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80763" sheetId="1" r:id="rId1"/>
  </sheets>
  <definedNames/>
  <calcPr fullCalcOnLoad="1"/>
</workbook>
</file>

<file path=xl/sharedStrings.xml><?xml version="1.0" encoding="utf-8"?>
<sst xmlns="http://schemas.openxmlformats.org/spreadsheetml/2006/main" count="1521" uniqueCount="419">
  <si>
    <t>Date</t>
  </si>
  <si>
    <t>Start Time</t>
  </si>
  <si>
    <t>Title</t>
  </si>
  <si>
    <t>Classification</t>
  </si>
  <si>
    <t>Consumer Advice</t>
  </si>
  <si>
    <t>Digital Epg Synpopsis</t>
  </si>
  <si>
    <t>Episode Title</t>
  </si>
  <si>
    <t>Year of Production</t>
  </si>
  <si>
    <t>Country of Origin</t>
  </si>
  <si>
    <t>Nominal Length</t>
  </si>
  <si>
    <t>Premiere</t>
  </si>
  <si>
    <t>Change Alert</t>
  </si>
  <si>
    <t>Closed Captions</t>
  </si>
  <si>
    <t>16:9 Format</t>
  </si>
  <si>
    <t>Colour</t>
  </si>
  <si>
    <t>Audio</t>
  </si>
  <si>
    <t>Bush Bands Bash</t>
  </si>
  <si>
    <t>G</t>
  </si>
  <si>
    <t>Bush Bands Bash is the biggest concert on the Alice Springs calendar and one of the most vibrant indigenous events in Australia.</t>
  </si>
  <si>
    <t xml:space="preserve"> </t>
  </si>
  <si>
    <t>AUSTRALIA</t>
  </si>
  <si>
    <t>56mins</t>
  </si>
  <si>
    <t>S</t>
  </si>
  <si>
    <t>Tipi Tales</t>
  </si>
  <si>
    <t>Set in the crook of a forest, Tipi Tales are adventures in story and song, where Elizabeth, Junior, Russell and Sam play and grow together.</t>
  </si>
  <si>
    <t>Mine</t>
  </si>
  <si>
    <t>CANADA</t>
  </si>
  <si>
    <t>13mins</t>
  </si>
  <si>
    <t>Good Medicine</t>
  </si>
  <si>
    <t>14mins</t>
  </si>
  <si>
    <t xml:space="preserve">Welcome To Wapos Bay </t>
  </si>
  <si>
    <t>The kids of Wapos Bay love adventure and their playground is a vast area that's been home to their Cree ancestors for millennia. As they explore the world around them, they learn respect &amp; cooperation</t>
  </si>
  <si>
    <t>Time For Pride, A</t>
  </si>
  <si>
    <t>23mins</t>
  </si>
  <si>
    <t>Y</t>
  </si>
  <si>
    <t>Move It Mob Style</t>
  </si>
  <si>
    <t>We're here to get you moving and keeping fit and healthy. So get your mum, dad, brothers, sisters, aunties and uncles wherever you are to come and Move it Mob Style!</t>
  </si>
  <si>
    <t>Series 4 Ep 20</t>
  </si>
  <si>
    <t>24mins</t>
  </si>
  <si>
    <t>Bizou</t>
  </si>
  <si>
    <t>A lively, animated pre-school series that explores the wonderful world of animals through the eyes of a cheerful little Aboriginal princess named Bizou.</t>
  </si>
  <si>
    <t>Series 1 Ep 16</t>
  </si>
  <si>
    <t>22mins</t>
  </si>
  <si>
    <t>Mugu Kids</t>
  </si>
  <si>
    <t>Look, listen, learn and dance with Mugu Kids host Jub while the Witchetty Grubs sing, Tricky Little Things and Arone Raymond Meek reads his book, Enora and The Black Crane.</t>
  </si>
  <si>
    <t>Numbers</t>
  </si>
  <si>
    <t>27mins</t>
  </si>
  <si>
    <t>COLOUR</t>
  </si>
  <si>
    <t>Bushwhacked</t>
  </si>
  <si>
    <t>Brandon challenges Kayne to catch a saltwater croc and attach a satellite tag to it to help rangers keep the local community safe.</t>
  </si>
  <si>
    <t>Saltwater Croc</t>
  </si>
  <si>
    <t>Catch The Spirit</t>
  </si>
  <si>
    <t>Series 4 Ep 17</t>
  </si>
  <si>
    <t>Ofc Champions League 2015</t>
  </si>
  <si>
    <t>NC</t>
  </si>
  <si>
    <t>Champions League Football. Join the top clubs from Oceania as they battle it out for the OFC Champions League title.</t>
  </si>
  <si>
    <t>PAPUA NEW GUINEA</t>
  </si>
  <si>
    <t>107mins</t>
  </si>
  <si>
    <t>Living Black</t>
  </si>
  <si>
    <t xml:space="preserve">Palm Island: After The Riot - 11 years after the Palm Island riots, residents are still fighting to have the police response recognised as excessive and racialised. Host Karla Grant. #LivingBlackSBS </t>
  </si>
  <si>
    <t>Palm Island: After The Riot</t>
  </si>
  <si>
    <t>25mins</t>
  </si>
  <si>
    <t xml:space="preserve">Murri Rugby League Carnival 2014  </t>
  </si>
  <si>
    <t>Grassroots rugby league at its best at the Queensland Murri Carnival from Redcliffe, QLD</t>
  </si>
  <si>
    <t>64mins</t>
  </si>
  <si>
    <t>Queensland Murri Carnival 2014</t>
  </si>
  <si>
    <t>46mins</t>
  </si>
  <si>
    <t>Ella 7's 2016</t>
  </si>
  <si>
    <t>Returning to NITV -the Ella 7’s is a fast paced rugby game featuring teams from across NSW and interstate.</t>
  </si>
  <si>
    <t>In The Frame</t>
  </si>
  <si>
    <t>This program hosted by Rhoda Roberts takes us on a journey exploring the lives of our heroes and personalities as they talk candidly about their photos. This episode features Gail Mabo.</t>
  </si>
  <si>
    <t>Gail Mabo</t>
  </si>
  <si>
    <t>Rez Rides</t>
  </si>
  <si>
    <t>PG</t>
  </si>
  <si>
    <t>In the spirit of Pimp my Ride, American Chopper and Monster Garage, Rez Rides is a documentary series about two very different custom car shops.</t>
  </si>
  <si>
    <t>Te Kaea</t>
  </si>
  <si>
    <t>When it happens in the Maori world, you'll hear about it on Te Kaea first. This is Maori Television's flagship news program's week in review, featuring local, national and international stories.</t>
  </si>
  <si>
    <t>NEW ZEALAND</t>
  </si>
  <si>
    <t>30mins</t>
  </si>
  <si>
    <t>Fit First</t>
  </si>
  <si>
    <t xml:space="preserve">Fit First is a documentary series that follows four individuals in their pursuit to lose weight and get healthy! </t>
  </si>
  <si>
    <t>Series 1 Ep 2</t>
  </si>
  <si>
    <t xml:space="preserve">Standing On Sacred Ground </t>
  </si>
  <si>
    <t>Native Hawaiins and Aboriginal Australians resist threats to their sacred places in a growing international movement to defend human rights and protect the environment.</t>
  </si>
  <si>
    <t>Islands Of Sanctuary</t>
  </si>
  <si>
    <t>USA</t>
  </si>
  <si>
    <t>55mins</t>
  </si>
  <si>
    <t>Colour Me</t>
  </si>
  <si>
    <t>COLOUR ME is a documentary film that will change the way you think about race. We follow motivational speaker Anthony McLean into the ethnically explosive city of Brampton, Ontario</t>
  </si>
  <si>
    <t>Good Tucker</t>
  </si>
  <si>
    <t>Passing on Bush Tucker knowledge for a long and healthy life in the Western Kimberley</t>
  </si>
  <si>
    <t>21mins</t>
  </si>
  <si>
    <t>Songlines</t>
  </si>
  <si>
    <t>Granny Sheba Dignari travels to Keep River National Park to teach some kids a song for country about the brolga.</t>
  </si>
  <si>
    <t>Goorrandalng: Brolga Dreaming</t>
  </si>
  <si>
    <t>9mins</t>
  </si>
  <si>
    <t>The "Tjawa Tjawa" songline is about a group of women who came from around Roebourne in the Pilbara and travelled, in some cases underground, all the way through to Kiwikurra in the Great Sandy Desert.</t>
  </si>
  <si>
    <t>Tjawa Tjawa</t>
  </si>
  <si>
    <t>11mins</t>
  </si>
  <si>
    <t>Colour Theory</t>
  </si>
  <si>
    <t>For Wiradjuri artist Karla Dickens, art is a source of healing and redemption. From her sanctuary in the hinterlands of northern NSW, Karla discovers treasure in the trash of a modern world.</t>
  </si>
  <si>
    <t>Karla Dickens</t>
  </si>
  <si>
    <t>Blackfellas</t>
  </si>
  <si>
    <t>MA</t>
  </si>
  <si>
    <t xml:space="preserve">l w </t>
  </si>
  <si>
    <t>Based on The Day of The Dog by Archie Weller, this film tells of an Aboriginal man caught between his allegiance to his people and his aspirations to escape the cycle of self-destructive behaviour.</t>
  </si>
  <si>
    <t>95mins</t>
  </si>
  <si>
    <t>Ngurra</t>
  </si>
  <si>
    <t>Jack Cook Jangala represents the best of his generation, comprising the senior law holders and cattle workers who grew up on country, not in communities.</t>
  </si>
  <si>
    <t>Jack Cook</t>
  </si>
  <si>
    <t>15mins</t>
  </si>
  <si>
    <t>Defining Moments</t>
  </si>
  <si>
    <t>David Leha aka Radical son is a musical phenomenon. We follow him to Auckland, New Zealand where he performs his soulful music and re-connects with his Tongan heritage.</t>
  </si>
  <si>
    <t>Radical Son</t>
  </si>
  <si>
    <t>Volumz</t>
  </si>
  <si>
    <t>Hosted by Alec Doomadgee, Volumz brings you music and interviews highlighting the best of the Australian Indigenous music scene.</t>
  </si>
  <si>
    <t>Series 3 Ep 11</t>
  </si>
  <si>
    <t>59mins</t>
  </si>
  <si>
    <t>60mins</t>
  </si>
  <si>
    <t>Lights Camera Action</t>
  </si>
  <si>
    <t>Series 1 Ep 15</t>
  </si>
  <si>
    <t xml:space="preserve">Yamba's Playtime </t>
  </si>
  <si>
    <t>Come join Yamba the Honeyant and her friends for lots of fun!</t>
  </si>
  <si>
    <t>Yamba Meets McUgg</t>
  </si>
  <si>
    <t>Brandon challenges Kayne to catch, cook and then eat an Arafura File Snake - a rare delicacy that lives in croc-infested waters in Arnhem Land!</t>
  </si>
  <si>
    <t>Arafura File Snake</t>
  </si>
  <si>
    <t>Look, listen, learn and dance with Mugu Kids host Jub as we learn all about Water Creatures. Jub will show us how to make a shell necklace and play a guessing game with Sue the Kangaroo.</t>
  </si>
  <si>
    <t>Water Creatures</t>
  </si>
  <si>
    <t>Hair Cut</t>
  </si>
  <si>
    <t>Bored</t>
  </si>
  <si>
    <t>Kagagi, The Raven</t>
  </si>
  <si>
    <t>Matthew is an average 16 year old or at least he was. now he has found out that he has inherited an ancient power and responsibility - and  the ages old evil known as the Windingo has returned.</t>
  </si>
  <si>
    <t>Mysterious Cities Of Gold</t>
  </si>
  <si>
    <t>The original 80s animation classic that follows a young orphan called Esteban as he searches the New World for both his father and the Mysterious Cities of Gold. #SBS2</t>
  </si>
  <si>
    <t>Secret Of The Medallions</t>
  </si>
  <si>
    <t>FRANCE</t>
  </si>
  <si>
    <t>We Were Children</t>
  </si>
  <si>
    <t>M</t>
  </si>
  <si>
    <t xml:space="preserve">a w </t>
  </si>
  <si>
    <t>We Were Children tells the heartbreaking true story of Lyna Hart and Glen Anaquod, removed from their homes at the ages of four and six and forced to adapt to a strange, threatening new world.</t>
  </si>
  <si>
    <t>83mins</t>
  </si>
  <si>
    <t xml:space="preserve">Mugu Kids </t>
  </si>
  <si>
    <t>Look, listen, learn and dance with Mugu Kids host Jub as we learn about nature. Also Aunty Sharon Edgar Jones teaches her kids landscapes names in the Wanarruwa language.</t>
  </si>
  <si>
    <t>Nature</t>
  </si>
  <si>
    <t>The Dreaming</t>
  </si>
  <si>
    <t>Animated traditional stories explained by the Elders  including the Dolphin NSW and the Wanka Manapulpa Minyma, WA</t>
  </si>
  <si>
    <t>Musomagic Outback Tracks</t>
  </si>
  <si>
    <t>Showcasing songs and videos created in remote outback communities</t>
  </si>
  <si>
    <t>Milikapiti</t>
  </si>
  <si>
    <t>Kriol Kitchen</t>
  </si>
  <si>
    <t>Beef Curry using foundation spices &amp; Ikam Bilis with Chilli &amp; Eggs: In this episode we enjoy the culinary skills of Veronica Francis who draws on her Malaysian influences from her father.</t>
  </si>
  <si>
    <t>Broome: Veronica Francis</t>
  </si>
  <si>
    <t xml:space="preserve">Tangaroa With Pio </t>
  </si>
  <si>
    <t>Pio is back with fresh new ocean adventures in this fun and bilingual fishing programme exploring the oceans around the coastal communities of Aotearoa</t>
  </si>
  <si>
    <t>Rapanui 2</t>
  </si>
  <si>
    <t>Underexposed</t>
  </si>
  <si>
    <t>An adrenaline packed series following a new partnership between two emerging Aboriginal extreme sports storytellers, photographer Mason Mashon and writer Tannis Baradziej.</t>
  </si>
  <si>
    <t>On My Own</t>
  </si>
  <si>
    <t>Surviving</t>
  </si>
  <si>
    <t>Zane Saunders is a man who is proud of his Identity and Culture and embraces Kuranda in Far North Queensland as his spiritual home.</t>
  </si>
  <si>
    <t>Zane Saunders</t>
  </si>
  <si>
    <t xml:space="preserve">NITV News </t>
  </si>
  <si>
    <t>NITV presents the latest stories from a trusted lens, with a specific focus on Aboriginal and Torres Strait Islander news relevant to all Australians. For more news coverage, visit nitv.org.au/news</t>
  </si>
  <si>
    <t>7mins</t>
  </si>
  <si>
    <t>City Slickers Rodeo</t>
  </si>
  <si>
    <t>City Slickers Rodeo features six urban youths that are sent to a rodeo boot camp to learn the rough and tough sport of rodeo from some of New Zealand's best cowboys.</t>
  </si>
  <si>
    <t>Project Mataurangu</t>
  </si>
  <si>
    <t>Investigates M?ori worldviews and methodologies within the scientific community and looks at their practical applications finding solutions by combining Maori knowledge and western science.</t>
  </si>
  <si>
    <t>Knia</t>
  </si>
  <si>
    <t>26mins</t>
  </si>
  <si>
    <t>Love Patrol</t>
  </si>
  <si>
    <t xml:space="preserve">a </t>
  </si>
  <si>
    <t>Accusations are flying after a box of marijuana goes missing from the evidence lock-up sending everyone into turmoil and all the while are struggles with temptation, love and betrayal in Vanuatu...</t>
  </si>
  <si>
    <t>VANUATU</t>
  </si>
  <si>
    <t>32mins</t>
  </si>
  <si>
    <t>From The Western Frontier</t>
  </si>
  <si>
    <t>In 1947 Sue Gordon AM was taken from her mother under the auspices of the Native Act; she grew up thinking that she was an orphan until one fateful day thirty years later when her family found her.</t>
  </si>
  <si>
    <t>My Three Families</t>
  </si>
  <si>
    <t>Hunting Aotearoa</t>
  </si>
  <si>
    <t>Charismatic hosts Howard Morrison Jnr and Matua Parkinson take viewers into the heartland of NZ with salt-of-the-earth characters who are passionate about hunting inthe stunning outdoors of Aotearoa</t>
  </si>
  <si>
    <t>Brent And Abe</t>
  </si>
  <si>
    <t>The Deerskins</t>
  </si>
  <si>
    <t>When Phoenix Corporation is attacked in cyber space by a hacker posing as ANONYMOUS, Phoenix must use all of his resources to thwart the evildoers ill intentions.</t>
  </si>
  <si>
    <t>Anonymous</t>
  </si>
  <si>
    <t>The Boondocks</t>
  </si>
  <si>
    <t xml:space="preserve">a l </t>
  </si>
  <si>
    <t>Having conquered his fear of prison rape, Tom volunteers to lead Huey, Riley and some classmates on a trip to jail as part of a "Scared Stiff" program.</t>
  </si>
  <si>
    <t>Date With The Booty Warrior, A</t>
  </si>
  <si>
    <t>Heritage Fight</t>
  </si>
  <si>
    <t xml:space="preserve">l </t>
  </si>
  <si>
    <t>Broome citizens and the traditional custodians of the land, the "Goolaraboloo" united together to protect what is priceless to them.</t>
  </si>
  <si>
    <t>49mins</t>
  </si>
  <si>
    <t>Series 3 Ep 12</t>
  </si>
  <si>
    <t>Dance Dance</t>
  </si>
  <si>
    <t>Yamba The Star</t>
  </si>
  <si>
    <t>Brandon challenges Kayne to a hoof-thumping mission: to train as a Jackaroo and then muster about 40 head of cattle in the Megalong Valley.</t>
  </si>
  <si>
    <t>Cattle Muster</t>
  </si>
  <si>
    <t>Look, listen, learn and dance with Mugu Kids host Jub as we learn all about Australian Bush Tucker. Mother and daughter, Sarah Weston and her daughter Bailey from Perth teach us some Noongar language.</t>
  </si>
  <si>
    <t>Bush Tucker</t>
  </si>
  <si>
    <t>Taking Turns</t>
  </si>
  <si>
    <t>I'm Number One</t>
  </si>
  <si>
    <t>Mystery Of The Parents</t>
  </si>
  <si>
    <t>Away From Country</t>
  </si>
  <si>
    <t>Away From Country captures the essence of Indigenous excellence on and off the sporting field and highlights the journeys of our Indigenous sportspeople.</t>
  </si>
  <si>
    <t>Brendan Williams: Dingo</t>
  </si>
  <si>
    <t>The second series follows up with Brian White and the boys from Mad Mohawk as they chase thier dream of building the fastest, slickest, meanest, rides on or off the Rez.</t>
  </si>
  <si>
    <t>Gubinge Jam with Bush Fig &amp; Bush Fig Cup Cakes with a Bush Passion Fruit Icing: Ali &amp; Mitch join their cousin Pat to learn how to whip up some sweet treats using local bush fruits found in the region.</t>
  </si>
  <si>
    <t>Broome: Pat Torres</t>
  </si>
  <si>
    <t>Renmark</t>
  </si>
  <si>
    <t xml:space="preserve">In the spirit of Pimp my Ride, American Chopper and Monster Garage, Rez Rides is a documentary series about two very different custom car shops. </t>
  </si>
  <si>
    <t>The Mulka Project</t>
  </si>
  <si>
    <t>The name 'Mulka' means a sacred but public ceremony, and to hold or protect. This series shows content from The Mulka Project who sustain and protect Yolngu cultural knowledge in Northeast Arnhem Land</t>
  </si>
  <si>
    <t>Series 1, The 5</t>
  </si>
  <si>
    <t>Lost In Call</t>
  </si>
  <si>
    <t>Desperate Measures</t>
  </si>
  <si>
    <t>Roy Marika involvement in the Nabalco case that eventually led to the Aboriginal Land Rights (Northern Territory) Act 1976 provided the groundwork for his life-long fight for Yolngu rights.</t>
  </si>
  <si>
    <t>Roy Marika The Father Of Land Rights</t>
  </si>
  <si>
    <t>League Nation Live</t>
  </si>
  <si>
    <t>Retired Broncos captain Justin Hodges and Logie nominee actor Aaron Fa’Aoso will lead a cast of league fanatics as NITV scores the newest and hottest NRL entertainment footy show, League Nation Live</t>
  </si>
  <si>
    <t>80mins</t>
  </si>
  <si>
    <t>Watchers Of The North</t>
  </si>
  <si>
    <t>Join the largely Inuit Ranger s through their training, patrols, search &amp; rescue missions in remote Northern Canada</t>
  </si>
  <si>
    <t>North East Afl 2016</t>
  </si>
  <si>
    <t>North East AFL action featuring NT Thunder and teams from Queensland, NSW, and ACT.</t>
  </si>
  <si>
    <t>104mins</t>
  </si>
  <si>
    <t>Hard Rock Medical</t>
  </si>
  <si>
    <t>The final anatomy test brings the students face to face with 'Romeo and Juliet', the cadavers they have been learning from for the entire term.</t>
  </si>
  <si>
    <t>Face Off</t>
  </si>
  <si>
    <t>Go Girls</t>
  </si>
  <si>
    <t xml:space="preserve">s </t>
  </si>
  <si>
    <t>Amy, Britta and Cody are 25 and have been friends forever but their lives aren't going as they thought they would. They plan to be married (Cody), famous (Britta) and rich (Amy) within a year.</t>
  </si>
  <si>
    <t>Sex, Lies And Home Renovations</t>
  </si>
  <si>
    <t>44mins</t>
  </si>
  <si>
    <t>Fusion With Casey Donovan</t>
  </si>
  <si>
    <t>Hosted by Australia's most versatile Indigenous entertainer, Casey Donovan. Fusion is a program for music lovers of all ages, bringing the best of Indigenous music from around the country,</t>
  </si>
  <si>
    <t>51mins</t>
  </si>
  <si>
    <t>"Fusion" is a prime time music program designed for audiences in their late teens and young adults with the added advantage of being of interest to music lovers of all ages.</t>
  </si>
  <si>
    <t>53mins</t>
  </si>
  <si>
    <t>Raiders Of The Lost Art</t>
  </si>
  <si>
    <t>Series 1 Ep 17</t>
  </si>
  <si>
    <t>Fun With Yamba</t>
  </si>
  <si>
    <t>Brandon takes Kayne to Tasmania for a ridiculously nail-biting mission: to track down and then kiss a Tasmanian Devil!</t>
  </si>
  <si>
    <t>Tassie Devil</t>
  </si>
  <si>
    <t>Look, listen, learn and dance with Mugu Kids host Jub and her daughter Mahlena while we all learn about numbers and words. The Witchetty Grubs perform, Numbers on our Hands.</t>
  </si>
  <si>
    <t>Numbers And Words</t>
  </si>
  <si>
    <t>Most Important</t>
  </si>
  <si>
    <t>Gone Fishing</t>
  </si>
  <si>
    <t>Esteban's Medallions</t>
  </si>
  <si>
    <t>Blood Brothers</t>
  </si>
  <si>
    <t>This film takes Charles Perkins back to Moree and Walgett and uses newsreel footage and dramatic reconstructions to retrace his story.</t>
  </si>
  <si>
    <t>Freedom Ride</t>
  </si>
  <si>
    <t>Look, listen, learn and dance with Mugu Kids host Jub. Nadeena Dixon performs her song, Mulberry Dive and Annette Sax reads the book she illustrated, Bartja and Mayila.</t>
  </si>
  <si>
    <t>Stories</t>
  </si>
  <si>
    <t>Daly River</t>
  </si>
  <si>
    <t>Steamed Barramundi with Ginger/shallots, soya, pickled Chinese cabbage drizzled with crunchy garlic oil &amp; Pearl shell Sashimi: If there was ever a dish that took care of itself then this would be it.</t>
  </si>
  <si>
    <t>Broome: Neil Hamaguchi</t>
  </si>
  <si>
    <t>Samoa 1</t>
  </si>
  <si>
    <t>Dirtbags</t>
  </si>
  <si>
    <t>Our Footprint</t>
  </si>
  <si>
    <t>Uncle Magpie is a Minyunabul Yuganbeh Songman from the Tweed. He was given the songs by a favourite uncle. As a child he was always singing and that's why his uncles called him Magpie.</t>
  </si>
  <si>
    <t>Yerrubilgin Magpie</t>
  </si>
  <si>
    <t>I Live, I Breathe, I Surf</t>
  </si>
  <si>
    <t>Feel the passion of Indigenous Surfing focussing on some of the contenders at the Australian Indigenous Surfing titles in  2015..</t>
  </si>
  <si>
    <t>47mins</t>
  </si>
  <si>
    <t>Real Pasifik</t>
  </si>
  <si>
    <t>Robert Oliver helps cater for a Samoan wedding feeding 300 hungry guests all in a bid to research the viability of opening Auckland's first ever Pasifika themed fine dining restaurant.</t>
  </si>
  <si>
    <t>Suva</t>
  </si>
  <si>
    <t xml:space="preserve">Jila: Painted Waters Of The Great Sandy </t>
  </si>
  <si>
    <t>The Ngurrara people know their desert country but to claim their Native Title they need to show knowledge and ownership of the land. They decide to paint thier counrty on a massive scale.</t>
  </si>
  <si>
    <t>The Tipping Points</t>
  </si>
  <si>
    <t>An expedition across Alaska to the North Pole to explore the ticking time bomb of the Permafrost Melt and the release of tines of Carbon Dioxide and methane.</t>
  </si>
  <si>
    <t>Permafrost Of The High Arctic, The</t>
  </si>
  <si>
    <t>52mins</t>
  </si>
  <si>
    <t>Lost Sparrow</t>
  </si>
  <si>
    <t>In the documentary film Lost Sparrow, filmmaker Chris Billing investigates the tragic deaths of his adopted brothers Bobby and Tyler, and confronts a painful truth that shattered his family.</t>
  </si>
  <si>
    <t>72mins</t>
  </si>
  <si>
    <t>Boat People</t>
  </si>
  <si>
    <t>Boat People is a short film that uses humour to look at the public and political attitudes to asylum seekers by a portrayal of First Contact.</t>
  </si>
  <si>
    <t>5mins</t>
  </si>
  <si>
    <t>Series 3 Ep 13</t>
  </si>
  <si>
    <t>Hardest Lesson, The</t>
  </si>
  <si>
    <t>Yamba Out And About</t>
  </si>
  <si>
    <t>Brandon challenges Kayne to track down one of the deadliest and rarest spiders on earth: the northern tree-dwelling funnel web spider!</t>
  </si>
  <si>
    <t>Funnel Web Spider</t>
  </si>
  <si>
    <t>Look, listen, learn and dance with Mugu Kids Host Jub. Dreams and wishes is today's theme and Aunty Sylvia Clarke teaches us some Yawuru language from WA.</t>
  </si>
  <si>
    <t>Dreams And Wishes</t>
  </si>
  <si>
    <t>Double Trouble</t>
  </si>
  <si>
    <t>Mocassin Games</t>
  </si>
  <si>
    <t>Subterranean Secret, The</t>
  </si>
  <si>
    <t>An expedition from the Himalayas all the way down across the plains of India, following one of the most famous rivers systems in the world - The Ganges.</t>
  </si>
  <si>
    <t>India Water Crisis</t>
  </si>
  <si>
    <t>Look, listen, learn and dance with Mugu Kids host Jub. Bronwyn Bancroft reads her book, Remembering Lionsville also we learn some of the Eastern Arrernte language from Patricia Ellis.</t>
  </si>
  <si>
    <t>Gather</t>
  </si>
  <si>
    <t>Kalgoorlie</t>
  </si>
  <si>
    <t>Around The Campfire</t>
  </si>
  <si>
    <t>Andrew Bowles is a Nyul Nyul man and long term resident of the Dampier Peninsula. For years Andrew had been told by the elders, now long gone, that Pender Bay was an ancient whale ground.</t>
  </si>
  <si>
    <t>Two Moons With Andrew Bowles</t>
  </si>
  <si>
    <t xml:space="preserve">The Marngrook Footy Show </t>
  </si>
  <si>
    <t>AFL stars join Grant Hansen and Gilbert McAdam to discuss the fortunes and prospects of your favourite AFL club.</t>
  </si>
  <si>
    <t>Express Yourself Series 2 Ep 3</t>
  </si>
  <si>
    <t>The godfather of Indigenous stand-up comedy Sean Choolburra is back with a new kick ass comedy series &amp; some of the hottest dancers the black community has ever seen.</t>
  </si>
  <si>
    <t>Harlem Nights</t>
  </si>
  <si>
    <t>During the 1920s, a New York illegal gambling house owner and his associates must deal with strong competition, gangsters and corrupt cops in order to stay in business.Eddie Murphy Richard Pryor</t>
  </si>
  <si>
    <t>110mins</t>
  </si>
  <si>
    <t>Cooking In Kalkarindji</t>
  </si>
  <si>
    <t>Men of Kalkarindji show how to prepare kangaroo tail on the fire</t>
  </si>
  <si>
    <t>3mins</t>
  </si>
  <si>
    <t>Series 3 Ep 14</t>
  </si>
  <si>
    <t>Dance Monkey Dance</t>
  </si>
  <si>
    <t>Yamba's Antastic Adventures</t>
  </si>
  <si>
    <t>Brandon challenges Kayne to a deadly mission: to find and then tag a venomous Tiger Snake.</t>
  </si>
  <si>
    <t>Tiger Snake</t>
  </si>
  <si>
    <t>Look, listen, learn and dance with Mugu Kids host Jub as she makes an easy fun paper family cut out. Uncle Jeremy and his daughter Faith teach us some family member words in the Gathang language.</t>
  </si>
  <si>
    <t>Friends And Family</t>
  </si>
  <si>
    <t>I Can't Hear You</t>
  </si>
  <si>
    <t>Too Much Noise</t>
  </si>
  <si>
    <t>Urubus, The</t>
  </si>
  <si>
    <t>The People Of The Kattawapiskak River</t>
  </si>
  <si>
    <t>In October 2011, Theresa Spence, chief of the Attawapiskat First Nation, declared a state of emergency in her community in northern Ontario.</t>
  </si>
  <si>
    <t>75mins</t>
  </si>
  <si>
    <t>Double Trouble is a light-hearted comedy drama about twins who were separated at birth, yet one day find themselves face to face. The twins' chance meeting changes many people's lives.</t>
  </si>
  <si>
    <t>First Test, The</t>
  </si>
  <si>
    <t>Best Laid Plans</t>
  </si>
  <si>
    <t xml:space="preserve">Fit First </t>
  </si>
  <si>
    <t>Follows four individuals in their pursuit to lose weight and get healthy.</t>
  </si>
  <si>
    <t>Look, listen, learn and dance with Mugu Kids host Jub. MStar performs her song, Like a Dinosaur and we learn heads, shoulders, knees and toes in the Awabakal language.</t>
  </si>
  <si>
    <t>Our Body</t>
  </si>
  <si>
    <t>Wadeye</t>
  </si>
  <si>
    <t>Spicy Joombood Patties with Chillie &amp; Raw Skippy (fish) with lemon, chilli, garlic, soya &amp; vinegar Sashimi: In this episode Ali &amp; Mitch travel with Mark north of Broome to a popular fishing spot.</t>
  </si>
  <si>
    <t>Yellow River: Mark Bin Sali</t>
  </si>
  <si>
    <t>Samoa 2</t>
  </si>
  <si>
    <t>Tip Off At Crankworks</t>
  </si>
  <si>
    <t>Unearthed</t>
  </si>
  <si>
    <t>Belinda Whyte, inspired and encouraged at a young age by her father Peter Whyte who plays the guitar, banjo and also sings Belinda began singing as soon as she could talk.</t>
  </si>
  <si>
    <t>Belinda Whyte</t>
  </si>
  <si>
    <t xml:space="preserve">Aunty Moves In </t>
  </si>
  <si>
    <t>Real people, real problems – there are times when families need nothing short of their own fairy godmother to help them through the rocky terrain of modern life.</t>
  </si>
  <si>
    <t>Part Time Dad</t>
  </si>
  <si>
    <t>Mohawk Girls</t>
  </si>
  <si>
    <t>Mohawk Girls is a comedic look at the lives of four modern-day women trying to stay true to their roots while they navigate sex, work, sex, love, sex and the occasional throw down.</t>
  </si>
  <si>
    <t>Noah's Arc</t>
  </si>
  <si>
    <t xml:space="preserve">a s </t>
  </si>
  <si>
    <t>Follows the lives and relationships of four gay men in Los Angeles.</t>
  </si>
  <si>
    <t>28mins</t>
  </si>
  <si>
    <t>This documentary on Emma Donovan will capture the raw emotion of her experience at the Garma Festival. This intimate story will showcase her connection with country and culture.</t>
  </si>
  <si>
    <t>Emma Donovan</t>
  </si>
  <si>
    <t>Chappelle's Show</t>
  </si>
  <si>
    <t xml:space="preserve">a l s </t>
  </si>
  <si>
    <t>This series takes Dave Chappelle's own personal joke book and brings it to life. (From the US, in English) (Comedy Series) M (S,L,A) (Rpt) CC WS</t>
  </si>
  <si>
    <t>Shuga</t>
  </si>
  <si>
    <t xml:space="preserve">v </t>
  </si>
  <si>
    <t>The story of fun-loving, short-sighted, hard-working, love-making, dream-chasing, heart-breaking and well-meaning youth</t>
  </si>
  <si>
    <t>KENYA</t>
  </si>
  <si>
    <t>Blackstone</t>
  </si>
  <si>
    <t xml:space="preserve">a d l v </t>
  </si>
  <si>
    <t>Intense, compelling and confrontational, Blackstone is an unmuted exploration of First Nations' power and politics, unfolding over nine one-hour episodes.</t>
  </si>
  <si>
    <t>Still My Kid</t>
  </si>
  <si>
    <t>42mins</t>
  </si>
  <si>
    <t>Cash Money</t>
  </si>
  <si>
    <t>Your super (superannuation) is your retirement fund, which your employer/s must invest in, by law. Here's some good advice about minimizing costs and getting the most benefit from it.</t>
  </si>
  <si>
    <t>Your Super</t>
  </si>
  <si>
    <t>Jeffrey's Healthy Tips</t>
  </si>
  <si>
    <t>Starting with Mums &amp; Bubs Jeffery show the Mums how to do squats with baby before getting a buddy workout in the park with show guest, Shea Lui doing some tricep dips.</t>
  </si>
  <si>
    <t xml:space="preserve">Volumz  </t>
  </si>
  <si>
    <t xml:space="preserve">a d l s </t>
  </si>
  <si>
    <t>Music clips from the best of NITV's vault mixed together with the chart topping artists of the world.</t>
  </si>
  <si>
    <t>Series 4 Ep 11</t>
  </si>
  <si>
    <t>Fusion is a lively, cheeky, informative and entertaining show that features new musical talent, clips, performances and interviews. Hosted by Casey Donovan.</t>
  </si>
  <si>
    <t>Series 1 Ep 1</t>
  </si>
  <si>
    <t>54mins</t>
  </si>
  <si>
    <t>Series 1 Ep 4</t>
  </si>
  <si>
    <t>Sick Day</t>
  </si>
  <si>
    <t>Camp Out</t>
  </si>
  <si>
    <t>Breakin'g Too</t>
  </si>
  <si>
    <t>Series 3 Ep 1</t>
  </si>
  <si>
    <t>Brandon challenges Kayne to swim with Grey Nurse Sharks and to take an underwater photograph in case one day they are gone for good.</t>
  </si>
  <si>
    <t>Grey Nurse Shark</t>
  </si>
  <si>
    <t>Partic Inaction</t>
  </si>
  <si>
    <t xml:space="preserve">Our Songs </t>
  </si>
  <si>
    <t>WITBN members created clips from each of their countries of new, emerging and established artists. Come with Carly, Catherine and Yatu as they talk about the different countries and their music</t>
  </si>
  <si>
    <t>Zk Special</t>
  </si>
  <si>
    <t xml:space="preserve">Kai Time On The Road </t>
  </si>
  <si>
    <t>This series is about eating fresh, local, Maori and organic food. Professional Chef Peter Peeti is a masterful hunter and fisherman equally at home in the bush as he is in the kitchen.</t>
  </si>
  <si>
    <t>Te Hapua Tamure</t>
  </si>
  <si>
    <t>The Abolitionists</t>
  </si>
  <si>
    <t>The Abolitionists interweaves traditional documentary storytelling with dramatised scenes to vividly bring to life the epic struggles of the men and women who ended slavery. Part 1 of 3.</t>
  </si>
  <si>
    <t>A Spiritual Meeting -   #LivingBlackSBS</t>
  </si>
  <si>
    <t>Spiritual Meeting, A</t>
  </si>
  <si>
    <t>Sistas in the Sector</t>
  </si>
  <si>
    <t>Following the successful documentary 'Sister if you only Knew' in 1975, this short film depicts the story of Aboriginal women in the South Australian Public Sector 30 years on</t>
  </si>
  <si>
    <t>Sistas In The Sector</t>
  </si>
  <si>
    <t>Nahdia has moved into her first house and is trying to transition into a member of the community. Full of turmoil and anger she is learning how to deal with her issues and move forward with her mentor</t>
  </si>
  <si>
    <t>Nahdia Noter</t>
  </si>
  <si>
    <t>Samaqan: Water Stories</t>
  </si>
  <si>
    <t>Human connections to water in the indigenous world are a mix of physical and spiritual, often combining pragmatic needs with that which nourishes the soul.</t>
  </si>
  <si>
    <t>Fraser River Part 2</t>
  </si>
  <si>
    <t>Maori Tv's Native Affairs 2016 15</t>
  </si>
  <si>
    <t>Maori Television's flagship current affairs show, Native Affairs, mixes pre-recorded stories with live interviews and panels, where invited guests discuss the latest events.</t>
  </si>
  <si>
    <t>0mins</t>
  </si>
  <si>
    <t>Froth</t>
  </si>
  <si>
    <t>Coming to you from bells beach in Victoria,  Join us for a smooth ride with some of Australia's best Indigenous surfers. Stunning visuals and a banging soundtrack take you deeper than ever</t>
  </si>
  <si>
    <t>Still Frothin'</t>
  </si>
  <si>
    <t>Relive the 2016 Australian Indigenous Surfing titles in this high energy and fast paced musically driven half hour of power.</t>
  </si>
  <si>
    <t>Australian Indigenous Surfing Titles</t>
  </si>
  <si>
    <t>Australia's best Indigenous surfers gather at the iconic Bells Beach for the 2016 Australian Indigenous Surfing Titles Competition.</t>
  </si>
  <si>
    <t>Being Mary Jane Series</t>
  </si>
  <si>
    <t>The story and life of a black woman, her work, her family as well as her popular talk show which she hosts.</t>
  </si>
  <si>
    <t xml:space="preserve">Barunga Concert Special </t>
  </si>
  <si>
    <t>NITV showcases legendary musicians including Paul Kelly, Briggs, and a range of the Bush Bands featured at the Barunga Festival, in the Northern Territory.</t>
  </si>
  <si>
    <t>101mins</t>
  </si>
  <si>
    <t>Cunnamulla Dreaming</t>
  </si>
  <si>
    <t>Narrated by Ursula Yovich this docoumentary has been a 5 year journey for these kids and follows as they share their stories with their community.</t>
  </si>
  <si>
    <t>Custodians</t>
  </si>
  <si>
    <t>Jason Brown is a Darriebrllum elder from the Bundaberg region in Queensland. He lives on Patty Island just outside the city and shows us his tribe's boundaries and some carved rocks.</t>
  </si>
  <si>
    <t>Darriebrillum - Bundaberg</t>
  </si>
  <si>
    <t>Series 4 Ep 12</t>
  </si>
  <si>
    <t>Nitv On The Road: Barunga Festival 2015</t>
  </si>
  <si>
    <t>From our travelling music series NITV showcases veterans and newcomers alike as they perform at the Barunga Festival 2015</t>
  </si>
  <si>
    <t>WEEK 26 Sunday, 19 June to Saturday, 25 June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</si>
</sst>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
    <xf numFmtId="0" fontId="0" fillId="0" borderId="0" xfId="0" applyFont="1" applyAlignment="1">
      <alignment/>
    </xf>
    <xf numFmtId="0" fontId="0" fillId="0" borderId="0" xfId="0" applyAlignment="1">
      <alignment wrapText="1"/>
    </xf>
    <xf numFmtId="0" fontId="3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xdr:colOff>
      <xdr:row>1</xdr:row>
      <xdr:rowOff>0</xdr:rowOff>
    </xdr:to>
    <xdr:pic>
      <xdr:nvPicPr>
        <xdr:cNvPr id="1" name="Picture 2" descr="C:\Users\jaimif\AppData\Local\Microsoft\Windows\Temporary Internet Files\Content.Outlook\NGB61LRE\NITV_ProgramGuide_Header_Generic_Outback.jpg"/>
        <xdr:cNvPicPr preferRelativeResize="1">
          <a:picLocks noChangeAspect="1"/>
        </xdr:cNvPicPr>
      </xdr:nvPicPr>
      <xdr:blipFill>
        <a:blip r:embed="rId1"/>
        <a:stretch>
          <a:fillRect/>
        </a:stretch>
      </xdr:blipFill>
      <xdr:spPr>
        <a:xfrm>
          <a:off x="0" y="0"/>
          <a:ext cx="1531620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P234"/>
  <sheetViews>
    <sheetView tabSelected="1" zoomScalePageLayoutView="0" workbookViewId="0" topLeftCell="A1">
      <pane ySplit="3" topLeftCell="A4" activePane="bottomLeft" state="frozen"/>
      <selection pane="topLeft" activeCell="A1" sqref="A1"/>
      <selection pane="bottomLeft" activeCell="A2" sqref="A2"/>
    </sheetView>
  </sheetViews>
  <sheetFormatPr defaultColWidth="9.140625" defaultRowHeight="15"/>
  <cols>
    <col min="1" max="1" width="10.421875" style="0" bestFit="1" customWidth="1"/>
    <col min="2" max="2" width="10.00390625" style="0" bestFit="1" customWidth="1"/>
    <col min="3" max="3" width="37.00390625" style="0" bestFit="1" customWidth="1"/>
    <col min="4" max="4" width="41.140625" style="0" bestFit="1" customWidth="1"/>
    <col min="5" max="5" width="12.7109375" style="0" bestFit="1" customWidth="1"/>
    <col min="6" max="6" width="16.57421875" style="0" bestFit="1" customWidth="1"/>
    <col min="7" max="7" width="49.57421875" style="1" customWidth="1"/>
    <col min="8" max="8" width="17.57421875" style="0" bestFit="1" customWidth="1"/>
    <col min="9" max="9" width="19.421875" style="0" bestFit="1" customWidth="1"/>
    <col min="10" max="10" width="15.140625" style="0" bestFit="1" customWidth="1"/>
    <col min="11" max="11" width="9.28125" style="0" bestFit="1" customWidth="1"/>
    <col min="12" max="12" width="12.421875" style="0" bestFit="1" customWidth="1"/>
    <col min="13" max="13" width="15.28125" style="0" bestFit="1" customWidth="1"/>
    <col min="14" max="14" width="11.28125" style="0" bestFit="1" customWidth="1"/>
    <col min="15" max="15" width="8.28125" style="0" bestFit="1" customWidth="1"/>
    <col min="16" max="16" width="6.28125" style="0" bestFit="1" customWidth="1"/>
  </cols>
  <sheetData>
    <row r="1" ht="99.75" customHeight="1"/>
    <row r="2" spans="1:4" ht="31.5">
      <c r="A2" s="2" t="s">
        <v>418</v>
      </c>
      <c r="B2" s="2"/>
      <c r="C2" s="2"/>
      <c r="D2" s="2"/>
    </row>
    <row r="3" spans="1:16" ht="15">
      <c r="A3" t="s">
        <v>0</v>
      </c>
      <c r="B3" t="s">
        <v>1</v>
      </c>
      <c r="C3" t="s">
        <v>2</v>
      </c>
      <c r="D3" t="s">
        <v>6</v>
      </c>
      <c r="E3" t="s">
        <v>3</v>
      </c>
      <c r="F3" t="s">
        <v>4</v>
      </c>
      <c r="G3" s="1" t="s">
        <v>5</v>
      </c>
      <c r="H3" t="s">
        <v>7</v>
      </c>
      <c r="I3" t="s">
        <v>8</v>
      </c>
      <c r="J3" t="s">
        <v>9</v>
      </c>
      <c r="K3" t="s">
        <v>10</v>
      </c>
      <c r="L3" t="s">
        <v>11</v>
      </c>
      <c r="M3" t="s">
        <v>12</v>
      </c>
      <c r="N3" t="s">
        <v>13</v>
      </c>
      <c r="O3" t="s">
        <v>14</v>
      </c>
      <c r="P3" t="s">
        <v>15</v>
      </c>
    </row>
    <row r="4" spans="1:16" ht="45">
      <c r="A4" t="str">
        <f aca="true" t="shared" si="0" ref="A4:A32">"2016-06-19"</f>
        <v>2016-06-19</v>
      </c>
      <c r="B4" t="str">
        <f>"0500"</f>
        <v>0500</v>
      </c>
      <c r="C4" t="s">
        <v>16</v>
      </c>
      <c r="E4" t="s">
        <v>17</v>
      </c>
      <c r="G4" s="1" t="s">
        <v>18</v>
      </c>
      <c r="H4">
        <v>2011</v>
      </c>
      <c r="I4" t="s">
        <v>20</v>
      </c>
      <c r="J4" t="s">
        <v>21</v>
      </c>
      <c r="P4" t="s">
        <v>22</v>
      </c>
    </row>
    <row r="5" spans="1:16" ht="45">
      <c r="A5" t="str">
        <f t="shared" si="0"/>
        <v>2016-06-19</v>
      </c>
      <c r="B5" t="str">
        <f>"0600"</f>
        <v>0600</v>
      </c>
      <c r="C5" t="s">
        <v>23</v>
      </c>
      <c r="D5" t="s">
        <v>25</v>
      </c>
      <c r="E5" t="s">
        <v>17</v>
      </c>
      <c r="G5" s="1" t="s">
        <v>24</v>
      </c>
      <c r="H5">
        <v>2002</v>
      </c>
      <c r="I5" t="s">
        <v>26</v>
      </c>
      <c r="J5" t="s">
        <v>27</v>
      </c>
      <c r="P5" t="s">
        <v>22</v>
      </c>
    </row>
    <row r="6" spans="1:16" ht="45">
      <c r="A6" t="str">
        <f t="shared" si="0"/>
        <v>2016-06-19</v>
      </c>
      <c r="B6" t="str">
        <f>"0615"</f>
        <v>0615</v>
      </c>
      <c r="C6" t="s">
        <v>23</v>
      </c>
      <c r="D6" t="s">
        <v>28</v>
      </c>
      <c r="E6" t="s">
        <v>17</v>
      </c>
      <c r="G6" s="1" t="s">
        <v>24</v>
      </c>
      <c r="H6">
        <v>2002</v>
      </c>
      <c r="I6" t="s">
        <v>26</v>
      </c>
      <c r="J6" t="s">
        <v>29</v>
      </c>
      <c r="P6" t="s">
        <v>22</v>
      </c>
    </row>
    <row r="7" spans="1:16" ht="60">
      <c r="A7" t="str">
        <f t="shared" si="0"/>
        <v>2016-06-19</v>
      </c>
      <c r="B7" t="str">
        <f>"0630"</f>
        <v>0630</v>
      </c>
      <c r="C7" t="s">
        <v>30</v>
      </c>
      <c r="D7" t="s">
        <v>32</v>
      </c>
      <c r="E7" t="s">
        <v>17</v>
      </c>
      <c r="G7" s="1" t="s">
        <v>31</v>
      </c>
      <c r="H7">
        <v>2005</v>
      </c>
      <c r="I7" t="s">
        <v>26</v>
      </c>
      <c r="J7" t="s">
        <v>33</v>
      </c>
      <c r="M7" t="s">
        <v>34</v>
      </c>
      <c r="P7" t="s">
        <v>22</v>
      </c>
    </row>
    <row r="8" spans="1:16" ht="60">
      <c r="A8" t="str">
        <f t="shared" si="0"/>
        <v>2016-06-19</v>
      </c>
      <c r="B8" t="str">
        <f>"0700"</f>
        <v>0700</v>
      </c>
      <c r="C8" t="s">
        <v>35</v>
      </c>
      <c r="D8" t="s">
        <v>37</v>
      </c>
      <c r="E8" t="s">
        <v>17</v>
      </c>
      <c r="G8" s="1" t="s">
        <v>36</v>
      </c>
      <c r="H8">
        <v>2014</v>
      </c>
      <c r="I8" t="s">
        <v>20</v>
      </c>
      <c r="J8" t="s">
        <v>38</v>
      </c>
      <c r="P8" t="s">
        <v>22</v>
      </c>
    </row>
    <row r="9" spans="1:16" ht="45">
      <c r="A9" t="str">
        <f t="shared" si="0"/>
        <v>2016-06-19</v>
      </c>
      <c r="B9" t="str">
        <f>"0730"</f>
        <v>0730</v>
      </c>
      <c r="C9" t="s">
        <v>39</v>
      </c>
      <c r="D9" t="s">
        <v>41</v>
      </c>
      <c r="E9" t="s">
        <v>17</v>
      </c>
      <c r="G9" s="1" t="s">
        <v>40</v>
      </c>
      <c r="H9">
        <v>2010</v>
      </c>
      <c r="I9" t="s">
        <v>26</v>
      </c>
      <c r="J9" t="s">
        <v>42</v>
      </c>
      <c r="P9" t="s">
        <v>22</v>
      </c>
    </row>
    <row r="10" spans="1:15" ht="60">
      <c r="A10" t="str">
        <f t="shared" si="0"/>
        <v>2016-06-19</v>
      </c>
      <c r="B10" t="str">
        <f>"0800"</f>
        <v>0800</v>
      </c>
      <c r="C10" t="s">
        <v>43</v>
      </c>
      <c r="D10" t="s">
        <v>45</v>
      </c>
      <c r="E10" t="s">
        <v>17</v>
      </c>
      <c r="G10" s="1" t="s">
        <v>44</v>
      </c>
      <c r="H10">
        <v>0</v>
      </c>
      <c r="I10" t="s">
        <v>20</v>
      </c>
      <c r="J10" t="s">
        <v>46</v>
      </c>
      <c r="O10" t="s">
        <v>47</v>
      </c>
    </row>
    <row r="11" spans="1:16" ht="45">
      <c r="A11" t="str">
        <f t="shared" si="0"/>
        <v>2016-06-19</v>
      </c>
      <c r="B11" t="str">
        <f>"0830"</f>
        <v>0830</v>
      </c>
      <c r="C11" t="s">
        <v>48</v>
      </c>
      <c r="D11" t="s">
        <v>50</v>
      </c>
      <c r="E11" t="s">
        <v>17</v>
      </c>
      <c r="G11" s="1" t="s">
        <v>49</v>
      </c>
      <c r="H11">
        <v>2012</v>
      </c>
      <c r="I11" t="s">
        <v>20</v>
      </c>
      <c r="J11" t="s">
        <v>33</v>
      </c>
      <c r="P11" t="s">
        <v>22</v>
      </c>
    </row>
    <row r="12" spans="1:10" ht="60">
      <c r="A12" t="str">
        <f t="shared" si="0"/>
        <v>2016-06-19</v>
      </c>
      <c r="B12" t="str">
        <f>"0900"</f>
        <v>0900</v>
      </c>
      <c r="C12" t="s">
        <v>30</v>
      </c>
      <c r="D12" t="s">
        <v>51</v>
      </c>
      <c r="E12" t="s">
        <v>17</v>
      </c>
      <c r="G12" s="1" t="s">
        <v>31</v>
      </c>
      <c r="H12">
        <v>2005</v>
      </c>
      <c r="I12" t="s">
        <v>26</v>
      </c>
      <c r="J12" t="s">
        <v>42</v>
      </c>
    </row>
    <row r="13" spans="1:16" ht="60">
      <c r="A13" t="str">
        <f t="shared" si="0"/>
        <v>2016-06-19</v>
      </c>
      <c r="B13" t="str">
        <f>"0930"</f>
        <v>0930</v>
      </c>
      <c r="C13" t="s">
        <v>35</v>
      </c>
      <c r="D13" t="s">
        <v>52</v>
      </c>
      <c r="E13" t="s">
        <v>17</v>
      </c>
      <c r="G13" s="1" t="s">
        <v>36</v>
      </c>
      <c r="H13">
        <v>2014</v>
      </c>
      <c r="I13" t="s">
        <v>20</v>
      </c>
      <c r="J13" t="s">
        <v>38</v>
      </c>
      <c r="P13" t="s">
        <v>22</v>
      </c>
    </row>
    <row r="14" spans="1:10" ht="45">
      <c r="A14" t="str">
        <f t="shared" si="0"/>
        <v>2016-06-19</v>
      </c>
      <c r="B14" t="str">
        <f>"1000"</f>
        <v>1000</v>
      </c>
      <c r="C14" t="s">
        <v>53</v>
      </c>
      <c r="E14" t="s">
        <v>54</v>
      </c>
      <c r="G14" s="1" t="s">
        <v>55</v>
      </c>
      <c r="H14">
        <v>2015</v>
      </c>
      <c r="I14" t="s">
        <v>56</v>
      </c>
      <c r="J14" t="s">
        <v>57</v>
      </c>
    </row>
    <row r="15" spans="1:15" ht="60">
      <c r="A15" t="str">
        <f t="shared" si="0"/>
        <v>2016-06-19</v>
      </c>
      <c r="B15" t="str">
        <f>"1200"</f>
        <v>1200</v>
      </c>
      <c r="C15" t="s">
        <v>58</v>
      </c>
      <c r="D15" t="s">
        <v>60</v>
      </c>
      <c r="E15" t="s">
        <v>54</v>
      </c>
      <c r="G15" s="1" t="s">
        <v>59</v>
      </c>
      <c r="H15">
        <v>2015</v>
      </c>
      <c r="I15" t="s">
        <v>20</v>
      </c>
      <c r="J15" t="s">
        <v>61</v>
      </c>
      <c r="O15" t="s">
        <v>47</v>
      </c>
    </row>
    <row r="16" spans="1:16" ht="30">
      <c r="A16" t="str">
        <f t="shared" si="0"/>
        <v>2016-06-19</v>
      </c>
      <c r="B16" t="str">
        <f>"1230"</f>
        <v>1230</v>
      </c>
      <c r="C16" t="s">
        <v>62</v>
      </c>
      <c r="E16" t="s">
        <v>54</v>
      </c>
      <c r="G16" s="1" t="s">
        <v>63</v>
      </c>
      <c r="H16">
        <v>0</v>
      </c>
      <c r="I16" t="s">
        <v>20</v>
      </c>
      <c r="J16" t="s">
        <v>64</v>
      </c>
      <c r="P16" t="s">
        <v>22</v>
      </c>
    </row>
    <row r="17" spans="1:16" ht="30">
      <c r="A17" t="str">
        <f t="shared" si="0"/>
        <v>2016-06-19</v>
      </c>
      <c r="B17" t="str">
        <f>"1335"</f>
        <v>1335</v>
      </c>
      <c r="C17" t="s">
        <v>65</v>
      </c>
      <c r="E17" t="s">
        <v>54</v>
      </c>
      <c r="G17" s="1" t="s">
        <v>63</v>
      </c>
      <c r="H17">
        <v>0</v>
      </c>
      <c r="I17" t="s">
        <v>20</v>
      </c>
      <c r="J17" t="s">
        <v>66</v>
      </c>
      <c r="P17" t="s">
        <v>22</v>
      </c>
    </row>
    <row r="18" spans="1:15" ht="45">
      <c r="A18" t="str">
        <f t="shared" si="0"/>
        <v>2016-06-19</v>
      </c>
      <c r="B18" t="str">
        <f>"1430"</f>
        <v>1430</v>
      </c>
      <c r="C18" t="s">
        <v>67</v>
      </c>
      <c r="G18" s="1" t="s">
        <v>68</v>
      </c>
      <c r="H18">
        <v>0</v>
      </c>
      <c r="I18" t="s">
        <v>20</v>
      </c>
      <c r="J18" t="s">
        <v>21</v>
      </c>
      <c r="O18" t="s">
        <v>47</v>
      </c>
    </row>
    <row r="19" spans="1:16" ht="60">
      <c r="A19" t="str">
        <f t="shared" si="0"/>
        <v>2016-06-19</v>
      </c>
      <c r="B19" t="str">
        <f>"1530"</f>
        <v>1530</v>
      </c>
      <c r="C19" t="s">
        <v>69</v>
      </c>
      <c r="D19" t="s">
        <v>71</v>
      </c>
      <c r="E19" t="s">
        <v>17</v>
      </c>
      <c r="G19" s="1" t="s">
        <v>70</v>
      </c>
      <c r="H19">
        <v>0</v>
      </c>
      <c r="I19" t="s">
        <v>20</v>
      </c>
      <c r="J19" t="s">
        <v>38</v>
      </c>
      <c r="O19" t="s">
        <v>47</v>
      </c>
      <c r="P19" t="s">
        <v>22</v>
      </c>
    </row>
    <row r="20" spans="1:16" ht="45">
      <c r="A20" t="str">
        <f t="shared" si="0"/>
        <v>2016-06-19</v>
      </c>
      <c r="B20" t="str">
        <f>"1600"</f>
        <v>1600</v>
      </c>
      <c r="C20" t="s">
        <v>72</v>
      </c>
      <c r="E20" t="s">
        <v>73</v>
      </c>
      <c r="G20" s="1" t="s">
        <v>74</v>
      </c>
      <c r="H20">
        <v>0</v>
      </c>
      <c r="I20" t="s">
        <v>26</v>
      </c>
      <c r="J20" t="s">
        <v>38</v>
      </c>
      <c r="P20" t="s">
        <v>22</v>
      </c>
    </row>
    <row r="21" spans="1:16" ht="45">
      <c r="A21" t="str">
        <f t="shared" si="0"/>
        <v>2016-06-19</v>
      </c>
      <c r="B21" t="str">
        <f>"1630"</f>
        <v>1630</v>
      </c>
      <c r="C21" t="s">
        <v>72</v>
      </c>
      <c r="E21" t="s">
        <v>17</v>
      </c>
      <c r="G21" s="1" t="s">
        <v>74</v>
      </c>
      <c r="H21">
        <v>0</v>
      </c>
      <c r="I21" t="s">
        <v>26</v>
      </c>
      <c r="J21" t="s">
        <v>38</v>
      </c>
      <c r="P21" t="s">
        <v>22</v>
      </c>
    </row>
    <row r="22" spans="1:15" ht="60">
      <c r="A22" t="str">
        <f t="shared" si="0"/>
        <v>2016-06-19</v>
      </c>
      <c r="B22" t="str">
        <f>"1700"</f>
        <v>1700</v>
      </c>
      <c r="C22" t="s">
        <v>75</v>
      </c>
      <c r="E22" t="s">
        <v>54</v>
      </c>
      <c r="G22" s="1" t="s">
        <v>76</v>
      </c>
      <c r="H22">
        <v>2016</v>
      </c>
      <c r="I22" t="s">
        <v>77</v>
      </c>
      <c r="J22" t="s">
        <v>78</v>
      </c>
      <c r="O22" t="s">
        <v>47</v>
      </c>
    </row>
    <row r="23" spans="1:16" ht="45">
      <c r="A23" t="str">
        <f t="shared" si="0"/>
        <v>2016-06-19</v>
      </c>
      <c r="B23" t="str">
        <f>"1730"</f>
        <v>1730</v>
      </c>
      <c r="C23" t="s">
        <v>79</v>
      </c>
      <c r="D23" t="s">
        <v>81</v>
      </c>
      <c r="E23" t="s">
        <v>73</v>
      </c>
      <c r="G23" s="1" t="s">
        <v>80</v>
      </c>
      <c r="H23">
        <v>0</v>
      </c>
      <c r="I23" t="s">
        <v>26</v>
      </c>
      <c r="J23" t="s">
        <v>42</v>
      </c>
      <c r="P23" t="s">
        <v>22</v>
      </c>
    </row>
    <row r="24" spans="1:10" ht="60">
      <c r="A24" t="str">
        <f t="shared" si="0"/>
        <v>2016-06-19</v>
      </c>
      <c r="B24" t="str">
        <f>"1800"</f>
        <v>1800</v>
      </c>
      <c r="C24" t="s">
        <v>82</v>
      </c>
      <c r="D24" t="s">
        <v>84</v>
      </c>
      <c r="E24" t="s">
        <v>73</v>
      </c>
      <c r="G24" s="1" t="s">
        <v>83</v>
      </c>
      <c r="H24">
        <v>2013</v>
      </c>
      <c r="I24" t="s">
        <v>85</v>
      </c>
      <c r="J24" t="s">
        <v>86</v>
      </c>
    </row>
    <row r="25" spans="1:16" ht="60">
      <c r="A25" t="str">
        <f t="shared" si="0"/>
        <v>2016-06-19</v>
      </c>
      <c r="B25" t="str">
        <f>"1900"</f>
        <v>1900</v>
      </c>
      <c r="C25" t="s">
        <v>87</v>
      </c>
      <c r="E25" t="s">
        <v>73</v>
      </c>
      <c r="G25" s="1" t="s">
        <v>88</v>
      </c>
      <c r="H25">
        <v>2011</v>
      </c>
      <c r="I25" t="s">
        <v>85</v>
      </c>
      <c r="J25" t="s">
        <v>66</v>
      </c>
      <c r="P25" t="s">
        <v>22</v>
      </c>
    </row>
    <row r="26" spans="1:16" ht="30">
      <c r="A26" t="str">
        <f t="shared" si="0"/>
        <v>2016-06-19</v>
      </c>
      <c r="B26" t="str">
        <f>"2000"</f>
        <v>2000</v>
      </c>
      <c r="C26" t="s">
        <v>89</v>
      </c>
      <c r="E26" t="s">
        <v>17</v>
      </c>
      <c r="G26" s="1" t="s">
        <v>90</v>
      </c>
      <c r="H26">
        <v>2013</v>
      </c>
      <c r="I26" t="s">
        <v>20</v>
      </c>
      <c r="J26" t="s">
        <v>91</v>
      </c>
      <c r="P26" t="s">
        <v>22</v>
      </c>
    </row>
    <row r="27" spans="1:16" ht="45">
      <c r="A27" t="str">
        <f t="shared" si="0"/>
        <v>2016-06-19</v>
      </c>
      <c r="B27" t="str">
        <f>"2030"</f>
        <v>2030</v>
      </c>
      <c r="C27" t="s">
        <v>92</v>
      </c>
      <c r="D27" t="s">
        <v>94</v>
      </c>
      <c r="G27" s="1" t="s">
        <v>93</v>
      </c>
      <c r="H27">
        <v>0</v>
      </c>
      <c r="I27" t="s">
        <v>20</v>
      </c>
      <c r="J27" t="s">
        <v>95</v>
      </c>
      <c r="O27" t="s">
        <v>47</v>
      </c>
      <c r="P27" t="s">
        <v>22</v>
      </c>
    </row>
    <row r="28" spans="1:15" ht="75">
      <c r="A28" t="str">
        <f t="shared" si="0"/>
        <v>2016-06-19</v>
      </c>
      <c r="B28" t="str">
        <f>"2045"</f>
        <v>2045</v>
      </c>
      <c r="C28" t="s">
        <v>92</v>
      </c>
      <c r="D28" t="s">
        <v>97</v>
      </c>
      <c r="G28" s="1" t="s">
        <v>96</v>
      </c>
      <c r="H28">
        <v>0</v>
      </c>
      <c r="I28" t="s">
        <v>20</v>
      </c>
      <c r="J28" t="s">
        <v>98</v>
      </c>
      <c r="O28" t="s">
        <v>47</v>
      </c>
    </row>
    <row r="29" spans="1:16" ht="60">
      <c r="A29" t="str">
        <f t="shared" si="0"/>
        <v>2016-06-19</v>
      </c>
      <c r="B29" t="str">
        <f>"2100"</f>
        <v>2100</v>
      </c>
      <c r="C29" t="s">
        <v>99</v>
      </c>
      <c r="D29" t="s">
        <v>101</v>
      </c>
      <c r="E29" t="s">
        <v>73</v>
      </c>
      <c r="G29" s="1" t="s">
        <v>100</v>
      </c>
      <c r="H29">
        <v>0</v>
      </c>
      <c r="I29" t="s">
        <v>20</v>
      </c>
      <c r="J29" t="s">
        <v>61</v>
      </c>
      <c r="O29" t="s">
        <v>47</v>
      </c>
      <c r="P29" t="s">
        <v>22</v>
      </c>
    </row>
    <row r="30" spans="1:16" ht="60">
      <c r="A30" t="str">
        <f t="shared" si="0"/>
        <v>2016-06-19</v>
      </c>
      <c r="B30" t="str">
        <f>"2130"</f>
        <v>2130</v>
      </c>
      <c r="C30" t="s">
        <v>102</v>
      </c>
      <c r="D30" t="s">
        <v>19</v>
      </c>
      <c r="E30" t="s">
        <v>103</v>
      </c>
      <c r="F30" t="s">
        <v>104</v>
      </c>
      <c r="G30" s="1" t="s">
        <v>105</v>
      </c>
      <c r="H30">
        <v>1993</v>
      </c>
      <c r="I30" t="s">
        <v>20</v>
      </c>
      <c r="J30" t="s">
        <v>106</v>
      </c>
      <c r="O30" t="s">
        <v>47</v>
      </c>
      <c r="P30" t="s">
        <v>22</v>
      </c>
    </row>
    <row r="31" spans="1:16" ht="60">
      <c r="A31" t="str">
        <f t="shared" si="0"/>
        <v>2016-06-19</v>
      </c>
      <c r="B31" t="str">
        <f>"2310"</f>
        <v>2310</v>
      </c>
      <c r="C31" t="s">
        <v>107</v>
      </c>
      <c r="D31" t="s">
        <v>109</v>
      </c>
      <c r="E31" t="s">
        <v>17</v>
      </c>
      <c r="G31" s="1" t="s">
        <v>108</v>
      </c>
      <c r="H31">
        <v>0</v>
      </c>
      <c r="I31" t="s">
        <v>20</v>
      </c>
      <c r="J31" t="s">
        <v>110</v>
      </c>
      <c r="O31" t="s">
        <v>47</v>
      </c>
      <c r="P31" t="s">
        <v>22</v>
      </c>
    </row>
    <row r="32" spans="1:16" ht="60">
      <c r="A32" t="str">
        <f t="shared" si="0"/>
        <v>2016-06-19</v>
      </c>
      <c r="B32" t="str">
        <f>"2330"</f>
        <v>2330</v>
      </c>
      <c r="C32" t="s">
        <v>111</v>
      </c>
      <c r="D32" t="s">
        <v>113</v>
      </c>
      <c r="E32" t="s">
        <v>17</v>
      </c>
      <c r="G32" s="1" t="s">
        <v>112</v>
      </c>
      <c r="H32">
        <v>2011</v>
      </c>
      <c r="I32" t="s">
        <v>20</v>
      </c>
      <c r="J32" t="s">
        <v>61</v>
      </c>
      <c r="P32" t="s">
        <v>22</v>
      </c>
    </row>
    <row r="33" spans="1:16" ht="45">
      <c r="A33" t="str">
        <f aca="true" t="shared" si="1" ref="A33:A66">"2016-06-20"</f>
        <v>2016-06-20</v>
      </c>
      <c r="B33" t="str">
        <f>"0000"</f>
        <v>0000</v>
      </c>
      <c r="C33" t="s">
        <v>114</v>
      </c>
      <c r="D33" t="s">
        <v>116</v>
      </c>
      <c r="E33" t="s">
        <v>73</v>
      </c>
      <c r="G33" s="1" t="s">
        <v>115</v>
      </c>
      <c r="H33">
        <v>2012</v>
      </c>
      <c r="I33" t="s">
        <v>20</v>
      </c>
      <c r="J33" t="s">
        <v>117</v>
      </c>
      <c r="P33" t="s">
        <v>22</v>
      </c>
    </row>
    <row r="34" spans="1:16" ht="60">
      <c r="A34" t="str">
        <f t="shared" si="1"/>
        <v>2016-06-20</v>
      </c>
      <c r="B34" t="str">
        <f>"0600"</f>
        <v>0600</v>
      </c>
      <c r="C34" t="s">
        <v>30</v>
      </c>
      <c r="D34" t="s">
        <v>119</v>
      </c>
      <c r="E34" t="s">
        <v>17</v>
      </c>
      <c r="G34" s="1" t="s">
        <v>31</v>
      </c>
      <c r="H34">
        <v>2005</v>
      </c>
      <c r="I34" t="s">
        <v>26</v>
      </c>
      <c r="J34" t="s">
        <v>33</v>
      </c>
      <c r="P34" t="s">
        <v>22</v>
      </c>
    </row>
    <row r="35" spans="1:16" ht="45">
      <c r="A35" t="str">
        <f t="shared" si="1"/>
        <v>2016-06-20</v>
      </c>
      <c r="B35" t="str">
        <f>"0630"</f>
        <v>0630</v>
      </c>
      <c r="C35" t="s">
        <v>39</v>
      </c>
      <c r="D35" t="s">
        <v>120</v>
      </c>
      <c r="E35" t="s">
        <v>17</v>
      </c>
      <c r="G35" s="1" t="s">
        <v>40</v>
      </c>
      <c r="H35">
        <v>2010</v>
      </c>
      <c r="I35" t="s">
        <v>26</v>
      </c>
      <c r="J35" t="s">
        <v>91</v>
      </c>
      <c r="P35" t="s">
        <v>22</v>
      </c>
    </row>
    <row r="36" spans="1:10" ht="30">
      <c r="A36" t="str">
        <f t="shared" si="1"/>
        <v>2016-06-20</v>
      </c>
      <c r="B36" t="str">
        <f>"0700"</f>
        <v>0700</v>
      </c>
      <c r="C36" t="s">
        <v>121</v>
      </c>
      <c r="D36" t="s">
        <v>123</v>
      </c>
      <c r="E36" t="s">
        <v>17</v>
      </c>
      <c r="G36" s="1" t="s">
        <v>122</v>
      </c>
      <c r="H36">
        <v>2015</v>
      </c>
      <c r="I36" t="s">
        <v>20</v>
      </c>
      <c r="J36" t="s">
        <v>91</v>
      </c>
    </row>
    <row r="37" spans="1:16" ht="45">
      <c r="A37" t="str">
        <f t="shared" si="1"/>
        <v>2016-06-20</v>
      </c>
      <c r="B37" t="str">
        <f>"0730"</f>
        <v>0730</v>
      </c>
      <c r="C37" t="s">
        <v>48</v>
      </c>
      <c r="D37" t="s">
        <v>125</v>
      </c>
      <c r="E37" t="s">
        <v>17</v>
      </c>
      <c r="G37" s="1" t="s">
        <v>124</v>
      </c>
      <c r="H37">
        <v>2012</v>
      </c>
      <c r="I37" t="s">
        <v>20</v>
      </c>
      <c r="J37" t="s">
        <v>33</v>
      </c>
      <c r="P37" t="s">
        <v>22</v>
      </c>
    </row>
    <row r="38" spans="1:15" ht="60">
      <c r="A38" t="str">
        <f t="shared" si="1"/>
        <v>2016-06-20</v>
      </c>
      <c r="B38" t="str">
        <f>"0800"</f>
        <v>0800</v>
      </c>
      <c r="C38" t="s">
        <v>43</v>
      </c>
      <c r="D38" t="s">
        <v>127</v>
      </c>
      <c r="E38" t="s">
        <v>17</v>
      </c>
      <c r="G38" s="1" t="s">
        <v>126</v>
      </c>
      <c r="H38">
        <v>0</v>
      </c>
      <c r="I38" t="s">
        <v>20</v>
      </c>
      <c r="J38" t="s">
        <v>38</v>
      </c>
      <c r="O38" t="s">
        <v>47</v>
      </c>
    </row>
    <row r="39" spans="1:16" ht="45">
      <c r="A39" t="str">
        <f t="shared" si="1"/>
        <v>2016-06-20</v>
      </c>
      <c r="B39" t="str">
        <f>"0830"</f>
        <v>0830</v>
      </c>
      <c r="C39" t="s">
        <v>23</v>
      </c>
      <c r="D39" t="s">
        <v>128</v>
      </c>
      <c r="E39" t="s">
        <v>17</v>
      </c>
      <c r="G39" s="1" t="s">
        <v>24</v>
      </c>
      <c r="H39">
        <v>2002</v>
      </c>
      <c r="I39" t="s">
        <v>26</v>
      </c>
      <c r="J39" t="s">
        <v>27</v>
      </c>
      <c r="P39" t="s">
        <v>22</v>
      </c>
    </row>
    <row r="40" spans="1:16" ht="45">
      <c r="A40" t="str">
        <f t="shared" si="1"/>
        <v>2016-06-20</v>
      </c>
      <c r="B40" t="str">
        <f>"0845"</f>
        <v>0845</v>
      </c>
      <c r="C40" t="s">
        <v>23</v>
      </c>
      <c r="D40" t="s">
        <v>129</v>
      </c>
      <c r="E40" t="s">
        <v>17</v>
      </c>
      <c r="G40" s="1" t="s">
        <v>24</v>
      </c>
      <c r="H40">
        <v>2002</v>
      </c>
      <c r="I40" t="s">
        <v>26</v>
      </c>
      <c r="J40" t="s">
        <v>29</v>
      </c>
      <c r="P40" t="s">
        <v>22</v>
      </c>
    </row>
    <row r="41" spans="1:10" ht="60">
      <c r="A41" t="str">
        <f t="shared" si="1"/>
        <v>2016-06-20</v>
      </c>
      <c r="B41" t="str">
        <f>"0900"</f>
        <v>0900</v>
      </c>
      <c r="C41" t="s">
        <v>130</v>
      </c>
      <c r="E41" t="s">
        <v>73</v>
      </c>
      <c r="G41" s="1" t="s">
        <v>131</v>
      </c>
      <c r="H41">
        <v>2014</v>
      </c>
      <c r="I41" t="s">
        <v>26</v>
      </c>
      <c r="J41" t="s">
        <v>91</v>
      </c>
    </row>
    <row r="42" spans="1:16" ht="60">
      <c r="A42" t="str">
        <f t="shared" si="1"/>
        <v>2016-06-20</v>
      </c>
      <c r="B42" t="str">
        <f>"0930"</f>
        <v>0930</v>
      </c>
      <c r="C42" t="s">
        <v>132</v>
      </c>
      <c r="D42" t="s">
        <v>134</v>
      </c>
      <c r="E42" t="s">
        <v>73</v>
      </c>
      <c r="G42" s="1" t="s">
        <v>133</v>
      </c>
      <c r="H42">
        <v>1982</v>
      </c>
      <c r="I42" t="s">
        <v>135</v>
      </c>
      <c r="J42" t="s">
        <v>46</v>
      </c>
      <c r="P42" t="s">
        <v>22</v>
      </c>
    </row>
    <row r="43" spans="1:15" ht="60">
      <c r="A43" t="str">
        <f t="shared" si="1"/>
        <v>2016-06-20</v>
      </c>
      <c r="B43" t="str">
        <f>"1000"</f>
        <v>1000</v>
      </c>
      <c r="C43" t="s">
        <v>75</v>
      </c>
      <c r="E43" t="s">
        <v>54</v>
      </c>
      <c r="G43" s="1" t="s">
        <v>76</v>
      </c>
      <c r="H43">
        <v>2016</v>
      </c>
      <c r="I43" t="s">
        <v>77</v>
      </c>
      <c r="J43" t="s">
        <v>78</v>
      </c>
      <c r="O43" t="s">
        <v>47</v>
      </c>
    </row>
    <row r="44" spans="1:10" ht="60">
      <c r="A44" t="str">
        <f t="shared" si="1"/>
        <v>2016-06-20</v>
      </c>
      <c r="B44" t="str">
        <f>"1030"</f>
        <v>1030</v>
      </c>
      <c r="C44" t="s">
        <v>82</v>
      </c>
      <c r="D44" t="s">
        <v>84</v>
      </c>
      <c r="E44" t="s">
        <v>73</v>
      </c>
      <c r="G44" s="1" t="s">
        <v>83</v>
      </c>
      <c r="H44">
        <v>2013</v>
      </c>
      <c r="I44" t="s">
        <v>85</v>
      </c>
      <c r="J44" t="s">
        <v>86</v>
      </c>
    </row>
    <row r="45" spans="1:16" ht="60">
      <c r="A45" t="str">
        <f t="shared" si="1"/>
        <v>2016-06-20</v>
      </c>
      <c r="B45" t="str">
        <f>"1130"</f>
        <v>1130</v>
      </c>
      <c r="C45" t="s">
        <v>87</v>
      </c>
      <c r="E45" t="s">
        <v>73</v>
      </c>
      <c r="G45" s="1" t="s">
        <v>88</v>
      </c>
      <c r="H45">
        <v>2011</v>
      </c>
      <c r="I45" t="s">
        <v>85</v>
      </c>
      <c r="J45" t="s">
        <v>66</v>
      </c>
      <c r="P45" t="s">
        <v>22</v>
      </c>
    </row>
    <row r="46" spans="1:16" ht="30">
      <c r="A46" t="str">
        <f t="shared" si="1"/>
        <v>2016-06-20</v>
      </c>
      <c r="B46" t="str">
        <f>"1230"</f>
        <v>1230</v>
      </c>
      <c r="C46" t="s">
        <v>89</v>
      </c>
      <c r="E46" t="s">
        <v>17</v>
      </c>
      <c r="G46" s="1" t="s">
        <v>90</v>
      </c>
      <c r="H46">
        <v>2013</v>
      </c>
      <c r="I46" t="s">
        <v>20</v>
      </c>
      <c r="J46" t="s">
        <v>91</v>
      </c>
      <c r="P46" t="s">
        <v>22</v>
      </c>
    </row>
    <row r="47" spans="1:16" ht="60">
      <c r="A47" t="str">
        <f t="shared" si="1"/>
        <v>2016-06-20</v>
      </c>
      <c r="B47" t="str">
        <f>"1300"</f>
        <v>1300</v>
      </c>
      <c r="C47" t="s">
        <v>136</v>
      </c>
      <c r="E47" t="s">
        <v>137</v>
      </c>
      <c r="F47" t="s">
        <v>138</v>
      </c>
      <c r="G47" s="1" t="s">
        <v>139</v>
      </c>
      <c r="H47">
        <v>2012</v>
      </c>
      <c r="I47" t="s">
        <v>26</v>
      </c>
      <c r="J47" t="s">
        <v>140</v>
      </c>
      <c r="N47" t="s">
        <v>34</v>
      </c>
      <c r="P47" t="s">
        <v>22</v>
      </c>
    </row>
    <row r="48" spans="1:15" ht="60">
      <c r="A48" t="str">
        <f t="shared" si="1"/>
        <v>2016-06-20</v>
      </c>
      <c r="B48" t="str">
        <f>"1430"</f>
        <v>1430</v>
      </c>
      <c r="C48" t="s">
        <v>141</v>
      </c>
      <c r="D48" t="s">
        <v>143</v>
      </c>
      <c r="E48" t="s">
        <v>17</v>
      </c>
      <c r="G48" s="1" t="s">
        <v>142</v>
      </c>
      <c r="H48">
        <v>0</v>
      </c>
      <c r="I48" t="s">
        <v>20</v>
      </c>
      <c r="J48" t="s">
        <v>61</v>
      </c>
      <c r="O48" t="s">
        <v>47</v>
      </c>
    </row>
    <row r="49" spans="1:16" ht="45">
      <c r="A49" t="str">
        <f t="shared" si="1"/>
        <v>2016-06-20</v>
      </c>
      <c r="B49" t="str">
        <f>"1500"</f>
        <v>1500</v>
      </c>
      <c r="C49" t="s">
        <v>144</v>
      </c>
      <c r="E49" t="s">
        <v>17</v>
      </c>
      <c r="G49" s="1" t="s">
        <v>145</v>
      </c>
      <c r="H49">
        <v>2007</v>
      </c>
      <c r="I49" t="s">
        <v>20</v>
      </c>
      <c r="J49" t="s">
        <v>61</v>
      </c>
      <c r="P49" t="s">
        <v>22</v>
      </c>
    </row>
    <row r="50" spans="1:16" ht="45">
      <c r="A50" t="str">
        <f t="shared" si="1"/>
        <v>2016-06-20</v>
      </c>
      <c r="B50" t="str">
        <f>"1530"</f>
        <v>1530</v>
      </c>
      <c r="C50" t="s">
        <v>48</v>
      </c>
      <c r="D50" t="s">
        <v>125</v>
      </c>
      <c r="E50" t="s">
        <v>17</v>
      </c>
      <c r="G50" s="1" t="s">
        <v>124</v>
      </c>
      <c r="H50">
        <v>2012</v>
      </c>
      <c r="I50" t="s">
        <v>20</v>
      </c>
      <c r="J50" t="s">
        <v>33</v>
      </c>
      <c r="P50" t="s">
        <v>22</v>
      </c>
    </row>
    <row r="51" spans="1:10" ht="30">
      <c r="A51" t="str">
        <f t="shared" si="1"/>
        <v>2016-06-20</v>
      </c>
      <c r="B51" t="str">
        <f>"1600"</f>
        <v>1600</v>
      </c>
      <c r="C51" t="s">
        <v>146</v>
      </c>
      <c r="D51" t="s">
        <v>148</v>
      </c>
      <c r="E51" t="s">
        <v>17</v>
      </c>
      <c r="G51" s="1" t="s">
        <v>147</v>
      </c>
      <c r="H51">
        <v>2014</v>
      </c>
      <c r="I51" t="s">
        <v>20</v>
      </c>
      <c r="J51" t="s">
        <v>42</v>
      </c>
    </row>
    <row r="52" spans="1:10" ht="60">
      <c r="A52" t="str">
        <f t="shared" si="1"/>
        <v>2016-06-20</v>
      </c>
      <c r="B52" t="str">
        <f>"1630"</f>
        <v>1630</v>
      </c>
      <c r="C52" t="s">
        <v>130</v>
      </c>
      <c r="E52" t="s">
        <v>73</v>
      </c>
      <c r="G52" s="1" t="s">
        <v>131</v>
      </c>
      <c r="H52">
        <v>2014</v>
      </c>
      <c r="I52" t="s">
        <v>26</v>
      </c>
      <c r="J52" t="s">
        <v>91</v>
      </c>
    </row>
    <row r="53" spans="1:16" ht="60">
      <c r="A53" t="str">
        <f t="shared" si="1"/>
        <v>2016-06-20</v>
      </c>
      <c r="B53" t="str">
        <f>"1700"</f>
        <v>1700</v>
      </c>
      <c r="C53" t="s">
        <v>132</v>
      </c>
      <c r="D53" t="s">
        <v>134</v>
      </c>
      <c r="E53" t="s">
        <v>73</v>
      </c>
      <c r="G53" s="1" t="s">
        <v>133</v>
      </c>
      <c r="H53">
        <v>1982</v>
      </c>
      <c r="I53" t="s">
        <v>135</v>
      </c>
      <c r="J53" t="s">
        <v>46</v>
      </c>
      <c r="P53" t="s">
        <v>22</v>
      </c>
    </row>
    <row r="54" spans="1:16" ht="60">
      <c r="A54" t="str">
        <f t="shared" si="1"/>
        <v>2016-06-20</v>
      </c>
      <c r="B54" t="str">
        <f>"1730"</f>
        <v>1730</v>
      </c>
      <c r="C54" t="s">
        <v>149</v>
      </c>
      <c r="D54" t="s">
        <v>151</v>
      </c>
      <c r="E54" t="s">
        <v>17</v>
      </c>
      <c r="G54" s="1" t="s">
        <v>150</v>
      </c>
      <c r="H54">
        <v>0</v>
      </c>
      <c r="I54" t="s">
        <v>20</v>
      </c>
      <c r="J54" t="s">
        <v>38</v>
      </c>
      <c r="O54" t="s">
        <v>47</v>
      </c>
      <c r="P54" t="s">
        <v>22</v>
      </c>
    </row>
    <row r="55" spans="1:16" ht="45">
      <c r="A55" t="str">
        <f t="shared" si="1"/>
        <v>2016-06-20</v>
      </c>
      <c r="B55" t="str">
        <f>"1800"</f>
        <v>1800</v>
      </c>
      <c r="C55" t="s">
        <v>152</v>
      </c>
      <c r="D55" t="s">
        <v>154</v>
      </c>
      <c r="E55" t="s">
        <v>17</v>
      </c>
      <c r="G55" s="1" t="s">
        <v>153</v>
      </c>
      <c r="H55">
        <v>0</v>
      </c>
      <c r="I55" t="s">
        <v>77</v>
      </c>
      <c r="J55" t="s">
        <v>61</v>
      </c>
      <c r="P55" t="s">
        <v>22</v>
      </c>
    </row>
    <row r="56" spans="1:10" ht="60">
      <c r="A56" t="str">
        <f t="shared" si="1"/>
        <v>2016-06-20</v>
      </c>
      <c r="B56" t="str">
        <f>"1830"</f>
        <v>1830</v>
      </c>
      <c r="C56" t="s">
        <v>155</v>
      </c>
      <c r="D56" t="s">
        <v>157</v>
      </c>
      <c r="E56" t="s">
        <v>17</v>
      </c>
      <c r="G56" s="1" t="s">
        <v>156</v>
      </c>
      <c r="H56">
        <v>0</v>
      </c>
      <c r="I56" t="s">
        <v>26</v>
      </c>
      <c r="J56" t="s">
        <v>42</v>
      </c>
    </row>
    <row r="57" spans="1:16" ht="45">
      <c r="A57" t="str">
        <f t="shared" si="1"/>
        <v>2016-06-20</v>
      </c>
      <c r="B57" t="str">
        <f>"1900"</f>
        <v>1900</v>
      </c>
      <c r="C57" t="s">
        <v>158</v>
      </c>
      <c r="D57" t="s">
        <v>160</v>
      </c>
      <c r="E57" t="s">
        <v>17</v>
      </c>
      <c r="G57" s="1" t="s">
        <v>159</v>
      </c>
      <c r="H57">
        <v>2013</v>
      </c>
      <c r="I57" t="s">
        <v>20</v>
      </c>
      <c r="J57" t="s">
        <v>29</v>
      </c>
      <c r="O57" t="s">
        <v>47</v>
      </c>
      <c r="P57" t="s">
        <v>22</v>
      </c>
    </row>
    <row r="58" spans="1:10" ht="60">
      <c r="A58" t="str">
        <f t="shared" si="1"/>
        <v>2016-06-20</v>
      </c>
      <c r="B58" t="str">
        <f>"1920"</f>
        <v>1920</v>
      </c>
      <c r="C58" t="s">
        <v>161</v>
      </c>
      <c r="E58" t="s">
        <v>54</v>
      </c>
      <c r="G58" s="1" t="s">
        <v>162</v>
      </c>
      <c r="H58">
        <v>2016</v>
      </c>
      <c r="I58" t="s">
        <v>20</v>
      </c>
      <c r="J58" t="s">
        <v>163</v>
      </c>
    </row>
    <row r="59" spans="1:10" ht="60">
      <c r="A59" t="str">
        <f t="shared" si="1"/>
        <v>2016-06-20</v>
      </c>
      <c r="B59" t="str">
        <f>"1930"</f>
        <v>1930</v>
      </c>
      <c r="C59" t="s">
        <v>164</v>
      </c>
      <c r="E59" t="s">
        <v>73</v>
      </c>
      <c r="G59" s="1" t="s">
        <v>165</v>
      </c>
      <c r="H59">
        <v>2004</v>
      </c>
      <c r="I59" t="s">
        <v>77</v>
      </c>
      <c r="J59" t="s">
        <v>61</v>
      </c>
    </row>
    <row r="60" spans="1:10" ht="60">
      <c r="A60" t="str">
        <f t="shared" si="1"/>
        <v>2016-06-20</v>
      </c>
      <c r="B60" t="str">
        <f>"2000"</f>
        <v>2000</v>
      </c>
      <c r="C60" t="s">
        <v>166</v>
      </c>
      <c r="D60" t="s">
        <v>168</v>
      </c>
      <c r="E60" t="s">
        <v>17</v>
      </c>
      <c r="G60" s="1" t="s">
        <v>167</v>
      </c>
      <c r="H60">
        <v>2012</v>
      </c>
      <c r="I60" t="s">
        <v>77</v>
      </c>
      <c r="J60" t="s">
        <v>169</v>
      </c>
    </row>
    <row r="61" spans="1:16" ht="60">
      <c r="A61" t="str">
        <f t="shared" si="1"/>
        <v>2016-06-20</v>
      </c>
      <c r="B61" t="str">
        <f>"2030"</f>
        <v>2030</v>
      </c>
      <c r="C61" t="s">
        <v>170</v>
      </c>
      <c r="E61" t="s">
        <v>137</v>
      </c>
      <c r="F61" t="s">
        <v>171</v>
      </c>
      <c r="G61" s="1" t="s">
        <v>172</v>
      </c>
      <c r="H61">
        <v>2013</v>
      </c>
      <c r="I61" t="s">
        <v>173</v>
      </c>
      <c r="J61" t="s">
        <v>174</v>
      </c>
      <c r="P61" t="s">
        <v>22</v>
      </c>
    </row>
    <row r="62" spans="1:16" ht="60">
      <c r="A62" t="str">
        <f t="shared" si="1"/>
        <v>2016-06-20</v>
      </c>
      <c r="B62" t="str">
        <f>"2100"</f>
        <v>2100</v>
      </c>
      <c r="C62" t="s">
        <v>175</v>
      </c>
      <c r="D62" t="s">
        <v>177</v>
      </c>
      <c r="E62" t="s">
        <v>17</v>
      </c>
      <c r="G62" s="1" t="s">
        <v>176</v>
      </c>
      <c r="H62">
        <v>0</v>
      </c>
      <c r="I62" t="s">
        <v>20</v>
      </c>
      <c r="J62" t="s">
        <v>169</v>
      </c>
      <c r="P62" t="s">
        <v>22</v>
      </c>
    </row>
    <row r="63" spans="1:16" ht="60">
      <c r="A63" t="str">
        <f t="shared" si="1"/>
        <v>2016-06-20</v>
      </c>
      <c r="B63" t="str">
        <f>"2130"</f>
        <v>2130</v>
      </c>
      <c r="C63" t="s">
        <v>178</v>
      </c>
      <c r="D63" t="s">
        <v>180</v>
      </c>
      <c r="E63" t="s">
        <v>137</v>
      </c>
      <c r="F63" t="s">
        <v>171</v>
      </c>
      <c r="G63" s="1" t="s">
        <v>179</v>
      </c>
      <c r="H63">
        <v>0</v>
      </c>
      <c r="I63" t="s">
        <v>77</v>
      </c>
      <c r="J63" t="s">
        <v>169</v>
      </c>
      <c r="P63" t="s">
        <v>22</v>
      </c>
    </row>
    <row r="64" spans="1:16" ht="60">
      <c r="A64" t="str">
        <f t="shared" si="1"/>
        <v>2016-06-20</v>
      </c>
      <c r="B64" t="str">
        <f>"2200"</f>
        <v>2200</v>
      </c>
      <c r="C64" t="s">
        <v>181</v>
      </c>
      <c r="D64" t="s">
        <v>183</v>
      </c>
      <c r="E64" t="s">
        <v>73</v>
      </c>
      <c r="G64" s="1" t="s">
        <v>182</v>
      </c>
      <c r="H64">
        <v>0</v>
      </c>
      <c r="I64" t="s">
        <v>26</v>
      </c>
      <c r="J64" t="s">
        <v>91</v>
      </c>
      <c r="P64" t="s">
        <v>22</v>
      </c>
    </row>
    <row r="65" spans="1:16" ht="45">
      <c r="A65" t="str">
        <f t="shared" si="1"/>
        <v>2016-06-20</v>
      </c>
      <c r="B65" t="str">
        <f>"2230"</f>
        <v>2230</v>
      </c>
      <c r="C65" t="s">
        <v>184</v>
      </c>
      <c r="D65" t="s">
        <v>187</v>
      </c>
      <c r="E65" t="s">
        <v>103</v>
      </c>
      <c r="F65" t="s">
        <v>185</v>
      </c>
      <c r="G65" s="1" t="s">
        <v>186</v>
      </c>
      <c r="H65">
        <v>2008</v>
      </c>
      <c r="I65" t="s">
        <v>85</v>
      </c>
      <c r="J65" t="s">
        <v>91</v>
      </c>
      <c r="P65" t="s">
        <v>22</v>
      </c>
    </row>
    <row r="66" spans="1:16" ht="45">
      <c r="A66" t="str">
        <f t="shared" si="1"/>
        <v>2016-06-20</v>
      </c>
      <c r="B66" t="str">
        <f>"2300"</f>
        <v>2300</v>
      </c>
      <c r="C66" t="s">
        <v>188</v>
      </c>
      <c r="E66" t="s">
        <v>137</v>
      </c>
      <c r="F66" t="s">
        <v>189</v>
      </c>
      <c r="G66" s="1" t="s">
        <v>190</v>
      </c>
      <c r="H66">
        <v>0</v>
      </c>
      <c r="I66" t="s">
        <v>20</v>
      </c>
      <c r="J66" t="s">
        <v>191</v>
      </c>
      <c r="P66" t="s">
        <v>22</v>
      </c>
    </row>
    <row r="67" spans="1:16" ht="45">
      <c r="A67" t="str">
        <f aca="true" t="shared" si="2" ref="A67:A98">"2016-06-21"</f>
        <v>2016-06-21</v>
      </c>
      <c r="B67" t="str">
        <f>"0000"</f>
        <v>0000</v>
      </c>
      <c r="C67" t="s">
        <v>114</v>
      </c>
      <c r="D67" t="s">
        <v>192</v>
      </c>
      <c r="E67" t="s">
        <v>73</v>
      </c>
      <c r="G67" s="1" t="s">
        <v>115</v>
      </c>
      <c r="H67">
        <v>2012</v>
      </c>
      <c r="I67" t="s">
        <v>20</v>
      </c>
      <c r="J67" t="s">
        <v>118</v>
      </c>
      <c r="P67" t="s">
        <v>22</v>
      </c>
    </row>
    <row r="68" spans="1:16" ht="60">
      <c r="A68" t="str">
        <f t="shared" si="2"/>
        <v>2016-06-21</v>
      </c>
      <c r="B68" t="str">
        <f>"0600"</f>
        <v>0600</v>
      </c>
      <c r="C68" t="s">
        <v>30</v>
      </c>
      <c r="D68" t="s">
        <v>193</v>
      </c>
      <c r="E68" t="s">
        <v>17</v>
      </c>
      <c r="G68" s="1" t="s">
        <v>31</v>
      </c>
      <c r="H68">
        <v>2005</v>
      </c>
      <c r="I68" t="s">
        <v>26</v>
      </c>
      <c r="J68" t="s">
        <v>33</v>
      </c>
      <c r="P68" t="s">
        <v>22</v>
      </c>
    </row>
    <row r="69" spans="1:16" ht="45">
      <c r="A69" t="str">
        <f t="shared" si="2"/>
        <v>2016-06-21</v>
      </c>
      <c r="B69" t="str">
        <f>"0630"</f>
        <v>0630</v>
      </c>
      <c r="C69" t="s">
        <v>39</v>
      </c>
      <c r="D69" t="s">
        <v>41</v>
      </c>
      <c r="E69" t="s">
        <v>17</v>
      </c>
      <c r="G69" s="1" t="s">
        <v>40</v>
      </c>
      <c r="H69">
        <v>2010</v>
      </c>
      <c r="I69" t="s">
        <v>26</v>
      </c>
      <c r="J69" t="s">
        <v>42</v>
      </c>
      <c r="P69" t="s">
        <v>22</v>
      </c>
    </row>
    <row r="70" spans="1:10" ht="30">
      <c r="A70" t="str">
        <f t="shared" si="2"/>
        <v>2016-06-21</v>
      </c>
      <c r="B70" t="str">
        <f>"0700"</f>
        <v>0700</v>
      </c>
      <c r="C70" t="s">
        <v>121</v>
      </c>
      <c r="D70" t="s">
        <v>194</v>
      </c>
      <c r="E70" t="s">
        <v>17</v>
      </c>
      <c r="G70" s="1" t="s">
        <v>122</v>
      </c>
      <c r="H70">
        <v>2015</v>
      </c>
      <c r="I70" t="s">
        <v>20</v>
      </c>
      <c r="J70" t="s">
        <v>91</v>
      </c>
    </row>
    <row r="71" spans="1:16" ht="45">
      <c r="A71" t="str">
        <f t="shared" si="2"/>
        <v>2016-06-21</v>
      </c>
      <c r="B71" t="str">
        <f>"0730"</f>
        <v>0730</v>
      </c>
      <c r="C71" t="s">
        <v>48</v>
      </c>
      <c r="D71" t="s">
        <v>196</v>
      </c>
      <c r="E71" t="s">
        <v>17</v>
      </c>
      <c r="G71" s="1" t="s">
        <v>195</v>
      </c>
      <c r="H71">
        <v>2012</v>
      </c>
      <c r="I71" t="s">
        <v>20</v>
      </c>
      <c r="J71" t="s">
        <v>33</v>
      </c>
      <c r="P71" t="s">
        <v>22</v>
      </c>
    </row>
    <row r="72" spans="1:15" ht="60">
      <c r="A72" t="str">
        <f t="shared" si="2"/>
        <v>2016-06-21</v>
      </c>
      <c r="B72" t="str">
        <f>"0800"</f>
        <v>0800</v>
      </c>
      <c r="C72" t="s">
        <v>43</v>
      </c>
      <c r="D72" t="s">
        <v>198</v>
      </c>
      <c r="E72" t="s">
        <v>17</v>
      </c>
      <c r="G72" s="1" t="s">
        <v>197</v>
      </c>
      <c r="H72">
        <v>0</v>
      </c>
      <c r="I72" t="s">
        <v>20</v>
      </c>
      <c r="J72" t="s">
        <v>38</v>
      </c>
      <c r="O72" t="s">
        <v>47</v>
      </c>
    </row>
    <row r="73" spans="1:16" ht="45">
      <c r="A73" t="str">
        <f t="shared" si="2"/>
        <v>2016-06-21</v>
      </c>
      <c r="B73" t="str">
        <f>"0830"</f>
        <v>0830</v>
      </c>
      <c r="C73" t="s">
        <v>23</v>
      </c>
      <c r="D73" t="s">
        <v>199</v>
      </c>
      <c r="E73" t="s">
        <v>17</v>
      </c>
      <c r="G73" s="1" t="s">
        <v>24</v>
      </c>
      <c r="H73">
        <v>2002</v>
      </c>
      <c r="I73" t="s">
        <v>26</v>
      </c>
      <c r="J73" t="s">
        <v>27</v>
      </c>
      <c r="P73" t="s">
        <v>22</v>
      </c>
    </row>
    <row r="74" spans="1:16" ht="45">
      <c r="A74" t="str">
        <f t="shared" si="2"/>
        <v>2016-06-21</v>
      </c>
      <c r="B74" t="str">
        <f>"0845"</f>
        <v>0845</v>
      </c>
      <c r="C74" t="s">
        <v>23</v>
      </c>
      <c r="D74" t="s">
        <v>200</v>
      </c>
      <c r="E74" t="s">
        <v>17</v>
      </c>
      <c r="G74" s="1" t="s">
        <v>24</v>
      </c>
      <c r="H74">
        <v>2002</v>
      </c>
      <c r="I74" t="s">
        <v>26</v>
      </c>
      <c r="J74" t="s">
        <v>29</v>
      </c>
      <c r="P74" t="s">
        <v>22</v>
      </c>
    </row>
    <row r="75" spans="1:10" ht="60">
      <c r="A75" t="str">
        <f t="shared" si="2"/>
        <v>2016-06-21</v>
      </c>
      <c r="B75" t="str">
        <f>"0900"</f>
        <v>0900</v>
      </c>
      <c r="C75" t="s">
        <v>130</v>
      </c>
      <c r="E75" t="s">
        <v>73</v>
      </c>
      <c r="G75" s="1" t="s">
        <v>131</v>
      </c>
      <c r="H75">
        <v>2014</v>
      </c>
      <c r="I75" t="s">
        <v>26</v>
      </c>
      <c r="J75" t="s">
        <v>91</v>
      </c>
    </row>
    <row r="76" spans="1:16" ht="60">
      <c r="A76" t="str">
        <f t="shared" si="2"/>
        <v>2016-06-21</v>
      </c>
      <c r="B76" t="str">
        <f>"0930"</f>
        <v>0930</v>
      </c>
      <c r="C76" t="s">
        <v>132</v>
      </c>
      <c r="D76" t="s">
        <v>201</v>
      </c>
      <c r="E76" t="s">
        <v>73</v>
      </c>
      <c r="G76" s="1" t="s">
        <v>133</v>
      </c>
      <c r="H76">
        <v>1982</v>
      </c>
      <c r="I76" t="s">
        <v>135</v>
      </c>
      <c r="J76" t="s">
        <v>46</v>
      </c>
      <c r="P76" t="s">
        <v>22</v>
      </c>
    </row>
    <row r="77" spans="1:16" ht="60">
      <c r="A77" t="str">
        <f t="shared" si="2"/>
        <v>2016-06-21</v>
      </c>
      <c r="B77" t="str">
        <f>"1000"</f>
        <v>1000</v>
      </c>
      <c r="C77" t="s">
        <v>202</v>
      </c>
      <c r="D77" t="s">
        <v>204</v>
      </c>
      <c r="E77" t="s">
        <v>73</v>
      </c>
      <c r="G77" s="1" t="s">
        <v>203</v>
      </c>
      <c r="H77">
        <v>2013</v>
      </c>
      <c r="I77" t="s">
        <v>20</v>
      </c>
      <c r="J77" t="s">
        <v>21</v>
      </c>
      <c r="O77" t="s">
        <v>47</v>
      </c>
      <c r="P77" t="s">
        <v>22</v>
      </c>
    </row>
    <row r="78" spans="1:10" ht="60">
      <c r="A78" t="str">
        <f t="shared" si="2"/>
        <v>2016-06-21</v>
      </c>
      <c r="B78" t="str">
        <f>"1100"</f>
        <v>1100</v>
      </c>
      <c r="C78" t="s">
        <v>164</v>
      </c>
      <c r="E78" t="s">
        <v>73</v>
      </c>
      <c r="G78" s="1" t="s">
        <v>165</v>
      </c>
      <c r="H78">
        <v>2004</v>
      </c>
      <c r="I78" t="s">
        <v>77</v>
      </c>
      <c r="J78" t="s">
        <v>61</v>
      </c>
    </row>
    <row r="79" spans="1:16" ht="60">
      <c r="A79" t="str">
        <f t="shared" si="2"/>
        <v>2016-06-21</v>
      </c>
      <c r="B79" t="str">
        <f>"1130"</f>
        <v>1130</v>
      </c>
      <c r="C79" t="s">
        <v>111</v>
      </c>
      <c r="D79" t="s">
        <v>113</v>
      </c>
      <c r="E79" t="s">
        <v>17</v>
      </c>
      <c r="G79" s="1" t="s">
        <v>112</v>
      </c>
      <c r="H79">
        <v>2011</v>
      </c>
      <c r="I79" t="s">
        <v>20</v>
      </c>
      <c r="J79" t="s">
        <v>61</v>
      </c>
      <c r="P79" t="s">
        <v>22</v>
      </c>
    </row>
    <row r="80" spans="1:16" ht="60">
      <c r="A80" t="str">
        <f t="shared" si="2"/>
        <v>2016-06-21</v>
      </c>
      <c r="B80" t="str">
        <f>"1200"</f>
        <v>1200</v>
      </c>
      <c r="C80" t="s">
        <v>72</v>
      </c>
      <c r="E80" t="s">
        <v>137</v>
      </c>
      <c r="F80" t="s">
        <v>189</v>
      </c>
      <c r="G80" s="1" t="s">
        <v>205</v>
      </c>
      <c r="H80">
        <v>0</v>
      </c>
      <c r="I80" t="s">
        <v>26</v>
      </c>
      <c r="J80" t="s">
        <v>38</v>
      </c>
      <c r="P80" t="s">
        <v>22</v>
      </c>
    </row>
    <row r="81" spans="1:16" ht="60">
      <c r="A81" t="str">
        <f t="shared" si="2"/>
        <v>2016-06-21</v>
      </c>
      <c r="B81" t="str">
        <f>"1230"</f>
        <v>1230</v>
      </c>
      <c r="C81" t="s">
        <v>175</v>
      </c>
      <c r="D81" t="s">
        <v>177</v>
      </c>
      <c r="E81" t="s">
        <v>17</v>
      </c>
      <c r="G81" s="1" t="s">
        <v>176</v>
      </c>
      <c r="H81">
        <v>0</v>
      </c>
      <c r="I81" t="s">
        <v>20</v>
      </c>
      <c r="J81" t="s">
        <v>169</v>
      </c>
      <c r="P81" t="s">
        <v>22</v>
      </c>
    </row>
    <row r="82" spans="1:16" ht="60">
      <c r="A82" t="str">
        <f t="shared" si="2"/>
        <v>2016-06-21</v>
      </c>
      <c r="B82" t="str">
        <f>"1300"</f>
        <v>1300</v>
      </c>
      <c r="C82" t="s">
        <v>149</v>
      </c>
      <c r="D82" t="s">
        <v>207</v>
      </c>
      <c r="E82" t="s">
        <v>17</v>
      </c>
      <c r="G82" s="1" t="s">
        <v>206</v>
      </c>
      <c r="H82">
        <v>0</v>
      </c>
      <c r="I82" t="s">
        <v>20</v>
      </c>
      <c r="J82" t="s">
        <v>46</v>
      </c>
      <c r="O82" t="s">
        <v>47</v>
      </c>
      <c r="P82" t="s">
        <v>22</v>
      </c>
    </row>
    <row r="83" spans="1:16" ht="45">
      <c r="A83" t="str">
        <f t="shared" si="2"/>
        <v>2016-06-21</v>
      </c>
      <c r="B83" t="str">
        <f>"1330"</f>
        <v>1330</v>
      </c>
      <c r="C83" t="s">
        <v>188</v>
      </c>
      <c r="E83" t="s">
        <v>137</v>
      </c>
      <c r="F83" t="s">
        <v>189</v>
      </c>
      <c r="G83" s="1" t="s">
        <v>190</v>
      </c>
      <c r="H83">
        <v>0</v>
      </c>
      <c r="I83" t="s">
        <v>20</v>
      </c>
      <c r="J83" t="s">
        <v>191</v>
      </c>
      <c r="P83" t="s">
        <v>22</v>
      </c>
    </row>
    <row r="84" spans="1:15" ht="60">
      <c r="A84" t="str">
        <f t="shared" si="2"/>
        <v>2016-06-21</v>
      </c>
      <c r="B84" t="str">
        <f>"1430"</f>
        <v>1430</v>
      </c>
      <c r="C84" t="s">
        <v>43</v>
      </c>
      <c r="D84" t="s">
        <v>45</v>
      </c>
      <c r="E84" t="s">
        <v>17</v>
      </c>
      <c r="G84" s="1" t="s">
        <v>44</v>
      </c>
      <c r="H84">
        <v>0</v>
      </c>
      <c r="I84" t="s">
        <v>20</v>
      </c>
      <c r="J84" t="s">
        <v>46</v>
      </c>
      <c r="O84" t="s">
        <v>47</v>
      </c>
    </row>
    <row r="85" spans="1:16" ht="45">
      <c r="A85" t="str">
        <f t="shared" si="2"/>
        <v>2016-06-21</v>
      </c>
      <c r="B85" t="str">
        <f>"1500"</f>
        <v>1500</v>
      </c>
      <c r="C85" t="s">
        <v>144</v>
      </c>
      <c r="E85" t="s">
        <v>17</v>
      </c>
      <c r="G85" s="1" t="s">
        <v>145</v>
      </c>
      <c r="H85">
        <v>2007</v>
      </c>
      <c r="I85" t="s">
        <v>20</v>
      </c>
      <c r="J85" t="s">
        <v>33</v>
      </c>
      <c r="P85" t="s">
        <v>22</v>
      </c>
    </row>
    <row r="86" spans="1:16" ht="45">
      <c r="A86" t="str">
        <f t="shared" si="2"/>
        <v>2016-06-21</v>
      </c>
      <c r="B86" t="str">
        <f>"1530"</f>
        <v>1530</v>
      </c>
      <c r="C86" t="s">
        <v>48</v>
      </c>
      <c r="D86" t="s">
        <v>196</v>
      </c>
      <c r="E86" t="s">
        <v>17</v>
      </c>
      <c r="G86" s="1" t="s">
        <v>195</v>
      </c>
      <c r="H86">
        <v>2012</v>
      </c>
      <c r="I86" t="s">
        <v>20</v>
      </c>
      <c r="J86" t="s">
        <v>33</v>
      </c>
      <c r="P86" t="s">
        <v>22</v>
      </c>
    </row>
    <row r="87" spans="1:10" ht="30">
      <c r="A87" t="str">
        <f t="shared" si="2"/>
        <v>2016-06-21</v>
      </c>
      <c r="B87" t="str">
        <f>"1600"</f>
        <v>1600</v>
      </c>
      <c r="C87" t="s">
        <v>146</v>
      </c>
      <c r="D87" t="s">
        <v>208</v>
      </c>
      <c r="E87" t="s">
        <v>17</v>
      </c>
      <c r="G87" s="1" t="s">
        <v>147</v>
      </c>
      <c r="H87">
        <v>2014</v>
      </c>
      <c r="I87" t="s">
        <v>20</v>
      </c>
      <c r="J87" t="s">
        <v>42</v>
      </c>
    </row>
    <row r="88" spans="1:10" ht="60">
      <c r="A88" t="str">
        <f t="shared" si="2"/>
        <v>2016-06-21</v>
      </c>
      <c r="B88" t="str">
        <f>"1630"</f>
        <v>1630</v>
      </c>
      <c r="C88" t="s">
        <v>130</v>
      </c>
      <c r="E88" t="s">
        <v>73</v>
      </c>
      <c r="G88" s="1" t="s">
        <v>131</v>
      </c>
      <c r="H88">
        <v>2014</v>
      </c>
      <c r="I88" t="s">
        <v>26</v>
      </c>
      <c r="J88" t="s">
        <v>91</v>
      </c>
    </row>
    <row r="89" spans="1:16" ht="60">
      <c r="A89" t="str">
        <f t="shared" si="2"/>
        <v>2016-06-21</v>
      </c>
      <c r="B89" t="str">
        <f>"1700"</f>
        <v>1700</v>
      </c>
      <c r="C89" t="s">
        <v>132</v>
      </c>
      <c r="D89" t="s">
        <v>201</v>
      </c>
      <c r="E89" t="s">
        <v>73</v>
      </c>
      <c r="G89" s="1" t="s">
        <v>133</v>
      </c>
      <c r="H89">
        <v>1982</v>
      </c>
      <c r="I89" t="s">
        <v>135</v>
      </c>
      <c r="J89" t="s">
        <v>46</v>
      </c>
      <c r="P89" t="s">
        <v>22</v>
      </c>
    </row>
    <row r="90" spans="1:16" ht="45">
      <c r="A90" t="str">
        <f t="shared" si="2"/>
        <v>2016-06-21</v>
      </c>
      <c r="B90" t="str">
        <f>"1730"</f>
        <v>1730</v>
      </c>
      <c r="C90" t="s">
        <v>72</v>
      </c>
      <c r="E90" t="s">
        <v>73</v>
      </c>
      <c r="G90" s="1" t="s">
        <v>209</v>
      </c>
      <c r="H90">
        <v>0</v>
      </c>
      <c r="I90" t="s">
        <v>26</v>
      </c>
      <c r="J90" t="s">
        <v>33</v>
      </c>
      <c r="P90" t="s">
        <v>22</v>
      </c>
    </row>
    <row r="91" spans="1:10" ht="75">
      <c r="A91" t="str">
        <f t="shared" si="2"/>
        <v>2016-06-21</v>
      </c>
      <c r="B91" t="str">
        <f>"1800"</f>
        <v>1800</v>
      </c>
      <c r="C91" t="s">
        <v>210</v>
      </c>
      <c r="D91" t="s">
        <v>212</v>
      </c>
      <c r="E91" t="s">
        <v>73</v>
      </c>
      <c r="G91" s="1" t="s">
        <v>211</v>
      </c>
      <c r="H91">
        <v>0</v>
      </c>
      <c r="I91" t="s">
        <v>20</v>
      </c>
      <c r="J91" t="s">
        <v>38</v>
      </c>
    </row>
    <row r="92" spans="1:10" ht="60">
      <c r="A92" t="str">
        <f t="shared" si="2"/>
        <v>2016-06-21</v>
      </c>
      <c r="B92" t="str">
        <f>"1830"</f>
        <v>1830</v>
      </c>
      <c r="C92" t="s">
        <v>155</v>
      </c>
      <c r="D92" t="s">
        <v>213</v>
      </c>
      <c r="E92" t="s">
        <v>17</v>
      </c>
      <c r="G92" s="1" t="s">
        <v>156</v>
      </c>
      <c r="H92">
        <v>0</v>
      </c>
      <c r="I92" t="s">
        <v>26</v>
      </c>
      <c r="J92" t="s">
        <v>42</v>
      </c>
    </row>
    <row r="93" spans="1:16" ht="60">
      <c r="A93" t="str">
        <f t="shared" si="2"/>
        <v>2016-06-21</v>
      </c>
      <c r="B93" t="str">
        <f>"1900"</f>
        <v>1900</v>
      </c>
      <c r="C93" t="s">
        <v>214</v>
      </c>
      <c r="D93" t="s">
        <v>216</v>
      </c>
      <c r="E93" t="s">
        <v>17</v>
      </c>
      <c r="G93" s="1" t="s">
        <v>215</v>
      </c>
      <c r="H93">
        <v>0</v>
      </c>
      <c r="I93" t="s">
        <v>20</v>
      </c>
      <c r="J93" t="s">
        <v>27</v>
      </c>
      <c r="O93" t="s">
        <v>47</v>
      </c>
      <c r="P93" t="s">
        <v>22</v>
      </c>
    </row>
    <row r="94" spans="1:10" ht="60">
      <c r="A94" t="str">
        <f t="shared" si="2"/>
        <v>2016-06-21</v>
      </c>
      <c r="B94" t="str">
        <f>"1920"</f>
        <v>1920</v>
      </c>
      <c r="C94" t="s">
        <v>161</v>
      </c>
      <c r="E94" t="s">
        <v>54</v>
      </c>
      <c r="G94" s="1" t="s">
        <v>162</v>
      </c>
      <c r="H94">
        <v>2016</v>
      </c>
      <c r="I94" t="s">
        <v>20</v>
      </c>
      <c r="J94" t="s">
        <v>163</v>
      </c>
    </row>
    <row r="95" spans="1:10" ht="60">
      <c r="A95" t="str">
        <f t="shared" si="2"/>
        <v>2016-06-21</v>
      </c>
      <c r="B95" t="str">
        <f>"1930"</f>
        <v>1930</v>
      </c>
      <c r="C95" t="s">
        <v>217</v>
      </c>
      <c r="E95" t="s">
        <v>54</v>
      </c>
      <c r="G95" s="1" t="s">
        <v>218</v>
      </c>
      <c r="H95">
        <v>2016</v>
      </c>
      <c r="I95" t="s">
        <v>20</v>
      </c>
      <c r="J95" t="s">
        <v>219</v>
      </c>
    </row>
    <row r="96" spans="1:16" ht="45">
      <c r="A96" t="str">
        <f t="shared" si="2"/>
        <v>2016-06-21</v>
      </c>
      <c r="B96" t="str">
        <f>"2100"</f>
        <v>2100</v>
      </c>
      <c r="C96" t="s">
        <v>220</v>
      </c>
      <c r="E96" t="s">
        <v>73</v>
      </c>
      <c r="G96" s="1" t="s">
        <v>221</v>
      </c>
      <c r="H96">
        <v>2013</v>
      </c>
      <c r="I96" t="s">
        <v>26</v>
      </c>
      <c r="J96" t="s">
        <v>91</v>
      </c>
      <c r="P96" t="s">
        <v>22</v>
      </c>
    </row>
    <row r="97" spans="1:15" ht="30">
      <c r="A97" t="str">
        <f t="shared" si="2"/>
        <v>2016-06-21</v>
      </c>
      <c r="B97" t="str">
        <f>"2130"</f>
        <v>2130</v>
      </c>
      <c r="C97" t="s">
        <v>222</v>
      </c>
      <c r="E97" t="s">
        <v>54</v>
      </c>
      <c r="G97" s="1" t="s">
        <v>223</v>
      </c>
      <c r="H97">
        <v>2016</v>
      </c>
      <c r="I97" t="s">
        <v>20</v>
      </c>
      <c r="J97" t="s">
        <v>224</v>
      </c>
      <c r="O97" t="s">
        <v>47</v>
      </c>
    </row>
    <row r="98" spans="1:16" ht="45">
      <c r="A98" t="str">
        <f t="shared" si="2"/>
        <v>2016-06-21</v>
      </c>
      <c r="B98" t="str">
        <f>"2330"</f>
        <v>2330</v>
      </c>
      <c r="C98" t="s">
        <v>225</v>
      </c>
      <c r="D98" t="s">
        <v>227</v>
      </c>
      <c r="E98" t="s">
        <v>137</v>
      </c>
      <c r="F98" t="s">
        <v>171</v>
      </c>
      <c r="G98" s="1" t="s">
        <v>226</v>
      </c>
      <c r="H98">
        <v>0</v>
      </c>
      <c r="I98" t="s">
        <v>20</v>
      </c>
      <c r="J98" t="s">
        <v>33</v>
      </c>
      <c r="P98" t="s">
        <v>22</v>
      </c>
    </row>
    <row r="99" spans="1:10" ht="60">
      <c r="A99" t="str">
        <f aca="true" t="shared" si="3" ref="A99:A133">"2016-06-22"</f>
        <v>2016-06-22</v>
      </c>
      <c r="B99" t="str">
        <f>"0000"</f>
        <v>0000</v>
      </c>
      <c r="C99" t="s">
        <v>217</v>
      </c>
      <c r="E99" t="s">
        <v>54</v>
      </c>
      <c r="G99" s="1" t="s">
        <v>218</v>
      </c>
      <c r="H99">
        <v>2016</v>
      </c>
      <c r="I99" t="s">
        <v>20</v>
      </c>
      <c r="J99" t="s">
        <v>219</v>
      </c>
    </row>
    <row r="100" spans="1:10" ht="75">
      <c r="A100" t="str">
        <f t="shared" si="3"/>
        <v>2016-06-22</v>
      </c>
      <c r="B100" t="str">
        <f>"0130"</f>
        <v>0130</v>
      </c>
      <c r="C100" t="s">
        <v>210</v>
      </c>
      <c r="D100" t="s">
        <v>212</v>
      </c>
      <c r="E100" t="s">
        <v>73</v>
      </c>
      <c r="G100" s="1" t="s">
        <v>211</v>
      </c>
      <c r="H100">
        <v>0</v>
      </c>
      <c r="I100" t="s">
        <v>20</v>
      </c>
      <c r="J100" t="s">
        <v>38</v>
      </c>
    </row>
    <row r="101" spans="1:16" ht="60">
      <c r="A101" t="str">
        <f t="shared" si="3"/>
        <v>2016-06-22</v>
      </c>
      <c r="B101" t="str">
        <f>"0200"</f>
        <v>0200</v>
      </c>
      <c r="C101" t="s">
        <v>202</v>
      </c>
      <c r="D101" t="s">
        <v>204</v>
      </c>
      <c r="E101" t="s">
        <v>73</v>
      </c>
      <c r="G101" s="1" t="s">
        <v>203</v>
      </c>
      <c r="H101">
        <v>2013</v>
      </c>
      <c r="I101" t="s">
        <v>20</v>
      </c>
      <c r="J101" t="s">
        <v>21</v>
      </c>
      <c r="O101" t="s">
        <v>47</v>
      </c>
      <c r="P101" t="s">
        <v>22</v>
      </c>
    </row>
    <row r="102" spans="1:16" ht="60">
      <c r="A102" t="str">
        <f t="shared" si="3"/>
        <v>2016-06-22</v>
      </c>
      <c r="B102" t="str">
        <f>"0300"</f>
        <v>0300</v>
      </c>
      <c r="C102" t="s">
        <v>228</v>
      </c>
      <c r="D102" t="s">
        <v>231</v>
      </c>
      <c r="E102" t="s">
        <v>137</v>
      </c>
      <c r="F102" t="s">
        <v>229</v>
      </c>
      <c r="G102" s="1" t="s">
        <v>230</v>
      </c>
      <c r="H102">
        <v>2009</v>
      </c>
      <c r="I102" t="s">
        <v>77</v>
      </c>
      <c r="J102" t="s">
        <v>232</v>
      </c>
      <c r="P102" t="s">
        <v>22</v>
      </c>
    </row>
    <row r="103" spans="1:16" ht="60">
      <c r="A103" t="str">
        <f t="shared" si="3"/>
        <v>2016-06-22</v>
      </c>
      <c r="B103" t="str">
        <f>"0400"</f>
        <v>0400</v>
      </c>
      <c r="C103" t="s">
        <v>233</v>
      </c>
      <c r="E103" t="s">
        <v>73</v>
      </c>
      <c r="G103" s="1" t="s">
        <v>234</v>
      </c>
      <c r="H103">
        <v>0</v>
      </c>
      <c r="I103" t="s">
        <v>20</v>
      </c>
      <c r="J103" t="s">
        <v>235</v>
      </c>
      <c r="P103" t="s">
        <v>22</v>
      </c>
    </row>
    <row r="104" spans="1:16" ht="60">
      <c r="A104" t="str">
        <f t="shared" si="3"/>
        <v>2016-06-22</v>
      </c>
      <c r="B104" t="str">
        <f>"0500"</f>
        <v>0500</v>
      </c>
      <c r="C104" t="s">
        <v>233</v>
      </c>
      <c r="E104" t="s">
        <v>73</v>
      </c>
      <c r="G104" s="1" t="s">
        <v>236</v>
      </c>
      <c r="H104">
        <v>0</v>
      </c>
      <c r="I104" t="s">
        <v>20</v>
      </c>
      <c r="J104" t="s">
        <v>237</v>
      </c>
      <c r="P104" t="s">
        <v>22</v>
      </c>
    </row>
    <row r="105" spans="1:16" ht="60">
      <c r="A105" t="str">
        <f t="shared" si="3"/>
        <v>2016-06-22</v>
      </c>
      <c r="B105" t="str">
        <f>"0600"</f>
        <v>0600</v>
      </c>
      <c r="C105" t="s">
        <v>30</v>
      </c>
      <c r="D105" t="s">
        <v>238</v>
      </c>
      <c r="E105" t="s">
        <v>17</v>
      </c>
      <c r="G105" s="1" t="s">
        <v>31</v>
      </c>
      <c r="H105">
        <v>2005</v>
      </c>
      <c r="I105" t="s">
        <v>26</v>
      </c>
      <c r="J105" t="s">
        <v>33</v>
      </c>
      <c r="P105" t="s">
        <v>22</v>
      </c>
    </row>
    <row r="106" spans="1:16" ht="45">
      <c r="A106" t="str">
        <f t="shared" si="3"/>
        <v>2016-06-22</v>
      </c>
      <c r="B106" t="str">
        <f>"0630"</f>
        <v>0630</v>
      </c>
      <c r="C106" t="s">
        <v>39</v>
      </c>
      <c r="E106" t="s">
        <v>17</v>
      </c>
      <c r="G106" s="1" t="s">
        <v>40</v>
      </c>
      <c r="H106">
        <v>2010</v>
      </c>
      <c r="I106" t="s">
        <v>26</v>
      </c>
      <c r="J106" t="s">
        <v>42</v>
      </c>
      <c r="P106" t="s">
        <v>22</v>
      </c>
    </row>
    <row r="107" spans="1:10" ht="30">
      <c r="A107" t="str">
        <f t="shared" si="3"/>
        <v>2016-06-22</v>
      </c>
      <c r="B107" t="str">
        <f>"0700"</f>
        <v>0700</v>
      </c>
      <c r="C107" t="s">
        <v>121</v>
      </c>
      <c r="D107" t="s">
        <v>240</v>
      </c>
      <c r="E107" t="s">
        <v>17</v>
      </c>
      <c r="G107" s="1" t="s">
        <v>122</v>
      </c>
      <c r="H107">
        <v>2015</v>
      </c>
      <c r="I107" t="s">
        <v>20</v>
      </c>
      <c r="J107" t="s">
        <v>91</v>
      </c>
    </row>
    <row r="108" spans="1:16" ht="45">
      <c r="A108" t="str">
        <f t="shared" si="3"/>
        <v>2016-06-22</v>
      </c>
      <c r="B108" t="str">
        <f>"0730"</f>
        <v>0730</v>
      </c>
      <c r="C108" t="s">
        <v>48</v>
      </c>
      <c r="D108" t="s">
        <v>242</v>
      </c>
      <c r="E108" t="s">
        <v>17</v>
      </c>
      <c r="G108" s="1" t="s">
        <v>241</v>
      </c>
      <c r="H108">
        <v>2012</v>
      </c>
      <c r="I108" t="s">
        <v>20</v>
      </c>
      <c r="J108" t="s">
        <v>33</v>
      </c>
      <c r="P108" t="s">
        <v>22</v>
      </c>
    </row>
    <row r="109" spans="1:15" ht="60">
      <c r="A109" t="str">
        <f t="shared" si="3"/>
        <v>2016-06-22</v>
      </c>
      <c r="B109" t="str">
        <f>"0800"</f>
        <v>0800</v>
      </c>
      <c r="C109" t="s">
        <v>43</v>
      </c>
      <c r="D109" t="s">
        <v>244</v>
      </c>
      <c r="E109" t="s">
        <v>17</v>
      </c>
      <c r="G109" s="1" t="s">
        <v>243</v>
      </c>
      <c r="H109">
        <v>0</v>
      </c>
      <c r="I109" t="s">
        <v>20</v>
      </c>
      <c r="J109" t="s">
        <v>38</v>
      </c>
      <c r="O109" t="s">
        <v>47</v>
      </c>
    </row>
    <row r="110" spans="1:16" ht="45">
      <c r="A110" t="str">
        <f t="shared" si="3"/>
        <v>2016-06-22</v>
      </c>
      <c r="B110" t="str">
        <f>"0830"</f>
        <v>0830</v>
      </c>
      <c r="C110" t="s">
        <v>23</v>
      </c>
      <c r="D110" t="s">
        <v>245</v>
      </c>
      <c r="E110" t="s">
        <v>17</v>
      </c>
      <c r="G110" s="1" t="s">
        <v>24</v>
      </c>
      <c r="H110">
        <v>2002</v>
      </c>
      <c r="I110" t="s">
        <v>26</v>
      </c>
      <c r="J110" t="s">
        <v>27</v>
      </c>
      <c r="P110" t="s">
        <v>22</v>
      </c>
    </row>
    <row r="111" spans="1:16" ht="45">
      <c r="A111" t="str">
        <f t="shared" si="3"/>
        <v>2016-06-22</v>
      </c>
      <c r="B111" t="str">
        <f>"0845"</f>
        <v>0845</v>
      </c>
      <c r="C111" t="s">
        <v>23</v>
      </c>
      <c r="D111" t="s">
        <v>246</v>
      </c>
      <c r="E111" t="s">
        <v>17</v>
      </c>
      <c r="G111" s="1" t="s">
        <v>24</v>
      </c>
      <c r="H111">
        <v>2002</v>
      </c>
      <c r="I111" t="s">
        <v>26</v>
      </c>
      <c r="J111" t="s">
        <v>29</v>
      </c>
      <c r="P111" t="s">
        <v>22</v>
      </c>
    </row>
    <row r="112" spans="1:10" ht="60">
      <c r="A112" t="str">
        <f t="shared" si="3"/>
        <v>2016-06-22</v>
      </c>
      <c r="B112" t="str">
        <f>"0900"</f>
        <v>0900</v>
      </c>
      <c r="C112" t="s">
        <v>130</v>
      </c>
      <c r="E112" t="s">
        <v>73</v>
      </c>
      <c r="G112" s="1" t="s">
        <v>131</v>
      </c>
      <c r="H112">
        <v>2014</v>
      </c>
      <c r="I112" t="s">
        <v>26</v>
      </c>
      <c r="J112" t="s">
        <v>91</v>
      </c>
    </row>
    <row r="113" spans="1:16" ht="60">
      <c r="A113" t="str">
        <f t="shared" si="3"/>
        <v>2016-06-22</v>
      </c>
      <c r="B113" t="str">
        <f>"0930"</f>
        <v>0930</v>
      </c>
      <c r="C113" t="s">
        <v>132</v>
      </c>
      <c r="D113" t="s">
        <v>247</v>
      </c>
      <c r="E113" t="s">
        <v>73</v>
      </c>
      <c r="G113" s="1" t="s">
        <v>133</v>
      </c>
      <c r="H113">
        <v>1982</v>
      </c>
      <c r="I113" t="s">
        <v>135</v>
      </c>
      <c r="J113" t="s">
        <v>46</v>
      </c>
      <c r="P113" t="s">
        <v>22</v>
      </c>
    </row>
    <row r="114" spans="1:16" ht="45">
      <c r="A114" t="str">
        <f t="shared" si="3"/>
        <v>2016-06-22</v>
      </c>
      <c r="B114" t="str">
        <f>"1000"</f>
        <v>1000</v>
      </c>
      <c r="C114" t="s">
        <v>248</v>
      </c>
      <c r="D114" t="s">
        <v>250</v>
      </c>
      <c r="E114" t="s">
        <v>17</v>
      </c>
      <c r="G114" s="1" t="s">
        <v>249</v>
      </c>
      <c r="H114">
        <v>1993</v>
      </c>
      <c r="I114" t="s">
        <v>20</v>
      </c>
      <c r="J114" t="s">
        <v>237</v>
      </c>
      <c r="P114" t="s">
        <v>22</v>
      </c>
    </row>
    <row r="115" spans="1:15" ht="30">
      <c r="A115" t="str">
        <f t="shared" si="3"/>
        <v>2016-06-22</v>
      </c>
      <c r="B115" t="str">
        <f>"1100"</f>
        <v>1100</v>
      </c>
      <c r="C115" t="s">
        <v>222</v>
      </c>
      <c r="E115" t="s">
        <v>54</v>
      </c>
      <c r="G115" s="1" t="s">
        <v>223</v>
      </c>
      <c r="H115">
        <v>2016</v>
      </c>
      <c r="I115" t="s">
        <v>20</v>
      </c>
      <c r="J115" t="s">
        <v>224</v>
      </c>
      <c r="O115" t="s">
        <v>47</v>
      </c>
    </row>
    <row r="116" spans="1:10" ht="60">
      <c r="A116" t="str">
        <f t="shared" si="3"/>
        <v>2016-06-22</v>
      </c>
      <c r="B116" t="str">
        <f>"1300"</f>
        <v>1300</v>
      </c>
      <c r="C116" t="s">
        <v>217</v>
      </c>
      <c r="E116" t="s">
        <v>54</v>
      </c>
      <c r="G116" s="1" t="s">
        <v>218</v>
      </c>
      <c r="H116">
        <v>2016</v>
      </c>
      <c r="I116" t="s">
        <v>20</v>
      </c>
      <c r="J116" t="s">
        <v>219</v>
      </c>
    </row>
    <row r="117" spans="1:15" ht="60">
      <c r="A117" t="str">
        <f t="shared" si="3"/>
        <v>2016-06-22</v>
      </c>
      <c r="B117" t="str">
        <f>"1430"</f>
        <v>1430</v>
      </c>
      <c r="C117" t="s">
        <v>43</v>
      </c>
      <c r="D117" t="s">
        <v>252</v>
      </c>
      <c r="E117" t="s">
        <v>17</v>
      </c>
      <c r="G117" s="1" t="s">
        <v>251</v>
      </c>
      <c r="H117">
        <v>0</v>
      </c>
      <c r="I117" t="s">
        <v>20</v>
      </c>
      <c r="J117" t="s">
        <v>169</v>
      </c>
      <c r="O117" t="s">
        <v>47</v>
      </c>
    </row>
    <row r="118" spans="1:16" ht="45">
      <c r="A118" t="str">
        <f t="shared" si="3"/>
        <v>2016-06-22</v>
      </c>
      <c r="B118" t="str">
        <f>"1500"</f>
        <v>1500</v>
      </c>
      <c r="C118" t="s">
        <v>144</v>
      </c>
      <c r="E118" t="s">
        <v>17</v>
      </c>
      <c r="G118" s="1" t="s">
        <v>145</v>
      </c>
      <c r="H118">
        <v>2007</v>
      </c>
      <c r="I118" t="s">
        <v>20</v>
      </c>
      <c r="J118" t="s">
        <v>61</v>
      </c>
      <c r="P118" t="s">
        <v>22</v>
      </c>
    </row>
    <row r="119" spans="1:16" ht="45">
      <c r="A119" t="str">
        <f t="shared" si="3"/>
        <v>2016-06-22</v>
      </c>
      <c r="B119" t="str">
        <f>"1530"</f>
        <v>1530</v>
      </c>
      <c r="C119" t="s">
        <v>48</v>
      </c>
      <c r="D119" t="s">
        <v>242</v>
      </c>
      <c r="E119" t="s">
        <v>17</v>
      </c>
      <c r="G119" s="1" t="s">
        <v>241</v>
      </c>
      <c r="H119">
        <v>2012</v>
      </c>
      <c r="I119" t="s">
        <v>20</v>
      </c>
      <c r="J119" t="s">
        <v>33</v>
      </c>
      <c r="P119" t="s">
        <v>22</v>
      </c>
    </row>
    <row r="120" spans="1:10" ht="30">
      <c r="A120" t="str">
        <f t="shared" si="3"/>
        <v>2016-06-22</v>
      </c>
      <c r="B120" t="str">
        <f>"1600"</f>
        <v>1600</v>
      </c>
      <c r="C120" t="s">
        <v>146</v>
      </c>
      <c r="D120" t="s">
        <v>253</v>
      </c>
      <c r="E120" t="s">
        <v>17</v>
      </c>
      <c r="G120" s="1" t="s">
        <v>147</v>
      </c>
      <c r="H120">
        <v>2014</v>
      </c>
      <c r="I120" t="s">
        <v>20</v>
      </c>
      <c r="J120" t="s">
        <v>42</v>
      </c>
    </row>
    <row r="121" spans="1:10" ht="60">
      <c r="A121" t="str">
        <f t="shared" si="3"/>
        <v>2016-06-22</v>
      </c>
      <c r="B121" t="str">
        <f>"1630"</f>
        <v>1630</v>
      </c>
      <c r="C121" t="s">
        <v>130</v>
      </c>
      <c r="E121" t="s">
        <v>73</v>
      </c>
      <c r="G121" s="1" t="s">
        <v>131</v>
      </c>
      <c r="H121">
        <v>2014</v>
      </c>
      <c r="I121" t="s">
        <v>26</v>
      </c>
      <c r="J121" t="s">
        <v>91</v>
      </c>
    </row>
    <row r="122" spans="1:16" ht="60">
      <c r="A122" t="str">
        <f t="shared" si="3"/>
        <v>2016-06-22</v>
      </c>
      <c r="B122" t="str">
        <f>"1700"</f>
        <v>1700</v>
      </c>
      <c r="C122" t="s">
        <v>132</v>
      </c>
      <c r="D122" t="s">
        <v>247</v>
      </c>
      <c r="E122" t="s">
        <v>73</v>
      </c>
      <c r="G122" s="1" t="s">
        <v>133</v>
      </c>
      <c r="H122">
        <v>1982</v>
      </c>
      <c r="I122" t="s">
        <v>135</v>
      </c>
      <c r="J122" t="s">
        <v>46</v>
      </c>
      <c r="P122" t="s">
        <v>22</v>
      </c>
    </row>
    <row r="123" spans="1:16" ht="60">
      <c r="A123" t="str">
        <f t="shared" si="3"/>
        <v>2016-06-22</v>
      </c>
      <c r="B123" t="str">
        <f>"1730"</f>
        <v>1730</v>
      </c>
      <c r="C123" t="s">
        <v>149</v>
      </c>
      <c r="D123" t="s">
        <v>255</v>
      </c>
      <c r="E123" t="s">
        <v>17</v>
      </c>
      <c r="G123" s="1" t="s">
        <v>254</v>
      </c>
      <c r="H123">
        <v>0</v>
      </c>
      <c r="I123" t="s">
        <v>20</v>
      </c>
      <c r="J123" t="s">
        <v>61</v>
      </c>
      <c r="O123" t="s">
        <v>47</v>
      </c>
      <c r="P123" t="s">
        <v>22</v>
      </c>
    </row>
    <row r="124" spans="1:16" ht="45">
      <c r="A124" t="str">
        <f t="shared" si="3"/>
        <v>2016-06-22</v>
      </c>
      <c r="B124" t="str">
        <f>"1800"</f>
        <v>1800</v>
      </c>
      <c r="C124" t="s">
        <v>152</v>
      </c>
      <c r="D124" t="s">
        <v>256</v>
      </c>
      <c r="E124" t="s">
        <v>17</v>
      </c>
      <c r="G124" s="1" t="s">
        <v>153</v>
      </c>
      <c r="H124">
        <v>0</v>
      </c>
      <c r="I124" t="s">
        <v>77</v>
      </c>
      <c r="J124" t="s">
        <v>61</v>
      </c>
      <c r="P124" t="s">
        <v>22</v>
      </c>
    </row>
    <row r="125" spans="1:10" ht="60">
      <c r="A125" t="str">
        <f t="shared" si="3"/>
        <v>2016-06-22</v>
      </c>
      <c r="B125" t="str">
        <f>"1830"</f>
        <v>1830</v>
      </c>
      <c r="C125" t="s">
        <v>155</v>
      </c>
      <c r="D125" t="s">
        <v>257</v>
      </c>
      <c r="E125" t="s">
        <v>73</v>
      </c>
      <c r="G125" s="1" t="s">
        <v>156</v>
      </c>
      <c r="H125">
        <v>0</v>
      </c>
      <c r="I125" t="s">
        <v>26</v>
      </c>
      <c r="J125" t="s">
        <v>42</v>
      </c>
    </row>
    <row r="126" spans="1:16" ht="60">
      <c r="A126" t="str">
        <f t="shared" si="3"/>
        <v>2016-06-22</v>
      </c>
      <c r="B126" t="str">
        <f>"1900"</f>
        <v>1900</v>
      </c>
      <c r="C126" t="s">
        <v>258</v>
      </c>
      <c r="D126" t="s">
        <v>260</v>
      </c>
      <c r="E126" t="s">
        <v>17</v>
      </c>
      <c r="G126" s="1" t="s">
        <v>259</v>
      </c>
      <c r="H126">
        <v>0</v>
      </c>
      <c r="I126" t="s">
        <v>20</v>
      </c>
      <c r="J126" t="s">
        <v>110</v>
      </c>
      <c r="P126" t="s">
        <v>22</v>
      </c>
    </row>
    <row r="127" spans="1:10" ht="60">
      <c r="A127" t="str">
        <f t="shared" si="3"/>
        <v>2016-06-22</v>
      </c>
      <c r="B127" t="str">
        <f>"1920"</f>
        <v>1920</v>
      </c>
      <c r="C127" t="s">
        <v>161</v>
      </c>
      <c r="E127" t="s">
        <v>54</v>
      </c>
      <c r="G127" s="1" t="s">
        <v>162</v>
      </c>
      <c r="H127">
        <v>2016</v>
      </c>
      <c r="I127" t="s">
        <v>20</v>
      </c>
      <c r="J127" t="s">
        <v>163</v>
      </c>
    </row>
    <row r="128" spans="1:10" ht="45">
      <c r="A128" t="str">
        <f t="shared" si="3"/>
        <v>2016-06-22</v>
      </c>
      <c r="B128" t="str">
        <f>"1930"</f>
        <v>1930</v>
      </c>
      <c r="C128" t="s">
        <v>261</v>
      </c>
      <c r="E128" t="s">
        <v>73</v>
      </c>
      <c r="G128" s="1" t="s">
        <v>262</v>
      </c>
      <c r="H128">
        <v>2015</v>
      </c>
      <c r="I128" t="s">
        <v>20</v>
      </c>
      <c r="J128" t="s">
        <v>263</v>
      </c>
    </row>
    <row r="129" spans="1:10" ht="60">
      <c r="A129" t="str">
        <f t="shared" si="3"/>
        <v>2016-06-22</v>
      </c>
      <c r="B129" t="str">
        <f>"2030"</f>
        <v>2030</v>
      </c>
      <c r="C129" t="s">
        <v>264</v>
      </c>
      <c r="D129" t="s">
        <v>266</v>
      </c>
      <c r="E129" t="s">
        <v>17</v>
      </c>
      <c r="G129" s="1" t="s">
        <v>265</v>
      </c>
      <c r="H129">
        <v>2014</v>
      </c>
      <c r="I129" t="s">
        <v>77</v>
      </c>
      <c r="J129" t="s">
        <v>33</v>
      </c>
    </row>
    <row r="130" spans="1:15" ht="60">
      <c r="A130" t="str">
        <f t="shared" si="3"/>
        <v>2016-06-22</v>
      </c>
      <c r="B130" t="str">
        <f>"2100"</f>
        <v>2100</v>
      </c>
      <c r="C130" t="s">
        <v>267</v>
      </c>
      <c r="E130" t="s">
        <v>17</v>
      </c>
      <c r="G130" s="1" t="s">
        <v>268</v>
      </c>
      <c r="H130">
        <v>1998</v>
      </c>
      <c r="I130" t="s">
        <v>20</v>
      </c>
      <c r="J130" t="s">
        <v>61</v>
      </c>
      <c r="O130" t="s">
        <v>47</v>
      </c>
    </row>
    <row r="131" spans="1:16" ht="60">
      <c r="A131" t="str">
        <f t="shared" si="3"/>
        <v>2016-06-22</v>
      </c>
      <c r="B131" t="str">
        <f>"2130"</f>
        <v>2130</v>
      </c>
      <c r="C131" t="s">
        <v>269</v>
      </c>
      <c r="D131" t="s">
        <v>271</v>
      </c>
      <c r="E131" t="s">
        <v>17</v>
      </c>
      <c r="G131" s="1" t="s">
        <v>270</v>
      </c>
      <c r="H131">
        <v>2014</v>
      </c>
      <c r="I131" t="s">
        <v>20</v>
      </c>
      <c r="J131" t="s">
        <v>272</v>
      </c>
      <c r="O131" t="s">
        <v>47</v>
      </c>
      <c r="P131" t="s">
        <v>22</v>
      </c>
    </row>
    <row r="132" spans="1:16" ht="60">
      <c r="A132" t="str">
        <f t="shared" si="3"/>
        <v>2016-06-22</v>
      </c>
      <c r="B132" t="str">
        <f>"2230"</f>
        <v>2230</v>
      </c>
      <c r="C132" t="s">
        <v>273</v>
      </c>
      <c r="E132" t="s">
        <v>137</v>
      </c>
      <c r="F132" t="s">
        <v>171</v>
      </c>
      <c r="G132" s="1" t="s">
        <v>274</v>
      </c>
      <c r="H132">
        <v>2009</v>
      </c>
      <c r="I132" t="s">
        <v>85</v>
      </c>
      <c r="J132" t="s">
        <v>275</v>
      </c>
      <c r="P132" t="s">
        <v>22</v>
      </c>
    </row>
    <row r="133" spans="1:10" ht="45">
      <c r="A133" t="str">
        <f t="shared" si="3"/>
        <v>2016-06-22</v>
      </c>
      <c r="B133" t="str">
        <f>"2350"</f>
        <v>2350</v>
      </c>
      <c r="C133" t="s">
        <v>276</v>
      </c>
      <c r="E133" t="s">
        <v>73</v>
      </c>
      <c r="G133" s="1" t="s">
        <v>277</v>
      </c>
      <c r="H133">
        <v>2013</v>
      </c>
      <c r="I133" t="s">
        <v>20</v>
      </c>
      <c r="J133" t="s">
        <v>278</v>
      </c>
    </row>
    <row r="134" spans="1:16" ht="45">
      <c r="A134" t="str">
        <f aca="true" t="shared" si="4" ref="A134:A163">"2016-06-23"</f>
        <v>2016-06-23</v>
      </c>
      <c r="B134" t="str">
        <f>"0000"</f>
        <v>0000</v>
      </c>
      <c r="C134" t="s">
        <v>114</v>
      </c>
      <c r="D134" t="s">
        <v>279</v>
      </c>
      <c r="E134" t="s">
        <v>73</v>
      </c>
      <c r="G134" s="1" t="s">
        <v>115</v>
      </c>
      <c r="H134">
        <v>2012</v>
      </c>
      <c r="I134" t="s">
        <v>20</v>
      </c>
      <c r="J134" t="s">
        <v>118</v>
      </c>
      <c r="P134" t="s">
        <v>22</v>
      </c>
    </row>
    <row r="135" spans="1:16" ht="60">
      <c r="A135" t="str">
        <f t="shared" si="4"/>
        <v>2016-06-23</v>
      </c>
      <c r="B135" t="str">
        <f>"0600"</f>
        <v>0600</v>
      </c>
      <c r="C135" t="s">
        <v>30</v>
      </c>
      <c r="D135" t="s">
        <v>280</v>
      </c>
      <c r="E135" t="s">
        <v>17</v>
      </c>
      <c r="G135" s="1" t="s">
        <v>31</v>
      </c>
      <c r="H135">
        <v>2005</v>
      </c>
      <c r="I135" t="s">
        <v>26</v>
      </c>
      <c r="J135" t="s">
        <v>33</v>
      </c>
      <c r="P135" t="s">
        <v>22</v>
      </c>
    </row>
    <row r="136" spans="1:16" ht="45">
      <c r="A136" t="str">
        <f t="shared" si="4"/>
        <v>2016-06-23</v>
      </c>
      <c r="B136" t="str">
        <f>"0630"</f>
        <v>0630</v>
      </c>
      <c r="C136" t="s">
        <v>39</v>
      </c>
      <c r="E136" t="s">
        <v>17</v>
      </c>
      <c r="G136" s="1" t="s">
        <v>40</v>
      </c>
      <c r="H136">
        <v>2010</v>
      </c>
      <c r="I136" t="s">
        <v>26</v>
      </c>
      <c r="J136" t="s">
        <v>42</v>
      </c>
      <c r="P136" t="s">
        <v>22</v>
      </c>
    </row>
    <row r="137" spans="1:10" ht="30">
      <c r="A137" t="str">
        <f t="shared" si="4"/>
        <v>2016-06-23</v>
      </c>
      <c r="B137" t="str">
        <f>"0700"</f>
        <v>0700</v>
      </c>
      <c r="C137" t="s">
        <v>121</v>
      </c>
      <c r="D137" t="s">
        <v>281</v>
      </c>
      <c r="E137" t="s">
        <v>17</v>
      </c>
      <c r="G137" s="1" t="s">
        <v>122</v>
      </c>
      <c r="H137">
        <v>2015</v>
      </c>
      <c r="I137" t="s">
        <v>20</v>
      </c>
      <c r="J137" t="s">
        <v>91</v>
      </c>
    </row>
    <row r="138" spans="1:16" ht="45">
      <c r="A138" t="str">
        <f t="shared" si="4"/>
        <v>2016-06-23</v>
      </c>
      <c r="B138" t="str">
        <f>"0730"</f>
        <v>0730</v>
      </c>
      <c r="C138" t="s">
        <v>48</v>
      </c>
      <c r="D138" t="s">
        <v>283</v>
      </c>
      <c r="E138" t="s">
        <v>17</v>
      </c>
      <c r="G138" s="1" t="s">
        <v>282</v>
      </c>
      <c r="H138">
        <v>2012</v>
      </c>
      <c r="I138" t="s">
        <v>20</v>
      </c>
      <c r="J138" t="s">
        <v>38</v>
      </c>
      <c r="P138" t="s">
        <v>22</v>
      </c>
    </row>
    <row r="139" spans="1:15" ht="60">
      <c r="A139" t="str">
        <f t="shared" si="4"/>
        <v>2016-06-23</v>
      </c>
      <c r="B139" t="str">
        <f>"0800"</f>
        <v>0800</v>
      </c>
      <c r="C139" t="s">
        <v>43</v>
      </c>
      <c r="D139" t="s">
        <v>285</v>
      </c>
      <c r="E139" t="s">
        <v>17</v>
      </c>
      <c r="G139" s="1" t="s">
        <v>284</v>
      </c>
      <c r="H139">
        <v>0</v>
      </c>
      <c r="I139" t="s">
        <v>20</v>
      </c>
      <c r="J139" t="s">
        <v>38</v>
      </c>
      <c r="O139" t="s">
        <v>47</v>
      </c>
    </row>
    <row r="140" spans="1:16" ht="45">
      <c r="A140" t="str">
        <f t="shared" si="4"/>
        <v>2016-06-23</v>
      </c>
      <c r="B140" t="str">
        <f>"0830"</f>
        <v>0830</v>
      </c>
      <c r="C140" t="s">
        <v>23</v>
      </c>
      <c r="D140" t="s">
        <v>286</v>
      </c>
      <c r="E140" t="s">
        <v>17</v>
      </c>
      <c r="G140" s="1" t="s">
        <v>24</v>
      </c>
      <c r="H140">
        <v>2002</v>
      </c>
      <c r="I140" t="s">
        <v>26</v>
      </c>
      <c r="J140" t="s">
        <v>27</v>
      </c>
      <c r="P140" t="s">
        <v>22</v>
      </c>
    </row>
    <row r="141" spans="1:16" ht="45">
      <c r="A141" t="str">
        <f t="shared" si="4"/>
        <v>2016-06-23</v>
      </c>
      <c r="B141" t="str">
        <f>"0845"</f>
        <v>0845</v>
      </c>
      <c r="C141" t="s">
        <v>23</v>
      </c>
      <c r="D141" t="s">
        <v>287</v>
      </c>
      <c r="E141" t="s">
        <v>17</v>
      </c>
      <c r="G141" s="1" t="s">
        <v>24</v>
      </c>
      <c r="H141">
        <v>2002</v>
      </c>
      <c r="I141" t="s">
        <v>26</v>
      </c>
      <c r="J141" t="s">
        <v>29</v>
      </c>
      <c r="P141" t="s">
        <v>22</v>
      </c>
    </row>
    <row r="142" spans="1:10" ht="60">
      <c r="A142" t="str">
        <f t="shared" si="4"/>
        <v>2016-06-23</v>
      </c>
      <c r="B142" t="str">
        <f>"0900"</f>
        <v>0900</v>
      </c>
      <c r="C142" t="s">
        <v>130</v>
      </c>
      <c r="E142" t="s">
        <v>73</v>
      </c>
      <c r="G142" s="1" t="s">
        <v>131</v>
      </c>
      <c r="H142">
        <v>2014</v>
      </c>
      <c r="I142" t="s">
        <v>26</v>
      </c>
      <c r="J142" t="s">
        <v>91</v>
      </c>
    </row>
    <row r="143" spans="1:16" ht="60">
      <c r="A143" t="str">
        <f t="shared" si="4"/>
        <v>2016-06-23</v>
      </c>
      <c r="B143" t="str">
        <f>"0930"</f>
        <v>0930</v>
      </c>
      <c r="C143" t="s">
        <v>132</v>
      </c>
      <c r="D143" t="s">
        <v>288</v>
      </c>
      <c r="E143" t="s">
        <v>73</v>
      </c>
      <c r="G143" s="1" t="s">
        <v>133</v>
      </c>
      <c r="H143">
        <v>1982</v>
      </c>
      <c r="I143" t="s">
        <v>135</v>
      </c>
      <c r="J143" t="s">
        <v>46</v>
      </c>
      <c r="P143" t="s">
        <v>22</v>
      </c>
    </row>
    <row r="144" spans="1:16" ht="45">
      <c r="A144" t="str">
        <f t="shared" si="4"/>
        <v>2016-06-23</v>
      </c>
      <c r="B144" t="str">
        <f>"1000"</f>
        <v>1000</v>
      </c>
      <c r="C144" t="s">
        <v>269</v>
      </c>
      <c r="D144" t="s">
        <v>290</v>
      </c>
      <c r="E144" t="s">
        <v>17</v>
      </c>
      <c r="G144" s="1" t="s">
        <v>289</v>
      </c>
      <c r="H144">
        <v>2014</v>
      </c>
      <c r="I144" t="s">
        <v>20</v>
      </c>
      <c r="J144" t="s">
        <v>272</v>
      </c>
      <c r="O144" t="s">
        <v>47</v>
      </c>
      <c r="P144" t="s">
        <v>22</v>
      </c>
    </row>
    <row r="145" spans="1:10" ht="45">
      <c r="A145" t="str">
        <f t="shared" si="4"/>
        <v>2016-06-23</v>
      </c>
      <c r="B145" t="str">
        <f>"1100"</f>
        <v>1100</v>
      </c>
      <c r="C145" t="s">
        <v>261</v>
      </c>
      <c r="E145" t="s">
        <v>73</v>
      </c>
      <c r="G145" s="1" t="s">
        <v>262</v>
      </c>
      <c r="H145">
        <v>2015</v>
      </c>
      <c r="I145" t="s">
        <v>20</v>
      </c>
      <c r="J145" t="s">
        <v>263</v>
      </c>
    </row>
    <row r="146" spans="1:16" ht="60">
      <c r="A146" t="str">
        <f t="shared" si="4"/>
        <v>2016-06-23</v>
      </c>
      <c r="B146" t="str">
        <f>"1200"</f>
        <v>1200</v>
      </c>
      <c r="C146" t="s">
        <v>273</v>
      </c>
      <c r="E146" t="s">
        <v>137</v>
      </c>
      <c r="F146" t="s">
        <v>171</v>
      </c>
      <c r="G146" s="1" t="s">
        <v>274</v>
      </c>
      <c r="H146">
        <v>2009</v>
      </c>
      <c r="I146" t="s">
        <v>85</v>
      </c>
      <c r="J146" t="s">
        <v>275</v>
      </c>
      <c r="P146" t="s">
        <v>22</v>
      </c>
    </row>
    <row r="147" spans="1:10" ht="45">
      <c r="A147" t="str">
        <f t="shared" si="4"/>
        <v>2016-06-23</v>
      </c>
      <c r="B147" t="str">
        <f>"1320"</f>
        <v>1320</v>
      </c>
      <c r="C147" t="s">
        <v>276</v>
      </c>
      <c r="E147" t="s">
        <v>73</v>
      </c>
      <c r="G147" s="1" t="s">
        <v>277</v>
      </c>
      <c r="H147">
        <v>2013</v>
      </c>
      <c r="I147" t="s">
        <v>20</v>
      </c>
      <c r="J147" t="s">
        <v>278</v>
      </c>
    </row>
    <row r="148" spans="1:10" ht="60">
      <c r="A148" t="str">
        <f t="shared" si="4"/>
        <v>2016-06-23</v>
      </c>
      <c r="B148" t="str">
        <f>"1330"</f>
        <v>1330</v>
      </c>
      <c r="C148" t="s">
        <v>264</v>
      </c>
      <c r="D148" t="s">
        <v>266</v>
      </c>
      <c r="E148" t="s">
        <v>17</v>
      </c>
      <c r="G148" s="1" t="s">
        <v>265</v>
      </c>
      <c r="H148">
        <v>2014</v>
      </c>
      <c r="I148" t="s">
        <v>77</v>
      </c>
      <c r="J148" t="s">
        <v>33</v>
      </c>
    </row>
    <row r="149" spans="1:15" ht="60">
      <c r="A149" t="str">
        <f t="shared" si="4"/>
        <v>2016-06-23</v>
      </c>
      <c r="B149" t="str">
        <f>"1400"</f>
        <v>1400</v>
      </c>
      <c r="C149" t="s">
        <v>267</v>
      </c>
      <c r="E149" t="s">
        <v>17</v>
      </c>
      <c r="G149" s="1" t="s">
        <v>268</v>
      </c>
      <c r="H149">
        <v>1998</v>
      </c>
      <c r="I149" t="s">
        <v>20</v>
      </c>
      <c r="J149" t="s">
        <v>61</v>
      </c>
      <c r="O149" t="s">
        <v>47</v>
      </c>
    </row>
    <row r="150" spans="1:15" ht="60">
      <c r="A150" t="str">
        <f t="shared" si="4"/>
        <v>2016-06-23</v>
      </c>
      <c r="B150" t="str">
        <f>"1430"</f>
        <v>1430</v>
      </c>
      <c r="C150" t="s">
        <v>43</v>
      </c>
      <c r="D150" t="s">
        <v>292</v>
      </c>
      <c r="E150" t="s">
        <v>17</v>
      </c>
      <c r="G150" s="1" t="s">
        <v>291</v>
      </c>
      <c r="H150">
        <v>0</v>
      </c>
      <c r="I150" t="s">
        <v>20</v>
      </c>
      <c r="J150" t="s">
        <v>61</v>
      </c>
      <c r="O150" t="s">
        <v>47</v>
      </c>
    </row>
    <row r="151" spans="1:16" ht="45">
      <c r="A151" t="str">
        <f t="shared" si="4"/>
        <v>2016-06-23</v>
      </c>
      <c r="B151" t="str">
        <f>"1500"</f>
        <v>1500</v>
      </c>
      <c r="C151" t="s">
        <v>144</v>
      </c>
      <c r="E151" t="s">
        <v>17</v>
      </c>
      <c r="G151" s="1" t="s">
        <v>145</v>
      </c>
      <c r="H151">
        <v>2007</v>
      </c>
      <c r="I151" t="s">
        <v>20</v>
      </c>
      <c r="J151" t="s">
        <v>91</v>
      </c>
      <c r="P151" t="s">
        <v>22</v>
      </c>
    </row>
    <row r="152" spans="1:16" ht="45">
      <c r="A152" t="str">
        <f t="shared" si="4"/>
        <v>2016-06-23</v>
      </c>
      <c r="B152" t="str">
        <f>"1530"</f>
        <v>1530</v>
      </c>
      <c r="C152" t="s">
        <v>48</v>
      </c>
      <c r="D152" t="s">
        <v>283</v>
      </c>
      <c r="E152" t="s">
        <v>17</v>
      </c>
      <c r="G152" s="1" t="s">
        <v>282</v>
      </c>
      <c r="H152">
        <v>2012</v>
      </c>
      <c r="I152" t="s">
        <v>20</v>
      </c>
      <c r="J152" t="s">
        <v>38</v>
      </c>
      <c r="P152" t="s">
        <v>22</v>
      </c>
    </row>
    <row r="153" spans="1:10" ht="30">
      <c r="A153" t="str">
        <f t="shared" si="4"/>
        <v>2016-06-23</v>
      </c>
      <c r="B153" t="str">
        <f>"1600"</f>
        <v>1600</v>
      </c>
      <c r="C153" t="s">
        <v>146</v>
      </c>
      <c r="D153" t="s">
        <v>293</v>
      </c>
      <c r="E153" t="s">
        <v>17</v>
      </c>
      <c r="G153" s="1" t="s">
        <v>147</v>
      </c>
      <c r="H153">
        <v>2014</v>
      </c>
      <c r="I153" t="s">
        <v>20</v>
      </c>
      <c r="J153" t="s">
        <v>42</v>
      </c>
    </row>
    <row r="154" spans="1:10" ht="60">
      <c r="A154" t="str">
        <f t="shared" si="4"/>
        <v>2016-06-23</v>
      </c>
      <c r="B154" t="str">
        <f>"1630"</f>
        <v>1630</v>
      </c>
      <c r="C154" t="s">
        <v>130</v>
      </c>
      <c r="E154" t="s">
        <v>73</v>
      </c>
      <c r="G154" s="1" t="s">
        <v>131</v>
      </c>
      <c r="H154">
        <v>2014</v>
      </c>
      <c r="I154" t="s">
        <v>26</v>
      </c>
      <c r="J154" t="s">
        <v>91</v>
      </c>
    </row>
    <row r="155" spans="1:16" ht="60">
      <c r="A155" t="str">
        <f t="shared" si="4"/>
        <v>2016-06-23</v>
      </c>
      <c r="B155" t="str">
        <f>"1700"</f>
        <v>1700</v>
      </c>
      <c r="C155" t="s">
        <v>132</v>
      </c>
      <c r="D155" t="s">
        <v>288</v>
      </c>
      <c r="E155" t="s">
        <v>73</v>
      </c>
      <c r="G155" s="1" t="s">
        <v>133</v>
      </c>
      <c r="H155">
        <v>1982</v>
      </c>
      <c r="I155" t="s">
        <v>135</v>
      </c>
      <c r="J155" t="s">
        <v>46</v>
      </c>
      <c r="P155" t="s">
        <v>22</v>
      </c>
    </row>
    <row r="156" spans="1:10" ht="60">
      <c r="A156" t="str">
        <f t="shared" si="4"/>
        <v>2016-06-23</v>
      </c>
      <c r="B156" t="str">
        <f>"1730"</f>
        <v>1730</v>
      </c>
      <c r="C156" t="s">
        <v>217</v>
      </c>
      <c r="E156" t="s">
        <v>54</v>
      </c>
      <c r="G156" s="1" t="s">
        <v>218</v>
      </c>
      <c r="H156">
        <v>2016</v>
      </c>
      <c r="I156" t="s">
        <v>20</v>
      </c>
      <c r="J156" t="s">
        <v>219</v>
      </c>
    </row>
    <row r="157" spans="1:16" ht="60">
      <c r="A157" t="str">
        <f t="shared" si="4"/>
        <v>2016-06-23</v>
      </c>
      <c r="B157" t="str">
        <f>"1900"</f>
        <v>1900</v>
      </c>
      <c r="C157" t="s">
        <v>294</v>
      </c>
      <c r="D157" t="s">
        <v>296</v>
      </c>
      <c r="E157" t="s">
        <v>17</v>
      </c>
      <c r="G157" s="1" t="s">
        <v>295</v>
      </c>
      <c r="H157">
        <v>0</v>
      </c>
      <c r="I157" t="s">
        <v>20</v>
      </c>
      <c r="J157" t="s">
        <v>29</v>
      </c>
      <c r="O157" t="s">
        <v>47</v>
      </c>
      <c r="P157" t="s">
        <v>22</v>
      </c>
    </row>
    <row r="158" spans="1:10" ht="60">
      <c r="A158" t="str">
        <f t="shared" si="4"/>
        <v>2016-06-23</v>
      </c>
      <c r="B158" t="str">
        <f>"1920"</f>
        <v>1920</v>
      </c>
      <c r="C158" t="s">
        <v>161</v>
      </c>
      <c r="E158" t="s">
        <v>54</v>
      </c>
      <c r="G158" s="1" t="s">
        <v>162</v>
      </c>
      <c r="H158">
        <v>2016</v>
      </c>
      <c r="I158" t="s">
        <v>20</v>
      </c>
      <c r="J158" t="s">
        <v>163</v>
      </c>
    </row>
    <row r="159" spans="1:10" ht="45">
      <c r="A159" t="str">
        <f t="shared" si="4"/>
        <v>2016-06-23</v>
      </c>
      <c r="B159" t="str">
        <f>"1930"</f>
        <v>1930</v>
      </c>
      <c r="C159" t="s">
        <v>297</v>
      </c>
      <c r="E159" t="s">
        <v>54</v>
      </c>
      <c r="G159" s="1" t="s">
        <v>298</v>
      </c>
      <c r="H159">
        <v>0</v>
      </c>
      <c r="I159" t="s">
        <v>20</v>
      </c>
      <c r="J159" t="s">
        <v>219</v>
      </c>
    </row>
    <row r="160" spans="1:10" ht="60">
      <c r="A160" t="str">
        <f t="shared" si="4"/>
        <v>2016-06-23</v>
      </c>
      <c r="B160" t="str">
        <f>"2100"</f>
        <v>2100</v>
      </c>
      <c r="C160" t="s">
        <v>299</v>
      </c>
      <c r="E160" t="s">
        <v>73</v>
      </c>
      <c r="F160" t="s">
        <v>189</v>
      </c>
      <c r="G160" s="1" t="s">
        <v>300</v>
      </c>
      <c r="H160">
        <v>0</v>
      </c>
      <c r="I160" t="s">
        <v>20</v>
      </c>
      <c r="J160" t="s">
        <v>61</v>
      </c>
    </row>
    <row r="161" spans="1:10" ht="60">
      <c r="A161" t="str">
        <f t="shared" si="4"/>
        <v>2016-06-23</v>
      </c>
      <c r="B161" t="str">
        <f>"2130"</f>
        <v>2130</v>
      </c>
      <c r="C161" t="s">
        <v>301</v>
      </c>
      <c r="D161" t="s">
        <v>19</v>
      </c>
      <c r="E161" t="s">
        <v>103</v>
      </c>
      <c r="F161" t="s">
        <v>189</v>
      </c>
      <c r="G161" s="1" t="s">
        <v>302</v>
      </c>
      <c r="H161">
        <v>1995</v>
      </c>
      <c r="I161" t="s">
        <v>85</v>
      </c>
      <c r="J161" t="s">
        <v>303</v>
      </c>
    </row>
    <row r="162" spans="1:10" ht="45">
      <c r="A162" t="str">
        <f t="shared" si="4"/>
        <v>2016-06-23</v>
      </c>
      <c r="B162" t="str">
        <f>"2340"</f>
        <v>2340</v>
      </c>
      <c r="C162" t="s">
        <v>276</v>
      </c>
      <c r="E162" t="s">
        <v>73</v>
      </c>
      <c r="G162" s="1" t="s">
        <v>277</v>
      </c>
      <c r="H162">
        <v>2013</v>
      </c>
      <c r="I162" t="s">
        <v>20</v>
      </c>
      <c r="J162" t="s">
        <v>278</v>
      </c>
    </row>
    <row r="163" spans="1:16" ht="30">
      <c r="A163" t="str">
        <f t="shared" si="4"/>
        <v>2016-06-23</v>
      </c>
      <c r="B163" t="str">
        <f>"2355"</f>
        <v>2355</v>
      </c>
      <c r="C163" t="s">
        <v>304</v>
      </c>
      <c r="E163" t="s">
        <v>17</v>
      </c>
      <c r="G163" s="1" t="s">
        <v>305</v>
      </c>
      <c r="H163">
        <v>2013</v>
      </c>
      <c r="I163" t="s">
        <v>20</v>
      </c>
      <c r="J163" t="s">
        <v>306</v>
      </c>
      <c r="P163" t="s">
        <v>22</v>
      </c>
    </row>
    <row r="164" spans="1:16" ht="45">
      <c r="A164" t="str">
        <f aca="true" t="shared" si="5" ref="A164:A199">"2016-06-24"</f>
        <v>2016-06-24</v>
      </c>
      <c r="B164" t="str">
        <f>"0000"</f>
        <v>0000</v>
      </c>
      <c r="C164" t="s">
        <v>114</v>
      </c>
      <c r="D164" t="s">
        <v>307</v>
      </c>
      <c r="E164" t="s">
        <v>73</v>
      </c>
      <c r="G164" s="1" t="s">
        <v>115</v>
      </c>
      <c r="H164">
        <v>2012</v>
      </c>
      <c r="I164" t="s">
        <v>20</v>
      </c>
      <c r="J164" t="s">
        <v>118</v>
      </c>
      <c r="P164" t="s">
        <v>22</v>
      </c>
    </row>
    <row r="165" spans="1:16" ht="60">
      <c r="A165" t="str">
        <f t="shared" si="5"/>
        <v>2016-06-24</v>
      </c>
      <c r="B165" t="str">
        <f>"0600"</f>
        <v>0600</v>
      </c>
      <c r="C165" t="s">
        <v>30</v>
      </c>
      <c r="D165" t="s">
        <v>308</v>
      </c>
      <c r="E165" t="s">
        <v>17</v>
      </c>
      <c r="G165" s="1" t="s">
        <v>31</v>
      </c>
      <c r="H165">
        <v>2005</v>
      </c>
      <c r="I165" t="s">
        <v>26</v>
      </c>
      <c r="J165" t="s">
        <v>33</v>
      </c>
      <c r="M165" t="s">
        <v>34</v>
      </c>
      <c r="P165" t="s">
        <v>22</v>
      </c>
    </row>
    <row r="166" spans="1:16" ht="45">
      <c r="A166" t="str">
        <f t="shared" si="5"/>
        <v>2016-06-24</v>
      </c>
      <c r="B166" t="str">
        <f>"0630"</f>
        <v>0630</v>
      </c>
      <c r="C166" t="s">
        <v>39</v>
      </c>
      <c r="E166" t="s">
        <v>17</v>
      </c>
      <c r="G166" s="1" t="s">
        <v>40</v>
      </c>
      <c r="H166">
        <v>2010</v>
      </c>
      <c r="I166" t="s">
        <v>26</v>
      </c>
      <c r="J166" t="s">
        <v>42</v>
      </c>
      <c r="P166" t="s">
        <v>22</v>
      </c>
    </row>
    <row r="167" spans="1:10" ht="30">
      <c r="A167" t="str">
        <f t="shared" si="5"/>
        <v>2016-06-24</v>
      </c>
      <c r="B167" t="str">
        <f>"0700"</f>
        <v>0700</v>
      </c>
      <c r="C167" t="s">
        <v>121</v>
      </c>
      <c r="D167" t="s">
        <v>309</v>
      </c>
      <c r="E167" t="s">
        <v>17</v>
      </c>
      <c r="G167" s="1" t="s">
        <v>122</v>
      </c>
      <c r="H167">
        <v>2015</v>
      </c>
      <c r="I167" t="s">
        <v>20</v>
      </c>
      <c r="J167" t="s">
        <v>91</v>
      </c>
    </row>
    <row r="168" spans="1:16" ht="30">
      <c r="A168" t="str">
        <f t="shared" si="5"/>
        <v>2016-06-24</v>
      </c>
      <c r="B168" t="str">
        <f>"0730"</f>
        <v>0730</v>
      </c>
      <c r="C168" t="s">
        <v>48</v>
      </c>
      <c r="D168" t="s">
        <v>311</v>
      </c>
      <c r="E168" t="s">
        <v>17</v>
      </c>
      <c r="G168" s="1" t="s">
        <v>310</v>
      </c>
      <c r="H168">
        <v>2012</v>
      </c>
      <c r="I168" t="s">
        <v>20</v>
      </c>
      <c r="J168" t="s">
        <v>38</v>
      </c>
      <c r="P168" t="s">
        <v>22</v>
      </c>
    </row>
    <row r="169" spans="1:15" ht="60">
      <c r="A169" t="str">
        <f t="shared" si="5"/>
        <v>2016-06-24</v>
      </c>
      <c r="B169" t="str">
        <f>"0800"</f>
        <v>0800</v>
      </c>
      <c r="C169" t="s">
        <v>43</v>
      </c>
      <c r="D169" t="s">
        <v>313</v>
      </c>
      <c r="E169" t="s">
        <v>17</v>
      </c>
      <c r="G169" s="1" t="s">
        <v>312</v>
      </c>
      <c r="H169">
        <v>0</v>
      </c>
      <c r="I169" t="s">
        <v>20</v>
      </c>
      <c r="J169" t="s">
        <v>38</v>
      </c>
      <c r="O169" t="s">
        <v>47</v>
      </c>
    </row>
    <row r="170" spans="1:16" ht="45">
      <c r="A170" t="str">
        <f t="shared" si="5"/>
        <v>2016-06-24</v>
      </c>
      <c r="B170" t="str">
        <f>"0830"</f>
        <v>0830</v>
      </c>
      <c r="C170" t="s">
        <v>23</v>
      </c>
      <c r="D170" t="s">
        <v>314</v>
      </c>
      <c r="E170" t="s">
        <v>17</v>
      </c>
      <c r="G170" s="1" t="s">
        <v>24</v>
      </c>
      <c r="H170">
        <v>2002</v>
      </c>
      <c r="I170" t="s">
        <v>26</v>
      </c>
      <c r="J170" t="s">
        <v>27</v>
      </c>
      <c r="P170" t="s">
        <v>22</v>
      </c>
    </row>
    <row r="171" spans="1:16" ht="45">
      <c r="A171" t="str">
        <f t="shared" si="5"/>
        <v>2016-06-24</v>
      </c>
      <c r="B171" t="str">
        <f>"0845"</f>
        <v>0845</v>
      </c>
      <c r="C171" t="s">
        <v>23</v>
      </c>
      <c r="D171" t="s">
        <v>315</v>
      </c>
      <c r="E171" t="s">
        <v>17</v>
      </c>
      <c r="G171" s="1" t="s">
        <v>24</v>
      </c>
      <c r="H171">
        <v>2002</v>
      </c>
      <c r="I171" t="s">
        <v>26</v>
      </c>
      <c r="J171" t="s">
        <v>29</v>
      </c>
      <c r="P171" t="s">
        <v>22</v>
      </c>
    </row>
    <row r="172" spans="1:10" ht="60">
      <c r="A172" t="str">
        <f t="shared" si="5"/>
        <v>2016-06-24</v>
      </c>
      <c r="B172" t="str">
        <f>"0900"</f>
        <v>0900</v>
      </c>
      <c r="C172" t="s">
        <v>130</v>
      </c>
      <c r="E172" t="s">
        <v>73</v>
      </c>
      <c r="G172" s="1" t="s">
        <v>131</v>
      </c>
      <c r="H172">
        <v>2014</v>
      </c>
      <c r="I172" t="s">
        <v>26</v>
      </c>
      <c r="J172" t="s">
        <v>91</v>
      </c>
    </row>
    <row r="173" spans="1:16" ht="60">
      <c r="A173" t="str">
        <f t="shared" si="5"/>
        <v>2016-06-24</v>
      </c>
      <c r="B173" t="str">
        <f>"0930"</f>
        <v>0930</v>
      </c>
      <c r="C173" t="s">
        <v>132</v>
      </c>
      <c r="D173" t="s">
        <v>316</v>
      </c>
      <c r="E173" t="s">
        <v>73</v>
      </c>
      <c r="G173" s="1" t="s">
        <v>133</v>
      </c>
      <c r="H173">
        <v>1982</v>
      </c>
      <c r="I173" t="s">
        <v>135</v>
      </c>
      <c r="J173" t="s">
        <v>46</v>
      </c>
      <c r="P173" t="s">
        <v>22</v>
      </c>
    </row>
    <row r="174" spans="1:10" ht="45">
      <c r="A174" t="str">
        <f t="shared" si="5"/>
        <v>2016-06-24</v>
      </c>
      <c r="B174" t="str">
        <f>"1000"</f>
        <v>1000</v>
      </c>
      <c r="C174" t="s">
        <v>297</v>
      </c>
      <c r="E174" t="s">
        <v>54</v>
      </c>
      <c r="G174" s="1" t="s">
        <v>298</v>
      </c>
      <c r="H174">
        <v>0</v>
      </c>
      <c r="I174" t="s">
        <v>20</v>
      </c>
      <c r="J174" t="s">
        <v>219</v>
      </c>
    </row>
    <row r="175" spans="1:16" ht="45">
      <c r="A175" t="str">
        <f t="shared" si="5"/>
        <v>2016-06-24</v>
      </c>
      <c r="B175" t="str">
        <f>"1130"</f>
        <v>1130</v>
      </c>
      <c r="C175" t="s">
        <v>317</v>
      </c>
      <c r="E175" t="s">
        <v>73</v>
      </c>
      <c r="G175" s="1" t="s">
        <v>318</v>
      </c>
      <c r="H175">
        <v>2012</v>
      </c>
      <c r="I175" t="s">
        <v>26</v>
      </c>
      <c r="J175" t="s">
        <v>319</v>
      </c>
      <c r="P175" t="s">
        <v>22</v>
      </c>
    </row>
    <row r="176" spans="1:16" ht="60">
      <c r="A176" t="str">
        <f t="shared" si="5"/>
        <v>2016-06-24</v>
      </c>
      <c r="B176" t="str">
        <f>"1300"</f>
        <v>1300</v>
      </c>
      <c r="C176" t="s">
        <v>286</v>
      </c>
      <c r="D176" t="s">
        <v>321</v>
      </c>
      <c r="E176" t="s">
        <v>17</v>
      </c>
      <c r="G176" s="1" t="s">
        <v>320</v>
      </c>
      <c r="H176">
        <v>2007</v>
      </c>
      <c r="I176" t="s">
        <v>20</v>
      </c>
      <c r="J176" t="s">
        <v>33</v>
      </c>
      <c r="P176" t="s">
        <v>22</v>
      </c>
    </row>
    <row r="177" spans="1:16" ht="60">
      <c r="A177" t="str">
        <f t="shared" si="5"/>
        <v>2016-06-24</v>
      </c>
      <c r="B177" t="str">
        <f>"1330"</f>
        <v>1330</v>
      </c>
      <c r="C177" t="s">
        <v>286</v>
      </c>
      <c r="D177" t="s">
        <v>322</v>
      </c>
      <c r="E177" t="s">
        <v>17</v>
      </c>
      <c r="G177" s="1" t="s">
        <v>320</v>
      </c>
      <c r="H177">
        <v>2007</v>
      </c>
      <c r="I177" t="s">
        <v>20</v>
      </c>
      <c r="J177" t="s">
        <v>33</v>
      </c>
      <c r="P177" t="s">
        <v>22</v>
      </c>
    </row>
    <row r="178" spans="1:16" ht="30">
      <c r="A178" t="str">
        <f t="shared" si="5"/>
        <v>2016-06-24</v>
      </c>
      <c r="B178" t="str">
        <f>"1400"</f>
        <v>1400</v>
      </c>
      <c r="C178" t="s">
        <v>323</v>
      </c>
      <c r="E178" t="s">
        <v>73</v>
      </c>
      <c r="F178" t="s">
        <v>189</v>
      </c>
      <c r="G178" s="1" t="s">
        <v>324</v>
      </c>
      <c r="H178">
        <v>2012</v>
      </c>
      <c r="I178" t="s">
        <v>26</v>
      </c>
      <c r="J178" t="s">
        <v>42</v>
      </c>
      <c r="P178" t="s">
        <v>22</v>
      </c>
    </row>
    <row r="179" spans="1:15" ht="60">
      <c r="A179" t="str">
        <f t="shared" si="5"/>
        <v>2016-06-24</v>
      </c>
      <c r="B179" t="str">
        <f>"1430"</f>
        <v>1430</v>
      </c>
      <c r="C179" t="s">
        <v>141</v>
      </c>
      <c r="D179" t="s">
        <v>326</v>
      </c>
      <c r="E179" t="s">
        <v>17</v>
      </c>
      <c r="G179" s="1" t="s">
        <v>325</v>
      </c>
      <c r="H179">
        <v>0</v>
      </c>
      <c r="I179" t="s">
        <v>20</v>
      </c>
      <c r="J179" t="s">
        <v>169</v>
      </c>
      <c r="O179" t="s">
        <v>47</v>
      </c>
    </row>
    <row r="180" spans="1:16" ht="45">
      <c r="A180" t="str">
        <f t="shared" si="5"/>
        <v>2016-06-24</v>
      </c>
      <c r="B180" t="str">
        <f>"1500"</f>
        <v>1500</v>
      </c>
      <c r="C180" t="s">
        <v>144</v>
      </c>
      <c r="E180" t="s">
        <v>17</v>
      </c>
      <c r="G180" s="1" t="s">
        <v>145</v>
      </c>
      <c r="H180">
        <v>2007</v>
      </c>
      <c r="I180" t="s">
        <v>20</v>
      </c>
      <c r="J180" t="s">
        <v>91</v>
      </c>
      <c r="P180" t="s">
        <v>22</v>
      </c>
    </row>
    <row r="181" spans="1:16" ht="30">
      <c r="A181" t="str">
        <f t="shared" si="5"/>
        <v>2016-06-24</v>
      </c>
      <c r="B181" t="str">
        <f>"1530"</f>
        <v>1530</v>
      </c>
      <c r="C181" t="s">
        <v>48</v>
      </c>
      <c r="D181" t="s">
        <v>311</v>
      </c>
      <c r="E181" t="s">
        <v>17</v>
      </c>
      <c r="G181" s="1" t="s">
        <v>310</v>
      </c>
      <c r="H181">
        <v>2012</v>
      </c>
      <c r="I181" t="s">
        <v>20</v>
      </c>
      <c r="J181" t="s">
        <v>38</v>
      </c>
      <c r="P181" t="s">
        <v>22</v>
      </c>
    </row>
    <row r="182" spans="1:10" ht="30">
      <c r="A182" t="str">
        <f t="shared" si="5"/>
        <v>2016-06-24</v>
      </c>
      <c r="B182" t="str">
        <f>"1600"</f>
        <v>1600</v>
      </c>
      <c r="C182" t="s">
        <v>146</v>
      </c>
      <c r="D182" t="s">
        <v>327</v>
      </c>
      <c r="E182" t="s">
        <v>17</v>
      </c>
      <c r="G182" s="1" t="s">
        <v>147</v>
      </c>
      <c r="H182">
        <v>2014</v>
      </c>
      <c r="I182" t="s">
        <v>20</v>
      </c>
      <c r="J182" t="s">
        <v>42</v>
      </c>
    </row>
    <row r="183" spans="1:10" ht="60">
      <c r="A183" t="str">
        <f t="shared" si="5"/>
        <v>2016-06-24</v>
      </c>
      <c r="B183" t="str">
        <f>"1630"</f>
        <v>1630</v>
      </c>
      <c r="C183" t="s">
        <v>130</v>
      </c>
      <c r="E183" t="s">
        <v>73</v>
      </c>
      <c r="G183" s="1" t="s">
        <v>131</v>
      </c>
      <c r="H183">
        <v>2014</v>
      </c>
      <c r="I183" t="s">
        <v>26</v>
      </c>
      <c r="J183" t="s">
        <v>91</v>
      </c>
    </row>
    <row r="184" spans="1:16" ht="60">
      <c r="A184" t="str">
        <f t="shared" si="5"/>
        <v>2016-06-24</v>
      </c>
      <c r="B184" t="str">
        <f>"1700"</f>
        <v>1700</v>
      </c>
      <c r="C184" t="s">
        <v>132</v>
      </c>
      <c r="D184" t="s">
        <v>316</v>
      </c>
      <c r="E184" t="s">
        <v>73</v>
      </c>
      <c r="G184" s="1" t="s">
        <v>133</v>
      </c>
      <c r="H184">
        <v>1982</v>
      </c>
      <c r="I184" t="s">
        <v>135</v>
      </c>
      <c r="J184" t="s">
        <v>46</v>
      </c>
      <c r="P184" t="s">
        <v>22</v>
      </c>
    </row>
    <row r="185" spans="1:16" ht="60">
      <c r="A185" t="str">
        <f t="shared" si="5"/>
        <v>2016-06-24</v>
      </c>
      <c r="B185" t="str">
        <f>"1730"</f>
        <v>1730</v>
      </c>
      <c r="C185" t="s">
        <v>149</v>
      </c>
      <c r="D185" t="s">
        <v>329</v>
      </c>
      <c r="E185" t="s">
        <v>17</v>
      </c>
      <c r="G185" s="1" t="s">
        <v>328</v>
      </c>
      <c r="H185">
        <v>0</v>
      </c>
      <c r="I185" t="s">
        <v>20</v>
      </c>
      <c r="J185" t="s">
        <v>61</v>
      </c>
      <c r="O185" t="s">
        <v>47</v>
      </c>
      <c r="P185" t="s">
        <v>22</v>
      </c>
    </row>
    <row r="186" spans="1:10" ht="45">
      <c r="A186" t="str">
        <f t="shared" si="5"/>
        <v>2016-06-24</v>
      </c>
      <c r="B186" t="str">
        <f>"1800"</f>
        <v>1800</v>
      </c>
      <c r="C186" t="s">
        <v>152</v>
      </c>
      <c r="D186" t="s">
        <v>330</v>
      </c>
      <c r="E186" t="s">
        <v>17</v>
      </c>
      <c r="G186" s="1" t="s">
        <v>153</v>
      </c>
      <c r="H186">
        <v>0</v>
      </c>
      <c r="I186" t="s">
        <v>77</v>
      </c>
      <c r="J186" t="s">
        <v>61</v>
      </c>
    </row>
    <row r="187" spans="1:10" ht="60">
      <c r="A187" t="str">
        <f t="shared" si="5"/>
        <v>2016-06-24</v>
      </c>
      <c r="B187" t="str">
        <f>"1830"</f>
        <v>1830</v>
      </c>
      <c r="C187" t="s">
        <v>155</v>
      </c>
      <c r="D187" t="s">
        <v>331</v>
      </c>
      <c r="E187" t="s">
        <v>17</v>
      </c>
      <c r="G187" s="1" t="s">
        <v>156</v>
      </c>
      <c r="H187">
        <v>0</v>
      </c>
      <c r="I187" t="s">
        <v>26</v>
      </c>
      <c r="J187" t="s">
        <v>91</v>
      </c>
    </row>
    <row r="188" spans="1:16" ht="60">
      <c r="A188" t="str">
        <f t="shared" si="5"/>
        <v>2016-06-24</v>
      </c>
      <c r="B188" t="str">
        <f>"1900"</f>
        <v>1900</v>
      </c>
      <c r="C188" t="s">
        <v>332</v>
      </c>
      <c r="D188" t="s">
        <v>334</v>
      </c>
      <c r="E188" t="s">
        <v>17</v>
      </c>
      <c r="G188" s="1" t="s">
        <v>333</v>
      </c>
      <c r="H188">
        <v>0</v>
      </c>
      <c r="I188" t="s">
        <v>20</v>
      </c>
      <c r="J188" t="s">
        <v>29</v>
      </c>
      <c r="O188" t="s">
        <v>47</v>
      </c>
      <c r="P188" t="s">
        <v>22</v>
      </c>
    </row>
    <row r="189" spans="1:10" ht="60">
      <c r="A189" t="str">
        <f t="shared" si="5"/>
        <v>2016-06-24</v>
      </c>
      <c r="B189" t="str">
        <f>"1920"</f>
        <v>1920</v>
      </c>
      <c r="C189" t="s">
        <v>161</v>
      </c>
      <c r="E189" t="s">
        <v>54</v>
      </c>
      <c r="G189" s="1" t="s">
        <v>162</v>
      </c>
      <c r="H189">
        <v>2016</v>
      </c>
      <c r="I189" t="s">
        <v>20</v>
      </c>
      <c r="J189" t="s">
        <v>163</v>
      </c>
    </row>
    <row r="190" spans="1:16" ht="60">
      <c r="A190" t="str">
        <f t="shared" si="5"/>
        <v>2016-06-24</v>
      </c>
      <c r="B190" t="str">
        <f>"1930"</f>
        <v>1930</v>
      </c>
      <c r="C190" t="s">
        <v>335</v>
      </c>
      <c r="D190" t="s">
        <v>337</v>
      </c>
      <c r="E190" t="s">
        <v>17</v>
      </c>
      <c r="G190" s="1" t="s">
        <v>336</v>
      </c>
      <c r="H190">
        <v>2012</v>
      </c>
      <c r="I190" t="s">
        <v>77</v>
      </c>
      <c r="J190" t="s">
        <v>61</v>
      </c>
      <c r="P190" t="s">
        <v>22</v>
      </c>
    </row>
    <row r="191" spans="1:10" ht="60">
      <c r="A191" t="str">
        <f t="shared" si="5"/>
        <v>2016-06-24</v>
      </c>
      <c r="B191" t="str">
        <f>"2000"</f>
        <v>2000</v>
      </c>
      <c r="C191" t="s">
        <v>338</v>
      </c>
      <c r="E191" t="s">
        <v>137</v>
      </c>
      <c r="F191" t="s">
        <v>229</v>
      </c>
      <c r="G191" s="1" t="s">
        <v>339</v>
      </c>
      <c r="H191">
        <v>0</v>
      </c>
      <c r="I191" t="s">
        <v>19</v>
      </c>
      <c r="J191" t="s">
        <v>42</v>
      </c>
    </row>
    <row r="192" spans="1:10" ht="30">
      <c r="A192" t="str">
        <f t="shared" si="5"/>
        <v>2016-06-24</v>
      </c>
      <c r="B192" t="str">
        <f>"2030"</f>
        <v>2030</v>
      </c>
      <c r="C192" t="s">
        <v>340</v>
      </c>
      <c r="E192" t="s">
        <v>137</v>
      </c>
      <c r="F192" t="s">
        <v>341</v>
      </c>
      <c r="G192" s="1" t="s">
        <v>342</v>
      </c>
      <c r="H192">
        <v>2007</v>
      </c>
      <c r="I192" t="s">
        <v>85</v>
      </c>
      <c r="J192" t="s">
        <v>343</v>
      </c>
    </row>
    <row r="193" spans="1:16" ht="60">
      <c r="A193" t="str">
        <f t="shared" si="5"/>
        <v>2016-06-24</v>
      </c>
      <c r="B193" t="str">
        <f>"2100"</f>
        <v>2100</v>
      </c>
      <c r="C193" t="s">
        <v>111</v>
      </c>
      <c r="D193" t="s">
        <v>345</v>
      </c>
      <c r="E193" t="s">
        <v>17</v>
      </c>
      <c r="G193" s="1" t="s">
        <v>344</v>
      </c>
      <c r="H193">
        <v>2011</v>
      </c>
      <c r="I193" t="s">
        <v>20</v>
      </c>
      <c r="J193" t="s">
        <v>61</v>
      </c>
      <c r="P193" t="s">
        <v>22</v>
      </c>
    </row>
    <row r="194" spans="1:15" ht="45">
      <c r="A194" t="str">
        <f t="shared" si="5"/>
        <v>2016-06-24</v>
      </c>
      <c r="B194" t="str">
        <f>"2130"</f>
        <v>2130</v>
      </c>
      <c r="C194" t="s">
        <v>346</v>
      </c>
      <c r="E194" t="s">
        <v>137</v>
      </c>
      <c r="F194" t="s">
        <v>347</v>
      </c>
      <c r="G194" s="1" t="s">
        <v>348</v>
      </c>
      <c r="H194">
        <v>2004</v>
      </c>
      <c r="I194" t="s">
        <v>85</v>
      </c>
      <c r="J194" t="s">
        <v>42</v>
      </c>
      <c r="O194" t="s">
        <v>47</v>
      </c>
    </row>
    <row r="195" spans="1:10" ht="45">
      <c r="A195" t="str">
        <f t="shared" si="5"/>
        <v>2016-06-24</v>
      </c>
      <c r="B195" t="str">
        <f>"2200"</f>
        <v>2200</v>
      </c>
      <c r="C195" t="s">
        <v>349</v>
      </c>
      <c r="E195" t="s">
        <v>137</v>
      </c>
      <c r="F195" t="s">
        <v>350</v>
      </c>
      <c r="G195" s="1" t="s">
        <v>351</v>
      </c>
      <c r="H195">
        <v>2009</v>
      </c>
      <c r="I195" t="s">
        <v>352</v>
      </c>
      <c r="J195" t="s">
        <v>42</v>
      </c>
    </row>
    <row r="196" spans="1:16" ht="45">
      <c r="A196" t="str">
        <f t="shared" si="5"/>
        <v>2016-06-24</v>
      </c>
      <c r="B196" t="str">
        <f>"2230"</f>
        <v>2230</v>
      </c>
      <c r="C196" t="s">
        <v>353</v>
      </c>
      <c r="D196" t="s">
        <v>356</v>
      </c>
      <c r="E196" t="s">
        <v>137</v>
      </c>
      <c r="F196" t="s">
        <v>354</v>
      </c>
      <c r="G196" s="1" t="s">
        <v>355</v>
      </c>
      <c r="H196">
        <v>0</v>
      </c>
      <c r="I196" t="s">
        <v>19</v>
      </c>
      <c r="J196" t="s">
        <v>357</v>
      </c>
      <c r="P196" t="s">
        <v>22</v>
      </c>
    </row>
    <row r="197" spans="1:15" ht="60">
      <c r="A197" t="str">
        <f t="shared" si="5"/>
        <v>2016-06-24</v>
      </c>
      <c r="B197" t="str">
        <f>"2320"</f>
        <v>2320</v>
      </c>
      <c r="C197" t="s">
        <v>358</v>
      </c>
      <c r="D197" t="s">
        <v>360</v>
      </c>
      <c r="E197" t="s">
        <v>73</v>
      </c>
      <c r="G197" s="1" t="s">
        <v>359</v>
      </c>
      <c r="H197">
        <v>2014</v>
      </c>
      <c r="I197" t="s">
        <v>20</v>
      </c>
      <c r="J197" t="s">
        <v>306</v>
      </c>
      <c r="O197" t="s">
        <v>47</v>
      </c>
    </row>
    <row r="198" spans="1:15" ht="60">
      <c r="A198" t="str">
        <f t="shared" si="5"/>
        <v>2016-06-24</v>
      </c>
      <c r="B198" t="str">
        <f>"2325"</f>
        <v>2325</v>
      </c>
      <c r="C198" t="s">
        <v>361</v>
      </c>
      <c r="E198" t="s">
        <v>17</v>
      </c>
      <c r="G198" s="1" t="s">
        <v>362</v>
      </c>
      <c r="H198">
        <v>2015</v>
      </c>
      <c r="I198" t="s">
        <v>20</v>
      </c>
      <c r="J198" t="s">
        <v>278</v>
      </c>
      <c r="O198" t="s">
        <v>47</v>
      </c>
    </row>
    <row r="199" spans="1:10" ht="60">
      <c r="A199" t="str">
        <f t="shared" si="5"/>
        <v>2016-06-24</v>
      </c>
      <c r="B199" t="str">
        <f>"2330"</f>
        <v>2330</v>
      </c>
      <c r="C199" t="s">
        <v>338</v>
      </c>
      <c r="E199" t="s">
        <v>137</v>
      </c>
      <c r="F199" t="s">
        <v>229</v>
      </c>
      <c r="G199" s="1" t="s">
        <v>339</v>
      </c>
      <c r="H199">
        <v>0</v>
      </c>
      <c r="I199" t="s">
        <v>19</v>
      </c>
      <c r="J199" t="s">
        <v>42</v>
      </c>
    </row>
    <row r="200" spans="1:10" ht="30">
      <c r="A200" t="str">
        <f aca="true" t="shared" si="6" ref="A200:A232">"2016-06-25"</f>
        <v>2016-06-25</v>
      </c>
      <c r="B200" t="str">
        <f>"0000"</f>
        <v>0000</v>
      </c>
      <c r="C200" t="s">
        <v>363</v>
      </c>
      <c r="D200" t="s">
        <v>366</v>
      </c>
      <c r="E200" t="s">
        <v>103</v>
      </c>
      <c r="F200" t="s">
        <v>364</v>
      </c>
      <c r="G200" s="1" t="s">
        <v>365</v>
      </c>
      <c r="H200">
        <v>0</v>
      </c>
      <c r="I200" t="s">
        <v>20</v>
      </c>
      <c r="J200" t="s">
        <v>66</v>
      </c>
    </row>
    <row r="201" spans="1:16" ht="60">
      <c r="A201" t="str">
        <f t="shared" si="6"/>
        <v>2016-06-25</v>
      </c>
      <c r="B201" t="str">
        <f>"0400"</f>
        <v>0400</v>
      </c>
      <c r="C201" t="s">
        <v>233</v>
      </c>
      <c r="D201" t="s">
        <v>368</v>
      </c>
      <c r="E201" t="s">
        <v>73</v>
      </c>
      <c r="G201" s="1" t="s">
        <v>367</v>
      </c>
      <c r="H201">
        <v>2012</v>
      </c>
      <c r="I201" t="s">
        <v>20</v>
      </c>
      <c r="J201" t="s">
        <v>369</v>
      </c>
      <c r="P201" t="s">
        <v>22</v>
      </c>
    </row>
    <row r="202" spans="1:16" ht="60">
      <c r="A202" t="str">
        <f t="shared" si="6"/>
        <v>2016-06-25</v>
      </c>
      <c r="B202" t="str">
        <f>"0500"</f>
        <v>0500</v>
      </c>
      <c r="C202" t="s">
        <v>233</v>
      </c>
      <c r="D202" t="s">
        <v>370</v>
      </c>
      <c r="E202" t="s">
        <v>73</v>
      </c>
      <c r="F202" t="s">
        <v>171</v>
      </c>
      <c r="G202" s="1" t="s">
        <v>367</v>
      </c>
      <c r="H202">
        <v>2012</v>
      </c>
      <c r="I202" t="s">
        <v>20</v>
      </c>
      <c r="J202" t="s">
        <v>21</v>
      </c>
      <c r="P202" t="s">
        <v>22</v>
      </c>
    </row>
    <row r="203" spans="1:16" ht="45">
      <c r="A203" t="str">
        <f t="shared" si="6"/>
        <v>2016-06-25</v>
      </c>
      <c r="B203" t="str">
        <f>"0600"</f>
        <v>0600</v>
      </c>
      <c r="C203" t="s">
        <v>23</v>
      </c>
      <c r="D203" t="s">
        <v>371</v>
      </c>
      <c r="E203" t="s">
        <v>17</v>
      </c>
      <c r="G203" s="1" t="s">
        <v>24</v>
      </c>
      <c r="H203">
        <v>2002</v>
      </c>
      <c r="I203" t="s">
        <v>26</v>
      </c>
      <c r="J203" t="s">
        <v>27</v>
      </c>
      <c r="P203" t="s">
        <v>22</v>
      </c>
    </row>
    <row r="204" spans="1:16" ht="45">
      <c r="A204" t="str">
        <f t="shared" si="6"/>
        <v>2016-06-25</v>
      </c>
      <c r="B204" t="str">
        <f>"0615"</f>
        <v>0615</v>
      </c>
      <c r="C204" t="s">
        <v>23</v>
      </c>
      <c r="D204" t="s">
        <v>372</v>
      </c>
      <c r="E204" t="s">
        <v>17</v>
      </c>
      <c r="G204" s="1" t="s">
        <v>24</v>
      </c>
      <c r="H204">
        <v>2002</v>
      </c>
      <c r="I204" t="s">
        <v>26</v>
      </c>
      <c r="J204" t="s">
        <v>29</v>
      </c>
      <c r="P204" t="s">
        <v>22</v>
      </c>
    </row>
    <row r="205" spans="1:16" ht="60">
      <c r="A205" t="str">
        <f t="shared" si="6"/>
        <v>2016-06-25</v>
      </c>
      <c r="B205" t="str">
        <f>"0630"</f>
        <v>0630</v>
      </c>
      <c r="C205" t="s">
        <v>30</v>
      </c>
      <c r="D205" t="s">
        <v>373</v>
      </c>
      <c r="E205" t="s">
        <v>17</v>
      </c>
      <c r="G205" s="1" t="s">
        <v>31</v>
      </c>
      <c r="H205">
        <v>2005</v>
      </c>
      <c r="I205" t="s">
        <v>26</v>
      </c>
      <c r="J205" t="s">
        <v>33</v>
      </c>
      <c r="P205" t="s">
        <v>22</v>
      </c>
    </row>
    <row r="206" spans="1:16" ht="60">
      <c r="A206" t="str">
        <f t="shared" si="6"/>
        <v>2016-06-25</v>
      </c>
      <c r="B206" t="str">
        <f>"0700"</f>
        <v>0700</v>
      </c>
      <c r="C206" t="s">
        <v>35</v>
      </c>
      <c r="D206" t="s">
        <v>374</v>
      </c>
      <c r="E206" t="s">
        <v>17</v>
      </c>
      <c r="G206" s="1" t="s">
        <v>36</v>
      </c>
      <c r="H206">
        <v>0</v>
      </c>
      <c r="I206" t="s">
        <v>20</v>
      </c>
      <c r="J206" t="s">
        <v>38</v>
      </c>
      <c r="O206" t="s">
        <v>47</v>
      </c>
      <c r="P206" t="s">
        <v>22</v>
      </c>
    </row>
    <row r="207" spans="1:16" ht="45">
      <c r="A207" t="str">
        <f t="shared" si="6"/>
        <v>2016-06-25</v>
      </c>
      <c r="B207" t="str">
        <f>"0730"</f>
        <v>0730</v>
      </c>
      <c r="C207" t="s">
        <v>39</v>
      </c>
      <c r="D207" t="s">
        <v>239</v>
      </c>
      <c r="E207" t="s">
        <v>17</v>
      </c>
      <c r="G207" s="1" t="s">
        <v>40</v>
      </c>
      <c r="H207">
        <v>2010</v>
      </c>
      <c r="I207" t="s">
        <v>26</v>
      </c>
      <c r="J207" t="s">
        <v>42</v>
      </c>
      <c r="P207" t="s">
        <v>22</v>
      </c>
    </row>
    <row r="208" spans="1:15" ht="60">
      <c r="A208" t="str">
        <f t="shared" si="6"/>
        <v>2016-06-25</v>
      </c>
      <c r="B208" t="str">
        <f>"0800"</f>
        <v>0800</v>
      </c>
      <c r="C208" t="s">
        <v>43</v>
      </c>
      <c r="D208" t="s">
        <v>252</v>
      </c>
      <c r="E208" t="s">
        <v>17</v>
      </c>
      <c r="G208" s="1" t="s">
        <v>251</v>
      </c>
      <c r="H208">
        <v>0</v>
      </c>
      <c r="I208" t="s">
        <v>20</v>
      </c>
      <c r="J208" t="s">
        <v>169</v>
      </c>
      <c r="O208" t="s">
        <v>47</v>
      </c>
    </row>
    <row r="209" spans="1:16" ht="45">
      <c r="A209" t="str">
        <f t="shared" si="6"/>
        <v>2016-06-25</v>
      </c>
      <c r="B209" t="str">
        <f>"0830"</f>
        <v>0830</v>
      </c>
      <c r="C209" t="s">
        <v>48</v>
      </c>
      <c r="D209" t="s">
        <v>376</v>
      </c>
      <c r="E209" t="s">
        <v>17</v>
      </c>
      <c r="G209" s="1" t="s">
        <v>375</v>
      </c>
      <c r="H209">
        <v>2012</v>
      </c>
      <c r="I209" t="s">
        <v>20</v>
      </c>
      <c r="J209" t="s">
        <v>38</v>
      </c>
      <c r="P209" t="s">
        <v>22</v>
      </c>
    </row>
    <row r="210" spans="1:10" ht="60">
      <c r="A210" t="str">
        <f t="shared" si="6"/>
        <v>2016-06-25</v>
      </c>
      <c r="B210" t="str">
        <f>"0900"</f>
        <v>0900</v>
      </c>
      <c r="C210" t="s">
        <v>30</v>
      </c>
      <c r="D210" t="s">
        <v>377</v>
      </c>
      <c r="E210" t="s">
        <v>17</v>
      </c>
      <c r="G210" s="1" t="s">
        <v>31</v>
      </c>
      <c r="H210">
        <v>2005</v>
      </c>
      <c r="I210" t="s">
        <v>26</v>
      </c>
      <c r="J210" t="s">
        <v>42</v>
      </c>
    </row>
    <row r="211" spans="1:16" ht="60">
      <c r="A211" t="str">
        <f t="shared" si="6"/>
        <v>2016-06-25</v>
      </c>
      <c r="B211" t="str">
        <f>"0930"</f>
        <v>0930</v>
      </c>
      <c r="C211" t="s">
        <v>35</v>
      </c>
      <c r="E211" t="s">
        <v>73</v>
      </c>
      <c r="G211" s="1" t="s">
        <v>36</v>
      </c>
      <c r="H211">
        <v>2014</v>
      </c>
      <c r="I211" t="s">
        <v>20</v>
      </c>
      <c r="J211" t="s">
        <v>61</v>
      </c>
      <c r="P211" t="s">
        <v>22</v>
      </c>
    </row>
    <row r="212" spans="1:16" ht="60">
      <c r="A212" t="str">
        <f t="shared" si="6"/>
        <v>2016-06-25</v>
      </c>
      <c r="B212" t="str">
        <f>"1000"</f>
        <v>1000</v>
      </c>
      <c r="C212" t="s">
        <v>378</v>
      </c>
      <c r="D212" t="s">
        <v>380</v>
      </c>
      <c r="E212" t="s">
        <v>73</v>
      </c>
      <c r="G212" s="1" t="s">
        <v>379</v>
      </c>
      <c r="H212">
        <v>0</v>
      </c>
      <c r="I212" t="s">
        <v>20</v>
      </c>
      <c r="J212" t="s">
        <v>42</v>
      </c>
      <c r="O212" t="s">
        <v>47</v>
      </c>
      <c r="P212" t="s">
        <v>22</v>
      </c>
    </row>
    <row r="213" spans="1:16" ht="60">
      <c r="A213" t="str">
        <f t="shared" si="6"/>
        <v>2016-06-25</v>
      </c>
      <c r="B213" t="str">
        <f>"1030"</f>
        <v>1030</v>
      </c>
      <c r="C213" t="s">
        <v>381</v>
      </c>
      <c r="D213" t="s">
        <v>383</v>
      </c>
      <c r="E213" t="s">
        <v>17</v>
      </c>
      <c r="G213" s="1" t="s">
        <v>382</v>
      </c>
      <c r="H213">
        <v>2012</v>
      </c>
      <c r="I213" t="s">
        <v>77</v>
      </c>
      <c r="J213" t="s">
        <v>169</v>
      </c>
      <c r="P213" t="s">
        <v>22</v>
      </c>
    </row>
    <row r="214" spans="1:16" ht="60">
      <c r="A214" t="str">
        <f t="shared" si="6"/>
        <v>2016-06-25</v>
      </c>
      <c r="B214" t="str">
        <f>"1100"</f>
        <v>1100</v>
      </c>
      <c r="C214" t="s">
        <v>384</v>
      </c>
      <c r="E214" t="s">
        <v>73</v>
      </c>
      <c r="F214" t="s">
        <v>171</v>
      </c>
      <c r="G214" s="1" t="s">
        <v>385</v>
      </c>
      <c r="H214">
        <v>2013</v>
      </c>
      <c r="I214" t="s">
        <v>85</v>
      </c>
      <c r="J214" t="s">
        <v>237</v>
      </c>
      <c r="O214" t="s">
        <v>47</v>
      </c>
      <c r="P214" t="s">
        <v>22</v>
      </c>
    </row>
    <row r="215" spans="1:15" ht="15">
      <c r="A215" t="str">
        <f t="shared" si="6"/>
        <v>2016-06-25</v>
      </c>
      <c r="B215" t="str">
        <f>"1200"</f>
        <v>1200</v>
      </c>
      <c r="C215" t="s">
        <v>58</v>
      </c>
      <c r="D215" t="s">
        <v>387</v>
      </c>
      <c r="E215" t="s">
        <v>54</v>
      </c>
      <c r="G215" s="1" t="s">
        <v>386</v>
      </c>
      <c r="H215">
        <v>2015</v>
      </c>
      <c r="I215" t="s">
        <v>20</v>
      </c>
      <c r="J215" t="s">
        <v>61</v>
      </c>
      <c r="O215" t="s">
        <v>47</v>
      </c>
    </row>
    <row r="216" spans="1:10" ht="60">
      <c r="A216" t="str">
        <f t="shared" si="6"/>
        <v>2016-06-25</v>
      </c>
      <c r="B216" t="str">
        <f>"1230"</f>
        <v>1230</v>
      </c>
      <c r="C216" t="s">
        <v>217</v>
      </c>
      <c r="E216" t="s">
        <v>54</v>
      </c>
      <c r="G216" s="1" t="s">
        <v>218</v>
      </c>
      <c r="H216">
        <v>2016</v>
      </c>
      <c r="I216" t="s">
        <v>20</v>
      </c>
      <c r="J216" t="s">
        <v>219</v>
      </c>
    </row>
    <row r="217" spans="1:16" ht="60">
      <c r="A217" t="str">
        <f t="shared" si="6"/>
        <v>2016-06-25</v>
      </c>
      <c r="B217" t="str">
        <f>"1400"</f>
        <v>1400</v>
      </c>
      <c r="C217" t="s">
        <v>111</v>
      </c>
      <c r="D217" t="s">
        <v>113</v>
      </c>
      <c r="E217" t="s">
        <v>17</v>
      </c>
      <c r="G217" s="1" t="s">
        <v>112</v>
      </c>
      <c r="H217">
        <v>2011</v>
      </c>
      <c r="I217" t="s">
        <v>20</v>
      </c>
      <c r="J217" t="s">
        <v>61</v>
      </c>
      <c r="P217" t="s">
        <v>22</v>
      </c>
    </row>
    <row r="218" spans="1:16" ht="60">
      <c r="A218" t="str">
        <f t="shared" si="6"/>
        <v>2016-06-25</v>
      </c>
      <c r="B218" t="str">
        <f>"1430"</f>
        <v>1430</v>
      </c>
      <c r="C218" t="s">
        <v>388</v>
      </c>
      <c r="D218" t="s">
        <v>390</v>
      </c>
      <c r="E218" t="s">
        <v>73</v>
      </c>
      <c r="G218" s="1" t="s">
        <v>389</v>
      </c>
      <c r="H218">
        <v>0</v>
      </c>
      <c r="I218" t="s">
        <v>20</v>
      </c>
      <c r="J218" t="s">
        <v>343</v>
      </c>
      <c r="P218" t="s">
        <v>22</v>
      </c>
    </row>
    <row r="219" spans="1:10" ht="45">
      <c r="A219" t="str">
        <f t="shared" si="6"/>
        <v>2016-06-25</v>
      </c>
      <c r="B219" t="str">
        <f>"1500"</f>
        <v>1500</v>
      </c>
      <c r="C219" t="s">
        <v>297</v>
      </c>
      <c r="E219" t="s">
        <v>54</v>
      </c>
      <c r="G219" s="1" t="s">
        <v>298</v>
      </c>
      <c r="H219">
        <v>0</v>
      </c>
      <c r="I219" t="s">
        <v>20</v>
      </c>
      <c r="J219" t="s">
        <v>219</v>
      </c>
    </row>
    <row r="220" spans="1:16" ht="60">
      <c r="A220" t="str">
        <f t="shared" si="6"/>
        <v>2016-06-25</v>
      </c>
      <c r="B220" t="str">
        <f>"1630"</f>
        <v>1630</v>
      </c>
      <c r="C220" t="s">
        <v>332</v>
      </c>
      <c r="D220" t="s">
        <v>392</v>
      </c>
      <c r="E220" t="s">
        <v>17</v>
      </c>
      <c r="G220" s="1" t="s">
        <v>391</v>
      </c>
      <c r="H220">
        <v>2013</v>
      </c>
      <c r="I220" t="s">
        <v>20</v>
      </c>
      <c r="J220" t="s">
        <v>29</v>
      </c>
      <c r="O220" t="s">
        <v>47</v>
      </c>
      <c r="P220" t="s">
        <v>22</v>
      </c>
    </row>
    <row r="221" spans="1:15" ht="60">
      <c r="A221" t="str">
        <f t="shared" si="6"/>
        <v>2016-06-25</v>
      </c>
      <c r="B221" t="str">
        <f>"1650"</f>
        <v>1650</v>
      </c>
      <c r="C221" t="s">
        <v>358</v>
      </c>
      <c r="D221" t="s">
        <v>360</v>
      </c>
      <c r="E221" t="s">
        <v>73</v>
      </c>
      <c r="G221" s="1" t="s">
        <v>359</v>
      </c>
      <c r="H221">
        <v>2014</v>
      </c>
      <c r="I221" t="s">
        <v>20</v>
      </c>
      <c r="J221" t="s">
        <v>306</v>
      </c>
      <c r="O221" t="s">
        <v>47</v>
      </c>
    </row>
    <row r="222" spans="1:15" ht="60">
      <c r="A222" t="str">
        <f t="shared" si="6"/>
        <v>2016-06-25</v>
      </c>
      <c r="B222" t="str">
        <f>"1655"</f>
        <v>1655</v>
      </c>
      <c r="C222" t="s">
        <v>361</v>
      </c>
      <c r="E222" t="s">
        <v>17</v>
      </c>
      <c r="G222" s="1" t="s">
        <v>362</v>
      </c>
      <c r="H222">
        <v>2015</v>
      </c>
      <c r="I222" t="s">
        <v>20</v>
      </c>
      <c r="J222" t="s">
        <v>278</v>
      </c>
      <c r="O222" t="s">
        <v>47</v>
      </c>
    </row>
    <row r="223" spans="1:16" ht="45">
      <c r="A223" t="str">
        <f t="shared" si="6"/>
        <v>2016-06-25</v>
      </c>
      <c r="B223" t="str">
        <f>"1700"</f>
        <v>1700</v>
      </c>
      <c r="C223" t="s">
        <v>393</v>
      </c>
      <c r="D223" t="s">
        <v>395</v>
      </c>
      <c r="E223" t="s">
        <v>17</v>
      </c>
      <c r="G223" s="1" t="s">
        <v>394</v>
      </c>
      <c r="H223">
        <v>0</v>
      </c>
      <c r="I223" t="s">
        <v>26</v>
      </c>
      <c r="J223" t="s">
        <v>42</v>
      </c>
      <c r="P223" t="s">
        <v>22</v>
      </c>
    </row>
    <row r="224" spans="1:16" ht="60">
      <c r="A224" t="str">
        <f t="shared" si="6"/>
        <v>2016-06-25</v>
      </c>
      <c r="B224" t="str">
        <f>"1730"</f>
        <v>1730</v>
      </c>
      <c r="C224" t="s">
        <v>35</v>
      </c>
      <c r="E224" t="s">
        <v>17</v>
      </c>
      <c r="G224" s="1" t="s">
        <v>36</v>
      </c>
      <c r="H224">
        <v>2014</v>
      </c>
      <c r="I224" t="s">
        <v>20</v>
      </c>
      <c r="J224" t="s">
        <v>33</v>
      </c>
      <c r="P224" t="s">
        <v>22</v>
      </c>
    </row>
    <row r="225" spans="1:15" ht="60">
      <c r="A225" t="str">
        <f t="shared" si="6"/>
        <v>2016-06-25</v>
      </c>
      <c r="B225" t="str">
        <f>"1800"</f>
        <v>1800</v>
      </c>
      <c r="C225" t="s">
        <v>396</v>
      </c>
      <c r="G225" s="1" t="s">
        <v>397</v>
      </c>
      <c r="H225">
        <v>2016</v>
      </c>
      <c r="I225" t="s">
        <v>77</v>
      </c>
      <c r="J225" t="s">
        <v>398</v>
      </c>
      <c r="O225" t="s">
        <v>47</v>
      </c>
    </row>
    <row r="226" spans="1:15" ht="60">
      <c r="A226" t="str">
        <f t="shared" si="6"/>
        <v>2016-06-25</v>
      </c>
      <c r="B226" t="str">
        <f>"1830"</f>
        <v>1830</v>
      </c>
      <c r="C226" t="s">
        <v>399</v>
      </c>
      <c r="E226" t="s">
        <v>17</v>
      </c>
      <c r="G226" s="1" t="s">
        <v>400</v>
      </c>
      <c r="H226">
        <v>2015</v>
      </c>
      <c r="I226" t="s">
        <v>20</v>
      </c>
      <c r="J226" t="s">
        <v>61</v>
      </c>
      <c r="O226" t="s">
        <v>47</v>
      </c>
    </row>
    <row r="227" spans="1:10" ht="45">
      <c r="A227" t="str">
        <f t="shared" si="6"/>
        <v>2016-06-25</v>
      </c>
      <c r="B227" t="str">
        <f>"1900"</f>
        <v>1900</v>
      </c>
      <c r="C227" t="s">
        <v>401</v>
      </c>
      <c r="G227" s="1" t="s">
        <v>402</v>
      </c>
      <c r="H227">
        <v>0</v>
      </c>
      <c r="I227" t="s">
        <v>19</v>
      </c>
      <c r="J227" t="s">
        <v>343</v>
      </c>
    </row>
    <row r="228" spans="1:10" ht="45">
      <c r="A228" t="str">
        <f t="shared" si="6"/>
        <v>2016-06-25</v>
      </c>
      <c r="B228" t="str">
        <f>"1930"</f>
        <v>1930</v>
      </c>
      <c r="C228" t="s">
        <v>403</v>
      </c>
      <c r="G228" s="1" t="s">
        <v>404</v>
      </c>
      <c r="H228">
        <v>0</v>
      </c>
      <c r="I228" t="s">
        <v>19</v>
      </c>
      <c r="J228" t="s">
        <v>118</v>
      </c>
    </row>
    <row r="229" spans="1:10" ht="45">
      <c r="A229" t="str">
        <f t="shared" si="6"/>
        <v>2016-06-25</v>
      </c>
      <c r="B229" t="str">
        <f>"2030"</f>
        <v>2030</v>
      </c>
      <c r="C229" t="s">
        <v>405</v>
      </c>
      <c r="E229" t="s">
        <v>103</v>
      </c>
      <c r="F229" t="s">
        <v>229</v>
      </c>
      <c r="G229" s="1" t="s">
        <v>406</v>
      </c>
      <c r="H229">
        <v>2013</v>
      </c>
      <c r="I229" t="s">
        <v>85</v>
      </c>
      <c r="J229" t="s">
        <v>272</v>
      </c>
    </row>
    <row r="230" spans="1:10" ht="45">
      <c r="A230" t="str">
        <f t="shared" si="6"/>
        <v>2016-06-25</v>
      </c>
      <c r="B230" t="str">
        <f>"2130"</f>
        <v>2130</v>
      </c>
      <c r="C230" t="s">
        <v>407</v>
      </c>
      <c r="G230" s="1" t="s">
        <v>408</v>
      </c>
      <c r="H230">
        <v>0</v>
      </c>
      <c r="I230" t="s">
        <v>19</v>
      </c>
      <c r="J230" t="s">
        <v>409</v>
      </c>
    </row>
    <row r="231" spans="1:10" ht="45">
      <c r="A231" t="str">
        <f t="shared" si="6"/>
        <v>2016-06-25</v>
      </c>
      <c r="B231" t="str">
        <f>"2320"</f>
        <v>2320</v>
      </c>
      <c r="C231" t="s">
        <v>410</v>
      </c>
      <c r="E231" t="s">
        <v>17</v>
      </c>
      <c r="G231" s="1" t="s">
        <v>411</v>
      </c>
      <c r="H231">
        <v>2014</v>
      </c>
      <c r="I231" t="s">
        <v>20</v>
      </c>
      <c r="J231" t="s">
        <v>33</v>
      </c>
    </row>
    <row r="232" spans="1:16" ht="60">
      <c r="A232" t="str">
        <f t="shared" si="6"/>
        <v>2016-06-25</v>
      </c>
      <c r="B232" t="str">
        <f>"2350"</f>
        <v>2350</v>
      </c>
      <c r="C232" t="s">
        <v>412</v>
      </c>
      <c r="D232" t="s">
        <v>414</v>
      </c>
      <c r="E232" t="s">
        <v>17</v>
      </c>
      <c r="G232" s="1" t="s">
        <v>413</v>
      </c>
      <c r="H232">
        <v>0</v>
      </c>
      <c r="I232" t="s">
        <v>20</v>
      </c>
      <c r="J232" t="s">
        <v>278</v>
      </c>
      <c r="O232" t="s">
        <v>47</v>
      </c>
      <c r="P232" t="s">
        <v>22</v>
      </c>
    </row>
    <row r="233" spans="1:10" ht="30">
      <c r="A233" t="str">
        <f>"2016-06-26"</f>
        <v>2016-06-26</v>
      </c>
      <c r="B233" t="str">
        <f>"0000"</f>
        <v>0000</v>
      </c>
      <c r="C233" t="s">
        <v>363</v>
      </c>
      <c r="D233" t="s">
        <v>415</v>
      </c>
      <c r="E233" t="s">
        <v>103</v>
      </c>
      <c r="F233" t="s">
        <v>364</v>
      </c>
      <c r="G233" s="1" t="s">
        <v>365</v>
      </c>
      <c r="H233">
        <v>0</v>
      </c>
      <c r="I233" t="s">
        <v>20</v>
      </c>
      <c r="J233" t="s">
        <v>369</v>
      </c>
    </row>
    <row r="234" spans="1:10" ht="45">
      <c r="A234" t="str">
        <f>"2016-06-26"</f>
        <v>2016-06-26</v>
      </c>
      <c r="B234" t="str">
        <f>"0400"</f>
        <v>0400</v>
      </c>
      <c r="C234" t="s">
        <v>416</v>
      </c>
      <c r="E234" t="s">
        <v>17</v>
      </c>
      <c r="G234" s="1" t="s">
        <v>417</v>
      </c>
      <c r="H234">
        <v>2015</v>
      </c>
      <c r="I234" t="s">
        <v>20</v>
      </c>
      <c r="J234" t="s">
        <v>369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dcterms:created xsi:type="dcterms:W3CDTF">2016-05-31T01:30:09Z</dcterms:created>
  <dcterms:modified xsi:type="dcterms:W3CDTF">2016-05-31T03:05:13Z</dcterms:modified>
  <cp:category/>
  <cp:version/>
  <cp:contentType/>
  <cp:contentStatus/>
</cp:coreProperties>
</file>