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681535" sheetId="1" r:id="rId1"/>
  </sheets>
  <definedNames/>
  <calcPr fullCalcOnLoad="1"/>
</workbook>
</file>

<file path=xl/sharedStrings.xml><?xml version="1.0" encoding="utf-8"?>
<sst xmlns="http://schemas.openxmlformats.org/spreadsheetml/2006/main" count="1276" uniqueCount="398">
  <si>
    <t>Date</t>
  </si>
  <si>
    <t>Start Time</t>
  </si>
  <si>
    <t>Title</t>
  </si>
  <si>
    <t>Classification</t>
  </si>
  <si>
    <t>Consumer Advice</t>
  </si>
  <si>
    <t>Digital Epg Synpopsis</t>
  </si>
  <si>
    <t>Episode Title</t>
  </si>
  <si>
    <t>Year of Production</t>
  </si>
  <si>
    <t>Country of Origin</t>
  </si>
  <si>
    <t>Nominal Length</t>
  </si>
  <si>
    <t>NITV On The Road</t>
  </si>
  <si>
    <t>G</t>
  </si>
  <si>
    <t>This program showcases performances by the traditional dance groups who were at the Laura Aboriginal Dance Festival 2013 with the Festival coordinator Raymond Blanco giving insight into the event.</t>
  </si>
  <si>
    <t>Nitv On The Road: Laura Festival</t>
  </si>
  <si>
    <t xml:space="preserve"> </t>
  </si>
  <si>
    <t>AUSTRALIA</t>
  </si>
  <si>
    <t>52mins</t>
  </si>
  <si>
    <t>Tipi Tales</t>
  </si>
  <si>
    <t>Set in the crook of a forest, Tipi Tales are adventures in story and song, where Elizabeth, Junior, Russell and Sam play and grow together.</t>
  </si>
  <si>
    <t>Hair Cut</t>
  </si>
  <si>
    <t>CANADA</t>
  </si>
  <si>
    <t>13mins</t>
  </si>
  <si>
    <t>Bored</t>
  </si>
  <si>
    <t>14mins</t>
  </si>
  <si>
    <t xml:space="preserve">Welcome To Wapos Bay </t>
  </si>
  <si>
    <t>The kids of Wapos Bay love adventure and their playground is a vast area that's been home to their Cree ancestors for millennia. As they explore the world around them, they learn respect &amp; cooperation</t>
  </si>
  <si>
    <t>It Came From Out There</t>
  </si>
  <si>
    <t>23mins</t>
  </si>
  <si>
    <t>Move It Mob Style</t>
  </si>
  <si>
    <t>We're here to get you moving and keeping fit and healthy. So get your mum, dad, brothers, sisters, aunties and uncles wherever you are to come and Move it Mob Style!</t>
  </si>
  <si>
    <t>Bizou</t>
  </si>
  <si>
    <t>A lively, animated pre-school series that explores the wonderful world of animals through the eyes of a cheerful little Aboriginal princess named Bizou.</t>
  </si>
  <si>
    <t>22mins</t>
  </si>
  <si>
    <t>Mugu Kids</t>
  </si>
  <si>
    <t>Look, listen, learn and dance with Mugu Kids host Jub. Bronwyn Bancroft reads her book, Remembering Lionsville also we learn some of the Eastern Arrernte language from Patricia Ellis.</t>
  </si>
  <si>
    <t>Gather</t>
  </si>
  <si>
    <t>25mins</t>
  </si>
  <si>
    <t>Bushwhacked</t>
  </si>
  <si>
    <t>Brandon challenges Kayne to go out after dark and spot little penguins sneaking out of the sea to feed their babies!</t>
  </si>
  <si>
    <t>Penguins</t>
  </si>
  <si>
    <t>26mins</t>
  </si>
  <si>
    <t>Wapos Falcon, The</t>
  </si>
  <si>
    <t>24mins</t>
  </si>
  <si>
    <t>Ofc Champions League 2015</t>
  </si>
  <si>
    <t>NC</t>
  </si>
  <si>
    <t>Champions League Football. Join the top clubs from Oceania as they battle it out for the OFC Champions League title.</t>
  </si>
  <si>
    <t>PAPUA NEW GUINEA</t>
  </si>
  <si>
    <t>102mins</t>
  </si>
  <si>
    <t>Living Black</t>
  </si>
  <si>
    <t>Ntaria To Nashville -  #LivingBlackSBS</t>
  </si>
  <si>
    <t>Ntaria To Nashville</t>
  </si>
  <si>
    <t>QMC 2015 Grand Finals</t>
  </si>
  <si>
    <t>Rugby League from Queensland. The culmination of the Queensland Murri Carnival 2015 showing the Women's and the Men's grand finals.</t>
  </si>
  <si>
    <t>117mins</t>
  </si>
  <si>
    <t>Ella 7's 2016</t>
  </si>
  <si>
    <t>Returning to NITV -the Ella 7’s is a fast paced rugby game featuring teams from across NSW and interstate.</t>
  </si>
  <si>
    <t>57mins</t>
  </si>
  <si>
    <t>In The Frame</t>
  </si>
  <si>
    <t>PG</t>
  </si>
  <si>
    <t>This program hosted by Rhoda Roberts will take our audience on a journey and explore the lives of our personalities as they talk openly about their photos.This episode features Vernon Ah Kee.</t>
  </si>
  <si>
    <t>Vernon Ah Kee</t>
  </si>
  <si>
    <t>Rez Rides</t>
  </si>
  <si>
    <t>The second series follows up with Brian White and the boys from Mad Mohawk as they chase thier dream of building the fastest, slickest, meanest, rides on or off the Rez.</t>
  </si>
  <si>
    <t>Te Kaea</t>
  </si>
  <si>
    <t>When it happens in the Maori world, you'll hear about it on Te Kaea first. This is Maori Television's flagship news program's week in review, featuring local, national and international stories.</t>
  </si>
  <si>
    <t>NEW ZEALAND</t>
  </si>
  <si>
    <t>30mins</t>
  </si>
  <si>
    <t>Fit First</t>
  </si>
  <si>
    <t xml:space="preserve">Fit First is a documentary series that follows four individuals in their pursuit to lose weight and get healthy! </t>
  </si>
  <si>
    <t xml:space="preserve">Contact </t>
  </si>
  <si>
    <t xml:space="preserve">w </t>
  </si>
  <si>
    <t>In 1964, Yuwali was 17 when her first contact with white men was filmed. Now 62 she tells the story behind this extraordinary footage.</t>
  </si>
  <si>
    <t>A Year In The Clouds</t>
  </si>
  <si>
    <t>Spend a year high in the mountains of Taiwan amongst the Tayal people in the village of Smangus through changing seasons, the illness of their chief, the birth of a baby girl and the annual harvest</t>
  </si>
  <si>
    <t>TAIWAN</t>
  </si>
  <si>
    <t>84mins</t>
  </si>
  <si>
    <t>Songlines</t>
  </si>
  <si>
    <t>This Manikay is sung traditionally by Djambarrpunu Clan. Milkarri is a sorrow Manikay (songline), is sung by women from this clan to cry about a longing for Ngurruyurrtjurr (homeland/clan).</t>
  </si>
  <si>
    <t>Bulunu Milkarri</t>
  </si>
  <si>
    <t>9mins</t>
  </si>
  <si>
    <t>Colour Theory</t>
  </si>
  <si>
    <t>Yaegl artist Frances Belle Parker takes Tony Albert on a journey to the Northern Rivers of NSW, where she finds the creative inspiration for her award winning paintings and intriguing installations.</t>
  </si>
  <si>
    <t>Frances Belle Parker</t>
  </si>
  <si>
    <t>Girlfight</t>
  </si>
  <si>
    <t>M</t>
  </si>
  <si>
    <t xml:space="preserve">a s v </t>
  </si>
  <si>
    <t>Despite the scepticism of her abusive father and the cast of chauvinist trainers who dominate the sport, troubled teen Diana (Michelle Rodriguez) finds solace in the boxing ring.</t>
  </si>
  <si>
    <t>USA</t>
  </si>
  <si>
    <t>106mins</t>
  </si>
  <si>
    <t>Defining Moments</t>
  </si>
  <si>
    <t xml:space="preserve">a </t>
  </si>
  <si>
    <t>Kerrianne Cox is a Kimberly singer who is advocating messages of unity and people power. She's using her experiences and cultural knowledge to empower others and to protest at mining at James Price Pt</t>
  </si>
  <si>
    <t>Kerrianne</t>
  </si>
  <si>
    <t>28mins</t>
  </si>
  <si>
    <t>Volumz</t>
  </si>
  <si>
    <t>Hosted by Alec Doomadgee, Volumz brings you music and interviews highlighting the best of the Australian Indigenous music scene.</t>
  </si>
  <si>
    <t>Series 3 Ep 15</t>
  </si>
  <si>
    <t>60mins</t>
  </si>
  <si>
    <t>Self Improvement</t>
  </si>
  <si>
    <t xml:space="preserve">Yamba's Playtime </t>
  </si>
  <si>
    <t>Come join Yamba the Honeyant and her friends for lots of fun!</t>
  </si>
  <si>
    <t>Yamba's Brilliant Travels</t>
  </si>
  <si>
    <t>21mins</t>
  </si>
  <si>
    <t>Brandon challenges Kayne to track down an elusive cassowary, one of Australia's rarest birds.</t>
  </si>
  <si>
    <t>Cassowary</t>
  </si>
  <si>
    <t>Look, listen, learn and dance with Mugu Kids Host Jub and her daughter Mahlena as we all learn about Australian land animals. Uncle Gregg Dreise and his kids perform their platypus dance.</t>
  </si>
  <si>
    <t>Land Animals</t>
  </si>
  <si>
    <t>All About Me</t>
  </si>
  <si>
    <t>Stand Up</t>
  </si>
  <si>
    <t>Kagagi, The Raven</t>
  </si>
  <si>
    <t>Matthew is an average 16 year old or at least he was. now he has found out that he has inherited an ancient power and responsibility - and  the ages old evil known as the Windingo has returned.</t>
  </si>
  <si>
    <t>Mysterious Cities Of Gold</t>
  </si>
  <si>
    <t>The original 80s animation classic that follows a young orphan called Esteban as he searches the New World for both his father and the Mysterious Cities of Gold. #SBS2</t>
  </si>
  <si>
    <t>Great Condor, The</t>
  </si>
  <si>
    <t>FRANCE</t>
  </si>
  <si>
    <t>27mins</t>
  </si>
  <si>
    <t>Waru, Kuka And Everything!</t>
  </si>
  <si>
    <t>A look at the ancient and always evolving relationship between the Martu people and fire on their country.</t>
  </si>
  <si>
    <t>41mins</t>
  </si>
  <si>
    <t>Yorta Yorta Youth</t>
  </si>
  <si>
    <t>The Yorta Yorta Youth Journey is a week of speaking language, walking country, eating traditional foods, learning from elders and hanging out with other young Aboriginal kids.</t>
  </si>
  <si>
    <t>37mins</t>
  </si>
  <si>
    <t>Life Giving Music And Dance</t>
  </si>
  <si>
    <t>Explore the importance of music in the daily lives of community elders and musicians to maintaining good mental health. Filmed on location in Galiwin'ku and Milingimbi,</t>
  </si>
  <si>
    <t>33mins</t>
  </si>
  <si>
    <t>Whistle In The Wind</t>
  </si>
  <si>
    <t>An adorable short drama about a Bolivian boy and his Llama</t>
  </si>
  <si>
    <t>15mins</t>
  </si>
  <si>
    <t>Look, listen, learn and dance with Mugu Kids host Jub. Uncle Warren Williams performs his song, Skinny Frog and Uncle Michael Jarrett has a Gumbayngirr version of Kookaburra Sits in the Old Gum tree.</t>
  </si>
  <si>
    <t>The Dreaming</t>
  </si>
  <si>
    <t>Animated traditional stories explained by the Elders  including the Dolphin NSW and the Wanka Manapulpa Minyma, WA</t>
  </si>
  <si>
    <t>Musomagic Outback Tracks</t>
  </si>
  <si>
    <t>Showcasing songs and videos created in remote outback communities</t>
  </si>
  <si>
    <t>Areyonga</t>
  </si>
  <si>
    <t>Kriol Kitchen</t>
  </si>
  <si>
    <t>Kangaroo Stew with bacon, soya &amp; vegetables &amp; Kangaroo Satays with a Spicy Chilli Peanut Sauce: Ali &amp; Mitch draw on their family influences from the Djugan/Gooniyandi &amp; Philipino &amp; Malay heritage.</t>
  </si>
  <si>
    <t>Broome: Ali &amp; Mitch Torres Final Episode</t>
  </si>
  <si>
    <t xml:space="preserve">Tangaroa With Pio </t>
  </si>
  <si>
    <t>Pio is back with fresh new ocean adventures in this fun and bilingual fishing programme exploring the oceans around the coastal communities of Aotearoa</t>
  </si>
  <si>
    <t>Samoa 3</t>
  </si>
  <si>
    <t>Underexposed</t>
  </si>
  <si>
    <t>An adrenaline packed series following a new partnership between two emerging Aboriginal extreme sports storytellers, photographer Mason Mashon and writer Tannis Baradziej.</t>
  </si>
  <si>
    <t>Spit, The</t>
  </si>
  <si>
    <t>Surviving</t>
  </si>
  <si>
    <t>Charmaine Green, an academic poet and artist. Take us on a journey from her birthplace, to her hometown, Mullewa, out to her traditional country and the burial sites for her passed family members.</t>
  </si>
  <si>
    <t>Charmaine Green</t>
  </si>
  <si>
    <t xml:space="preserve">NITV News </t>
  </si>
  <si>
    <t>NITV presents the latest stories from a trusted lens, with a specific focus on Aboriginal and Torres Strait Islander news relevant to all Australians. For more news coverage, visit nitv.org.au/news</t>
  </si>
  <si>
    <t>7mins</t>
  </si>
  <si>
    <t>City Slickers Rodeo</t>
  </si>
  <si>
    <t>City Slickers Rodeo features six urban youths that are sent to a rodeo boot camp to learn the rough and tough sport of rodeo from some of New Zealand's best cowboys.</t>
  </si>
  <si>
    <t>Project Mataurangu</t>
  </si>
  <si>
    <t>Investigates M?ori worldviews and methodologies within the scientific community and looks at their practical applications finding solutions by combining Maori knowledge and western science.</t>
  </si>
  <si>
    <t>Whare Uku</t>
  </si>
  <si>
    <t>Love Patrol</t>
  </si>
  <si>
    <t>Accusations are flying after a box of marijuana goes missing from the evidence lock-up sending everyone into turmoil and all the while are struggles with temptation, love and betrayal in Vanuatu...</t>
  </si>
  <si>
    <t>VANUATU</t>
  </si>
  <si>
    <t>I Heart My People</t>
  </si>
  <si>
    <t>Narrator, Aaron Pedersen introduces Paramedic Trainee Gemma Armit, Midwife Margaret Martin and Emergency Rescue Officer Patrick Martin.</t>
  </si>
  <si>
    <t>Hunting Aotearoa</t>
  </si>
  <si>
    <t xml:space="preserve">a w </t>
  </si>
  <si>
    <t>Charismatic hosts Howard Morrison Jnr and Matua Parkinson take viewers into the heartland of NZ with salt-of-the-earth characters who are passionate about hunting inthe stunning outdoors of Aotearoa</t>
  </si>
  <si>
    <t>Spock And Whanau</t>
  </si>
  <si>
    <t>The Deerskins</t>
  </si>
  <si>
    <t>After a UFO crash lands in the middle of Cheddarville, Summer goes on a search and destroy mission only to discover that little green men are not always that little...or that green for that matter.</t>
  </si>
  <si>
    <t>Invasion Of The Body Smashers</t>
  </si>
  <si>
    <t>The Boondocks</t>
  </si>
  <si>
    <t>MA</t>
  </si>
  <si>
    <t>Riley becomes friends with a sociopathic boy named Lamilton, who wants to do nothing more than hurt people, cause mayhem, and smoke cigarettes.</t>
  </si>
  <si>
    <t>Smokin' With Cigarettes</t>
  </si>
  <si>
    <t>20mins</t>
  </si>
  <si>
    <t>Colour Me</t>
  </si>
  <si>
    <t>COLOUR ME is a documentary film that will change the way you think about race. We follow motivational speaker Anthony McLean into the ethnically explosive city of Brampton, Ontario</t>
  </si>
  <si>
    <t>46mins</t>
  </si>
  <si>
    <t>56mins</t>
  </si>
  <si>
    <t>Patients</t>
  </si>
  <si>
    <t>Yamba Visits The Sea</t>
  </si>
  <si>
    <t>Brandon challenges Kayne to find a honey ant in the midst of the central desert - a ridiculous idea, especially when Kayne learns they live four feet underground.</t>
  </si>
  <si>
    <t>Honey Ant</t>
  </si>
  <si>
    <t>Look, listen, learn and dance with Mugu Kids host Jub and her best friend Sue the Kangaroo as they clean up their home and show us where some Australian animals live.</t>
  </si>
  <si>
    <t>Home</t>
  </si>
  <si>
    <t>Chocolate Snatcher</t>
  </si>
  <si>
    <t>Picking Berries</t>
  </si>
  <si>
    <t>Maiden Flight Of The Condor</t>
  </si>
  <si>
    <t>Away From Country</t>
  </si>
  <si>
    <t>Away From Country captures the essence of Indigenous excellence on and off the sporting field and highlights the journeys of our Indigenous sportspeople.</t>
  </si>
  <si>
    <t>Khalen Young: Hell Of A Ride</t>
  </si>
  <si>
    <t>Lagau Danalaig - An Island Life</t>
  </si>
  <si>
    <t>With an idyllic island lifestyle as the backdrop we find out what makes Badu unique through the stories of the people as expressed in their art and culture.</t>
  </si>
  <si>
    <t>50mins</t>
  </si>
  <si>
    <t>Look, listen, learn and dance with Mugu Kids host Jub as she gets up to dance. Miranda Garling performs, You've Got Moves and Uncle Warren Williams teaches the kids in Western Arrernte language.</t>
  </si>
  <si>
    <t>Dance</t>
  </si>
  <si>
    <t>Kimberley</t>
  </si>
  <si>
    <t>In the spirit of Pimp my Ride, American Chopper and Monster Garage, Rez Rides is a documentary series about two very different custom car shops.</t>
  </si>
  <si>
    <t>The Mulka Project</t>
  </si>
  <si>
    <t>The name 'Mulka' means a sacred but public ceremony, and to hold or protect. This series shows content from The Mulka Project who sustain and protect Yolngu cultural knowledge in Northeast Arnhem Land</t>
  </si>
  <si>
    <t>Awake At Bala Bay</t>
  </si>
  <si>
    <t>Desperate Measures</t>
  </si>
  <si>
    <t>Brewarrina (meaning meeting place) used to be a popular gathering ground for over 5000 Ngeamba, Murrawarri, Gamilaraay, and Yuwaalaraay people in certain seasons.</t>
  </si>
  <si>
    <t>Brewarrina</t>
  </si>
  <si>
    <t>League Nation Live</t>
  </si>
  <si>
    <t>Retired Broncos captain Justin Hodges and Logie nominee actor Aaron Fa’Aoso will lead a cast of league fanatics as NITV scores the newest and hottest NRL entertainment footy show, League Nation Live</t>
  </si>
  <si>
    <t>80mins</t>
  </si>
  <si>
    <t>Watchers Of The North</t>
  </si>
  <si>
    <t>Join the largely Inuit Ranger s through their training, patrols, search &amp; rescue missions in remote Northern Canada</t>
  </si>
  <si>
    <t>North East Afl 2016</t>
  </si>
  <si>
    <t>North East AFL action featuring NT Thunder and teams from Queensland, NSW, and ACT.</t>
  </si>
  <si>
    <t>104mins</t>
  </si>
  <si>
    <t>Hard Rock Medical</t>
  </si>
  <si>
    <t>The end of term has arrived, and the students bid farewell to Romeo and Juliet.</t>
  </si>
  <si>
    <t>Diamonds And Dust</t>
  </si>
  <si>
    <t>Go Girls</t>
  </si>
  <si>
    <t xml:space="preserve">a l s </t>
  </si>
  <si>
    <t>Amy, Britta and Cody are 25 and have been friends forever but their lives aren't going as they thought they would. They plan to be married (Cody), famous (Britta) and rich (Amy) within a year.</t>
  </si>
  <si>
    <t>Dream Believers</t>
  </si>
  <si>
    <t>44mins</t>
  </si>
  <si>
    <t>Bush To Belly</t>
  </si>
  <si>
    <t>A story of engagement through laughter and lattes. Empowering one of the remotest communities on earth. Narrated by Deborah Mailman.</t>
  </si>
  <si>
    <t>51mins</t>
  </si>
  <si>
    <t>Fusion With Casey Donovan</t>
  </si>
  <si>
    <t>"Fusion" is a prime time music program designed for audiences in their late teens and young adults with the added advantage of being of interest to music lovers of all ages.</t>
  </si>
  <si>
    <t>54mins</t>
  </si>
  <si>
    <t>Time For Pride, A</t>
  </si>
  <si>
    <t>Yamba's Giant Encounters</t>
  </si>
  <si>
    <t>Brandon challenges Kayne to the unthinkable- to lure in a great white shark by beatboxing!</t>
  </si>
  <si>
    <t>Great White Sharks</t>
  </si>
  <si>
    <t>Look, listen, learn and dance with Mugu Kids host Jub as she teaches us all about Australian birds. Uncle Jeremy and Faith Saunders have some Gathang Language words.</t>
  </si>
  <si>
    <t>Birds</t>
  </si>
  <si>
    <t>Tummy Ache</t>
  </si>
  <si>
    <t>Runner Boy</t>
  </si>
  <si>
    <t>Nasca Plateau, The</t>
  </si>
  <si>
    <t>Blood Brothers</t>
  </si>
  <si>
    <t>When Kev Carmody released his first album, Pillars of Society, in 1989, music magazine Rolling Stone describe it as "the best album ever made in Australia". He was a black Australia voice of protest.</t>
  </si>
  <si>
    <t>From Little Things Big Things Grow</t>
  </si>
  <si>
    <t>Look, listen, learn and dance with Mugu Kids host Jub. Kerrianne Cox sings her song, Walking Along the Edge and Aunty Maxine Jarrett teaches some kids the Gumbayngirr language.</t>
  </si>
  <si>
    <t>Favorites</t>
  </si>
  <si>
    <t>Roxby Downs</t>
  </si>
  <si>
    <t>The Medicine Line</t>
  </si>
  <si>
    <t>Traveling is a passion for many. Join Dave Gaudet as he zigzags his way across the Canada-US border to discover the art, language, history, and culture of Aboriginal people in both places.</t>
  </si>
  <si>
    <t>Savaii 1</t>
  </si>
  <si>
    <t>Onion Lake Rodeo Drive</t>
  </si>
  <si>
    <t>Our Footprint</t>
  </si>
  <si>
    <t>Arthur Malcolm was the first Aboriginal Bishop in the Anglican Church of Australia. Malcolm served as bishop to the Aborigine peoples of Northern Queensland until his retirement in 2000.</t>
  </si>
  <si>
    <t>Bishop Arthur Malcolm</t>
  </si>
  <si>
    <t xml:space="preserve">Lost Bones - In Search Of Sitting Bull </t>
  </si>
  <si>
    <t>A documentary  examining the Hunkpapa Lakota chief's accomplishments and the mystery of his final resting place. Included: reenactments; interviews with his great-grandson Ernie Lapointe</t>
  </si>
  <si>
    <t>48mins</t>
  </si>
  <si>
    <t>Real Pasifik</t>
  </si>
  <si>
    <t>Robert Oliver helps cater for a Samoan wedding feeding 300 hungry guests all in a bid to research the viability of opening Auckland's first ever Pasifika themed fine dining restaurant.</t>
  </si>
  <si>
    <t>Tahiti</t>
  </si>
  <si>
    <t>Lurujarri Dreaming</t>
  </si>
  <si>
    <t>This beautifully crafted animated documentary retraces the Lurujarri Dreaming Trail from the Goolarabooloo community in the Western Kimberley region of Western Australia</t>
  </si>
  <si>
    <t>The Tipping Points</t>
  </si>
  <si>
    <t>From the far north of the Sahara to the far south Cape Town to explore the climate changes affecting Africa's vital weather systems that provide natural rain to 90% of their subsistent farming.</t>
  </si>
  <si>
    <t>Africa Droughts And Floods</t>
  </si>
  <si>
    <t>Blackfellas</t>
  </si>
  <si>
    <t xml:space="preserve">l w </t>
  </si>
  <si>
    <t>Based on The Day of The Dog by Archie Weller, this film tells of an Aboriginal man caught between his allegiance to his people and his aspirations to escape the cycle of self-destructive behaviour.</t>
  </si>
  <si>
    <t>95mins</t>
  </si>
  <si>
    <t>Back To Munda</t>
  </si>
  <si>
    <t>A documentary about land care management and rehabilitation schemes in the chain of bays in South Australia.</t>
  </si>
  <si>
    <t>Series 3 Ep 17</t>
  </si>
  <si>
    <t>Breakin'g Too</t>
  </si>
  <si>
    <t>All About Yamba</t>
  </si>
  <si>
    <t>Brandon takes Kayne to the Great Barrier Reef to track down one of the greatest sights in the animals kingdom: baby turtles racing for the sea minutes after they are born.</t>
  </si>
  <si>
    <t>Turtles</t>
  </si>
  <si>
    <t>Look, listen, learn and dance with Mugu Kids host Jub as we all learn about Australian Reptiles. The Witchetty Grubs sing a song about Gugga the Goanna.</t>
  </si>
  <si>
    <t>Reptiles</t>
  </si>
  <si>
    <t>Scariest Boy, The</t>
  </si>
  <si>
    <t>Helper, The</t>
  </si>
  <si>
    <t>Spaniards' Cannon, The</t>
  </si>
  <si>
    <t>Oceans - The Last Frontier explores the inter-connected relationship between the Oceans and Climate Systems in the context of Australia, the second most vulnerable nation to climate change.</t>
  </si>
  <si>
    <t>Oceans - The Last Frontier</t>
  </si>
  <si>
    <t>Three Sisters: Women Of High Degree</t>
  </si>
  <si>
    <t>For over 30 years, Lucy, Wabi and Anne have been implementing cultural actions to create sustainable economies in their communities for the future and to protect their kandri, language and culture.</t>
  </si>
  <si>
    <t>Protecting Manuwangku</t>
  </si>
  <si>
    <t>Protecting Manuwangku documents the struggle against ongoing attempts to build a nuclear waste dump on Aboriginal Land in Muckaty in the Northern Territory.</t>
  </si>
  <si>
    <t>Look, listen, learn and dance with Mugu Kids host Jub as she explores our feelings. The Witchetty Grubs sing their song, All the Good Things and Kirra Somerville reads her book, Lizard Gang.</t>
  </si>
  <si>
    <t>Feelings</t>
  </si>
  <si>
    <t>Port Pirie</t>
  </si>
  <si>
    <t>Around The Campfire</t>
  </si>
  <si>
    <t>The artists of the Warmun Arts Centre tell the stories of their country and their families. They talk of how they learnt to paint and explain the stories and meaning of their paintings.</t>
  </si>
  <si>
    <t>Warmun Arts With The Artists</t>
  </si>
  <si>
    <t xml:space="preserve">The Marngrook Footy Show </t>
  </si>
  <si>
    <t>AFL stars join Grant Hansen and Gilbert McAdam to discuss the fortunes and prospects of your favourite AFL club.</t>
  </si>
  <si>
    <t>Express Yourself Series 2 Ep 4</t>
  </si>
  <si>
    <t xml:space="preserve">l </t>
  </si>
  <si>
    <t>The godfather of Indigenous stand-up comedy Sean Choolburra is back with a new kick ass comedy series &amp; some of the hottest dancers the black community has ever seen.</t>
  </si>
  <si>
    <t>Half Baked</t>
  </si>
  <si>
    <t xml:space="preserve">d </t>
  </si>
  <si>
    <t>This high-as-a-kite comedy centres around three friends who turn to dealing drugs after their friend and roommate is arrested for accidentally killing a police horse. Stars Dave Chappelle. #SBSMovies</t>
  </si>
  <si>
    <t>78mins</t>
  </si>
  <si>
    <t xml:space="preserve">Express Yourself </t>
  </si>
  <si>
    <t xml:space="preserve">l s </t>
  </si>
  <si>
    <t>Some of the best Indigenous comedians and hip hop artists. Hosted by stand-up King, Sean Choolburra. Acts include Sam Conway, Diat Alferink and Kevin Kropinyeri and features music by Maupower.</t>
  </si>
  <si>
    <t>55mins</t>
  </si>
  <si>
    <t>Series 3 Ep 18</t>
  </si>
  <si>
    <t>Yamba's Roadshow Singalong</t>
  </si>
  <si>
    <t>Brandon challenges Kayne to catch a saltwater croc and attach a satellite tag to it to help rangers keep the local community safe.</t>
  </si>
  <si>
    <t>Saltwater Croc</t>
  </si>
  <si>
    <t>Look, listen, learn and dance with Mugu Kids host Jub and her daughter Mahlena as they show us how to stretch your body and eat healthy.</t>
  </si>
  <si>
    <t>Healthy Living</t>
  </si>
  <si>
    <t>Whiner, The</t>
  </si>
  <si>
    <t>Bee Gone</t>
  </si>
  <si>
    <t>Amazons, The</t>
  </si>
  <si>
    <t>Milpirri - Winds Of Change</t>
  </si>
  <si>
    <t>Wanta is an initiated Warlpiri man who shares a deeply refreshing perspective on the challenges for his remote community in Central Australia.</t>
  </si>
  <si>
    <t>Mount Grenfell</t>
  </si>
  <si>
    <t>The Ngiyampaa Wangaapuwan people share with us stories about accessing their country to revive and renew cultural practices and to re-connect with each other.</t>
  </si>
  <si>
    <t xml:space="preserve">Fit First </t>
  </si>
  <si>
    <t>Follows four individuals in their pursuit to lose weight and get healthy.</t>
  </si>
  <si>
    <t>Goin' Troppo In The Toppo</t>
  </si>
  <si>
    <t>We take a sneak peek at just some of the amazing characters, sites and life of Darwin. Presented by Belinda Miller and Dennis Stokes.</t>
  </si>
  <si>
    <t>Look, listen, learn and dance with Mugu Kids host Jub. Arone Raymond Meek reads his book Enora and The Black Crane from Cairns Queensland and we learn to count in Awabakal from Jacqui Allen.</t>
  </si>
  <si>
    <t>Learning Is Fun</t>
  </si>
  <si>
    <t>Yuendumu</t>
  </si>
  <si>
    <t>Savaii 2</t>
  </si>
  <si>
    <t>Jumpship</t>
  </si>
  <si>
    <t>Unearthed</t>
  </si>
  <si>
    <t>This brilliant single mother has also stepped off the stage and worked in stage management and recently as organiser of Indigital symposium for PIAF 2014 for Yirra Yaakin.</t>
  </si>
  <si>
    <t>Beccy Garlett</t>
  </si>
  <si>
    <t xml:space="preserve">Aunty Moves In </t>
  </si>
  <si>
    <t>Real people, real problems – there are times when families need nothing short of their own fairy godmother to help them through the rocky terrain of modern life.</t>
  </si>
  <si>
    <t>Alcohol</t>
  </si>
  <si>
    <t>Mohawk Girls</t>
  </si>
  <si>
    <t xml:space="preserve">s </t>
  </si>
  <si>
    <t>Mohawk Girls is a comedic look at the lives of four modern-day women trying to stay true to their roots while they navigate sex, work, sex, love, sex and the occasional throw down.</t>
  </si>
  <si>
    <t>Laverne Cox: The T Word</t>
  </si>
  <si>
    <t>Following the lives of seven transgender youths hailing from New York, New Orleans and Baltimore and ranging in age, but they share common obstacles and joys. Produced by Laverne Cox.</t>
  </si>
  <si>
    <t>Chappelle's Show</t>
  </si>
  <si>
    <t xml:space="preserve">a d l </t>
  </si>
  <si>
    <t>This series takes Dave Chappelle's own personal joke book and brings it to life, with episodes consisting of sketches, man-on-the-street pieces and pop culture parodies.</t>
  </si>
  <si>
    <t>Shuga</t>
  </si>
  <si>
    <t xml:space="preserve">v </t>
  </si>
  <si>
    <t>The story of fun-loving, short-sighted, hard-working, love-making, dream-chasing, heart-breaking and well-meaning youth</t>
  </si>
  <si>
    <t>KENYA</t>
  </si>
  <si>
    <t>Blackstone</t>
  </si>
  <si>
    <t xml:space="preserve">a l </t>
  </si>
  <si>
    <t>Intense, compelling and confrontational, Blackstone is an unmuted exploration of First Nations' power and politics, unfolding over nine one-hour episodes.</t>
  </si>
  <si>
    <t>Burn Baby Burn</t>
  </si>
  <si>
    <t>42mins</t>
  </si>
  <si>
    <t>Cash Money</t>
  </si>
  <si>
    <t>A 'Social Enterprise' is really cool to get involved in. They help communities, create employment and bring goods and services you need. You could join one, or start your own!</t>
  </si>
  <si>
    <t>Get Social</t>
  </si>
  <si>
    <t>3mins</t>
  </si>
  <si>
    <t>Jeffrey's Healthy Tips</t>
  </si>
  <si>
    <t>Encouraging people to workout anywhere, Jeffery gives some tips on how to exercise in the office. While working out with the elders Jeffery talks about health issues in his family and community.</t>
  </si>
  <si>
    <t>5mins</t>
  </si>
  <si>
    <t xml:space="preserve">Volumz  </t>
  </si>
  <si>
    <t xml:space="preserve">a d l s </t>
  </si>
  <si>
    <t>Music clips from the best of NITV's vault mixed together with the chart topping artists of the world.</t>
  </si>
  <si>
    <t>Fusion is a lively, cheeky, informative and entertaining show that features new musical talent, clips, performances and interviews. Hosted by Casey Donovan.</t>
  </si>
  <si>
    <t>Taking Turns</t>
  </si>
  <si>
    <t>I'm Number One</t>
  </si>
  <si>
    <t>Time Management</t>
  </si>
  <si>
    <t xml:space="preserve">Mugu Kids </t>
  </si>
  <si>
    <t>Look, listen, learn and dance with Mugu Kids host Jub. MStar performs her song, Like a Dinosaur and we learn heads, shoulders, knees and toes in the Awabakal language.</t>
  </si>
  <si>
    <t>Our Body</t>
  </si>
  <si>
    <t>In this reverse episode, Kayne challenges Brandon to help save animals that live in the city or get into a spot of bother living alongside humans.</t>
  </si>
  <si>
    <t>Melbourne</t>
  </si>
  <si>
    <t>Too Deadly</t>
  </si>
  <si>
    <t xml:space="preserve">Our Songs </t>
  </si>
  <si>
    <t>WITBN members created clips from each of their countries of new, emerging and established artists. Come with Carly, Catherine and Yatu as they talk about the different countries and their music.</t>
  </si>
  <si>
    <t>Canada</t>
  </si>
  <si>
    <t xml:space="preserve">Kai Time On The Road </t>
  </si>
  <si>
    <t>This series is about eating fresh, local, Maori and organic food. Professional Chef Peter Peeti is a masterful hunter and fisherman equally at home in the bush as he is in the kitchen.</t>
  </si>
  <si>
    <t>Wild Waimana</t>
  </si>
  <si>
    <t>The Abolitionists</t>
  </si>
  <si>
    <t>The Abolitionists interweaves traditional documentary storytelling with dramatised scenes to vividly bring to life the epic struggles of the men and women who ended slavery. Part 2 of 3.</t>
  </si>
  <si>
    <t>53mins</t>
  </si>
  <si>
    <t>Deadly Thinking</t>
  </si>
  <si>
    <t>An intimate portrait of a community social wellbeing workshop in remote communities and dealing with mental health issues.</t>
  </si>
  <si>
    <t>Jade Jackson dreams of being an entrepreneur and since beginning work at the Waradah Aboriginal Centre, she is starting to believe she can achieve anything.</t>
  </si>
  <si>
    <t>Jade Jackson</t>
  </si>
  <si>
    <t>Samaqan: Water Stories</t>
  </si>
  <si>
    <t>Human connections to water in the indigenous world are a mix of physical and spiritual, often combining pragmatic needs with that which nourishes the soul.</t>
  </si>
  <si>
    <t>Fish Lake Part 1</t>
  </si>
  <si>
    <t>Maori Tv's Native Affairs 2016 16</t>
  </si>
  <si>
    <t>Maori Television's flagship current affairs show, Native Affairs, mixes pre-recorded stories with live interviews and panels, where invited guests discuss the latest events.</t>
  </si>
  <si>
    <t>0mins</t>
  </si>
  <si>
    <t>White Tuft The Little Beaver</t>
  </si>
  <si>
    <t>After one of her babies gets lost in the forest, a mother beaver searches frantically for him, while he is rescued by an unlikely ally</t>
  </si>
  <si>
    <t>74mins</t>
  </si>
  <si>
    <t>Listen Up!</t>
  </si>
  <si>
    <t>Beck Cole's short film following a young girl as she discovers the importance of mainting healthy ears.</t>
  </si>
  <si>
    <t>10mins</t>
  </si>
  <si>
    <t>Dance Free</t>
  </si>
  <si>
    <t>Struggling with an absent mother and alcoholic father, a young girl starts missing dance classes and risks losing her one true passion until she makes a choice that will change her life forever.</t>
  </si>
  <si>
    <t>8mins</t>
  </si>
  <si>
    <t>Being Mary Jane Series</t>
  </si>
  <si>
    <t>The story and life of a black woman, her work, her family as well as her popular talk show which she hosts.</t>
  </si>
  <si>
    <t>Venus And Serena</t>
  </si>
  <si>
    <t>They've been winning championships for over a decade, pushing the limits of longevity in such a demanding sport. How long can they last? In Venus &amp; Serena,we gain unprecedented access into their lives</t>
  </si>
  <si>
    <t>Heritage Fight</t>
  </si>
  <si>
    <t>Broome citizens and the traditional custodians of the land - the Goolaraboloo - united together to protect what is priceless to them.</t>
  </si>
  <si>
    <t>Nitv On The Road: Barunga Festival 2015</t>
  </si>
  <si>
    <t>From our travelling music series NITV showcases veterans and newcomers alike as they perform at the Barunga Festival 2015</t>
  </si>
  <si>
    <t>WEEK 27 Sunday 26 June to Saturday 2 July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</si>
</sst>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
    <xf numFmtId="0" fontId="0" fillId="0" borderId="0" xfId="0" applyFont="1" applyAlignment="1">
      <alignment/>
    </xf>
    <xf numFmtId="0" fontId="0" fillId="0" borderId="0" xfId="0" applyAlignment="1">
      <alignment wrapText="1"/>
    </xf>
    <xf numFmtId="0" fontId="3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xdr:colOff>
      <xdr:row>1</xdr:row>
      <xdr:rowOff>0</xdr:rowOff>
    </xdr:to>
    <xdr:pic>
      <xdr:nvPicPr>
        <xdr:cNvPr id="1" name="Picture 2" descr="C:\Users\jaimif\AppData\Local\Microsoft\Windows\Temporary Internet Files\Content.Outlook\NGB61LRE\NITV_ProgramGuide_Header_Generic_Outback.jpg"/>
        <xdr:cNvPicPr preferRelativeResize="1">
          <a:picLocks noChangeAspect="1"/>
        </xdr:cNvPicPr>
      </xdr:nvPicPr>
      <xdr:blipFill>
        <a:blip r:embed="rId1"/>
        <a:stretch>
          <a:fillRect/>
        </a:stretch>
      </xdr:blipFill>
      <xdr:spPr>
        <a:xfrm>
          <a:off x="0" y="0"/>
          <a:ext cx="17792700"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J227"/>
  <sheetViews>
    <sheetView tabSelected="1" zoomScalePageLayoutView="0" workbookViewId="0" topLeftCell="A1">
      <pane ySplit="3" topLeftCell="A4" activePane="bottomLeft" state="frozen"/>
      <selection pane="topLeft" activeCell="A1" sqref="A1"/>
      <selection pane="bottomLeft" activeCell="A2" sqref="A2"/>
    </sheetView>
  </sheetViews>
  <sheetFormatPr defaultColWidth="9.421875" defaultRowHeight="15"/>
  <cols>
    <col min="1" max="1" width="10.421875" style="0" bestFit="1" customWidth="1"/>
    <col min="2" max="2" width="10.00390625" style="0" bestFit="1" customWidth="1"/>
    <col min="3" max="3" width="37.00390625" style="0" bestFit="1" customWidth="1"/>
    <col min="4" max="4" width="52.140625" style="0" bestFit="1" customWidth="1"/>
    <col min="5" max="5" width="12.7109375" style="0" bestFit="1" customWidth="1"/>
    <col min="6" max="6" width="16.57421875" style="0" bestFit="1" customWidth="1"/>
    <col min="7" max="7" width="75.7109375" style="1" customWidth="1"/>
    <col min="8" max="8" width="17.57421875" style="0" bestFit="1" customWidth="1"/>
    <col min="9" max="9" width="19.421875" style="0" bestFit="1" customWidth="1"/>
    <col min="10" max="10" width="15.140625" style="0" bestFit="1" customWidth="1"/>
  </cols>
  <sheetData>
    <row r="1" ht="114.75" customHeight="1"/>
    <row r="2" spans="1:4" ht="61.5" customHeight="1">
      <c r="A2" s="2" t="s">
        <v>397</v>
      </c>
      <c r="B2" s="2"/>
      <c r="C2" s="2"/>
      <c r="D2" s="2"/>
    </row>
    <row r="3" spans="1:10" ht="15">
      <c r="A3" t="s">
        <v>0</v>
      </c>
      <c r="B3" t="s">
        <v>1</v>
      </c>
      <c r="C3" t="s">
        <v>2</v>
      </c>
      <c r="D3" t="s">
        <v>6</v>
      </c>
      <c r="E3" t="s">
        <v>3</v>
      </c>
      <c r="F3" t="s">
        <v>4</v>
      </c>
      <c r="G3" s="1" t="s">
        <v>5</v>
      </c>
      <c r="H3" t="s">
        <v>7</v>
      </c>
      <c r="I3" t="s">
        <v>8</v>
      </c>
      <c r="J3" t="s">
        <v>9</v>
      </c>
    </row>
    <row r="4" spans="1:10" ht="45">
      <c r="A4" t="str">
        <f aca="true" t="shared" si="0" ref="A4:A28">"2016-06-26"</f>
        <v>2016-06-26</v>
      </c>
      <c r="B4" t="str">
        <f>"0500"</f>
        <v>0500</v>
      </c>
      <c r="C4" t="s">
        <v>10</v>
      </c>
      <c r="D4" t="s">
        <v>13</v>
      </c>
      <c r="E4" t="s">
        <v>11</v>
      </c>
      <c r="G4" s="1" t="s">
        <v>12</v>
      </c>
      <c r="H4">
        <v>2013</v>
      </c>
      <c r="I4" t="s">
        <v>15</v>
      </c>
      <c r="J4" t="s">
        <v>16</v>
      </c>
    </row>
    <row r="5" spans="1:10" ht="30">
      <c r="A5" t="str">
        <f t="shared" si="0"/>
        <v>2016-06-26</v>
      </c>
      <c r="B5" t="str">
        <f>"0600"</f>
        <v>0600</v>
      </c>
      <c r="C5" t="s">
        <v>17</v>
      </c>
      <c r="D5" t="s">
        <v>19</v>
      </c>
      <c r="E5" t="s">
        <v>11</v>
      </c>
      <c r="G5" s="1" t="s">
        <v>18</v>
      </c>
      <c r="H5">
        <v>2002</v>
      </c>
      <c r="I5" t="s">
        <v>20</v>
      </c>
      <c r="J5" t="s">
        <v>21</v>
      </c>
    </row>
    <row r="6" spans="1:10" ht="30">
      <c r="A6" t="str">
        <f t="shared" si="0"/>
        <v>2016-06-26</v>
      </c>
      <c r="B6" t="str">
        <f>"0615"</f>
        <v>0615</v>
      </c>
      <c r="C6" t="s">
        <v>17</v>
      </c>
      <c r="D6" t="s">
        <v>22</v>
      </c>
      <c r="E6" t="s">
        <v>11</v>
      </c>
      <c r="G6" s="1" t="s">
        <v>18</v>
      </c>
      <c r="H6">
        <v>2002</v>
      </c>
      <c r="I6" t="s">
        <v>20</v>
      </c>
      <c r="J6" t="s">
        <v>23</v>
      </c>
    </row>
    <row r="7" spans="1:10" ht="45">
      <c r="A7" t="str">
        <f t="shared" si="0"/>
        <v>2016-06-26</v>
      </c>
      <c r="B7" t="str">
        <f>"0630"</f>
        <v>0630</v>
      </c>
      <c r="C7" t="s">
        <v>24</v>
      </c>
      <c r="D7" t="s">
        <v>26</v>
      </c>
      <c r="E7" t="s">
        <v>11</v>
      </c>
      <c r="G7" s="1" t="s">
        <v>25</v>
      </c>
      <c r="H7">
        <v>2005</v>
      </c>
      <c r="I7" t="s">
        <v>20</v>
      </c>
      <c r="J7" t="s">
        <v>27</v>
      </c>
    </row>
    <row r="8" spans="1:10" ht="45">
      <c r="A8" t="str">
        <f t="shared" si="0"/>
        <v>2016-06-26</v>
      </c>
      <c r="B8" t="str">
        <f>"0700"</f>
        <v>0700</v>
      </c>
      <c r="C8" t="s">
        <v>28</v>
      </c>
      <c r="E8" t="s">
        <v>11</v>
      </c>
      <c r="G8" s="1" t="s">
        <v>29</v>
      </c>
      <c r="H8">
        <v>0</v>
      </c>
      <c r="I8" t="s">
        <v>15</v>
      </c>
      <c r="J8" t="s">
        <v>27</v>
      </c>
    </row>
    <row r="9" spans="1:10" ht="30">
      <c r="A9" t="str">
        <f t="shared" si="0"/>
        <v>2016-06-26</v>
      </c>
      <c r="B9" t="str">
        <f>"0730"</f>
        <v>0730</v>
      </c>
      <c r="C9" t="s">
        <v>30</v>
      </c>
      <c r="E9" t="s">
        <v>11</v>
      </c>
      <c r="G9" s="1" t="s">
        <v>31</v>
      </c>
      <c r="H9">
        <v>2010</v>
      </c>
      <c r="I9" t="s">
        <v>20</v>
      </c>
      <c r="J9" t="s">
        <v>32</v>
      </c>
    </row>
    <row r="10" spans="1:10" ht="45">
      <c r="A10" t="str">
        <f t="shared" si="0"/>
        <v>2016-06-26</v>
      </c>
      <c r="B10" t="str">
        <f>"0800"</f>
        <v>0800</v>
      </c>
      <c r="C10" t="s">
        <v>33</v>
      </c>
      <c r="D10" t="s">
        <v>35</v>
      </c>
      <c r="E10" t="s">
        <v>11</v>
      </c>
      <c r="G10" s="1" t="s">
        <v>34</v>
      </c>
      <c r="H10">
        <v>0</v>
      </c>
      <c r="I10" t="s">
        <v>15</v>
      </c>
      <c r="J10" t="s">
        <v>36</v>
      </c>
    </row>
    <row r="11" spans="1:10" ht="30">
      <c r="A11" t="str">
        <f t="shared" si="0"/>
        <v>2016-06-26</v>
      </c>
      <c r="B11" t="str">
        <f>"0830"</f>
        <v>0830</v>
      </c>
      <c r="C11" t="s">
        <v>37</v>
      </c>
      <c r="D11" t="s">
        <v>39</v>
      </c>
      <c r="E11" t="s">
        <v>11</v>
      </c>
      <c r="G11" s="1" t="s">
        <v>38</v>
      </c>
      <c r="H11">
        <v>2012</v>
      </c>
      <c r="I11" t="s">
        <v>15</v>
      </c>
      <c r="J11" t="s">
        <v>40</v>
      </c>
    </row>
    <row r="12" spans="1:10" ht="45">
      <c r="A12" t="str">
        <f t="shared" si="0"/>
        <v>2016-06-26</v>
      </c>
      <c r="B12" t="str">
        <f>"0900"</f>
        <v>0900</v>
      </c>
      <c r="C12" t="s">
        <v>24</v>
      </c>
      <c r="D12" t="s">
        <v>41</v>
      </c>
      <c r="E12" t="s">
        <v>11</v>
      </c>
      <c r="G12" s="1" t="s">
        <v>25</v>
      </c>
      <c r="H12">
        <v>2005</v>
      </c>
      <c r="I12" t="s">
        <v>20</v>
      </c>
      <c r="J12" t="s">
        <v>32</v>
      </c>
    </row>
    <row r="13" spans="1:10" ht="45">
      <c r="A13" t="str">
        <f t="shared" si="0"/>
        <v>2016-06-26</v>
      </c>
      <c r="B13" t="str">
        <f>"0930"</f>
        <v>0930</v>
      </c>
      <c r="C13" t="s">
        <v>28</v>
      </c>
      <c r="E13" t="s">
        <v>11</v>
      </c>
      <c r="G13" s="1" t="s">
        <v>29</v>
      </c>
      <c r="H13">
        <v>2014</v>
      </c>
      <c r="I13" t="s">
        <v>15</v>
      </c>
      <c r="J13" t="s">
        <v>42</v>
      </c>
    </row>
    <row r="14" spans="1:10" ht="30">
      <c r="A14" t="str">
        <f t="shared" si="0"/>
        <v>2016-06-26</v>
      </c>
      <c r="B14" t="str">
        <f>"1000"</f>
        <v>1000</v>
      </c>
      <c r="C14" t="s">
        <v>43</v>
      </c>
      <c r="E14" t="s">
        <v>44</v>
      </c>
      <c r="G14" s="1" t="s">
        <v>45</v>
      </c>
      <c r="H14">
        <v>2015</v>
      </c>
      <c r="I14" t="s">
        <v>46</v>
      </c>
      <c r="J14" t="s">
        <v>47</v>
      </c>
    </row>
    <row r="15" spans="1:10" ht="15">
      <c r="A15" t="str">
        <f t="shared" si="0"/>
        <v>2016-06-26</v>
      </c>
      <c r="B15" t="str">
        <f>"1200"</f>
        <v>1200</v>
      </c>
      <c r="C15" t="s">
        <v>48</v>
      </c>
      <c r="D15" t="s">
        <v>50</v>
      </c>
      <c r="E15" t="s">
        <v>44</v>
      </c>
      <c r="G15" s="1" t="s">
        <v>49</v>
      </c>
      <c r="H15">
        <v>2015</v>
      </c>
      <c r="I15" t="s">
        <v>15</v>
      </c>
      <c r="J15" t="s">
        <v>36</v>
      </c>
    </row>
    <row r="16" spans="1:10" ht="30">
      <c r="A16" t="str">
        <f t="shared" si="0"/>
        <v>2016-06-26</v>
      </c>
      <c r="B16" t="str">
        <f>"1230"</f>
        <v>1230</v>
      </c>
      <c r="C16" t="s">
        <v>51</v>
      </c>
      <c r="G16" s="1" t="s">
        <v>52</v>
      </c>
      <c r="H16">
        <v>0</v>
      </c>
      <c r="I16" t="s">
        <v>15</v>
      </c>
      <c r="J16" t="s">
        <v>53</v>
      </c>
    </row>
    <row r="17" spans="1:10" ht="30">
      <c r="A17" t="str">
        <f t="shared" si="0"/>
        <v>2016-06-26</v>
      </c>
      <c r="B17" t="str">
        <f>"1430"</f>
        <v>1430</v>
      </c>
      <c r="C17" t="s">
        <v>54</v>
      </c>
      <c r="G17" s="1" t="s">
        <v>55</v>
      </c>
      <c r="H17">
        <v>0</v>
      </c>
      <c r="I17" t="s">
        <v>15</v>
      </c>
      <c r="J17" t="s">
        <v>56</v>
      </c>
    </row>
    <row r="18" spans="1:10" ht="45">
      <c r="A18" t="str">
        <f t="shared" si="0"/>
        <v>2016-06-26</v>
      </c>
      <c r="B18" t="str">
        <f>"1530"</f>
        <v>1530</v>
      </c>
      <c r="C18" t="s">
        <v>57</v>
      </c>
      <c r="D18" t="s">
        <v>60</v>
      </c>
      <c r="E18" t="s">
        <v>58</v>
      </c>
      <c r="G18" s="1" t="s">
        <v>59</v>
      </c>
      <c r="H18">
        <v>0</v>
      </c>
      <c r="I18" t="s">
        <v>15</v>
      </c>
      <c r="J18" t="s">
        <v>42</v>
      </c>
    </row>
    <row r="19" spans="1:10" ht="45">
      <c r="A19" t="str">
        <f t="shared" si="0"/>
        <v>2016-06-26</v>
      </c>
      <c r="B19" t="str">
        <f>"1600"</f>
        <v>1600</v>
      </c>
      <c r="C19" t="s">
        <v>61</v>
      </c>
      <c r="E19" t="s">
        <v>11</v>
      </c>
      <c r="G19" s="1" t="s">
        <v>62</v>
      </c>
      <c r="H19">
        <v>0</v>
      </c>
      <c r="I19" t="s">
        <v>20</v>
      </c>
      <c r="J19" t="s">
        <v>42</v>
      </c>
    </row>
    <row r="20" spans="1:10" ht="45">
      <c r="A20" t="str">
        <f t="shared" si="0"/>
        <v>2016-06-26</v>
      </c>
      <c r="B20" t="str">
        <f>"1630"</f>
        <v>1630</v>
      </c>
      <c r="C20" t="s">
        <v>61</v>
      </c>
      <c r="E20" t="s">
        <v>58</v>
      </c>
      <c r="G20" s="1" t="s">
        <v>62</v>
      </c>
      <c r="H20">
        <v>0</v>
      </c>
      <c r="I20" t="s">
        <v>20</v>
      </c>
      <c r="J20" t="s">
        <v>42</v>
      </c>
    </row>
    <row r="21" spans="1:10" ht="45">
      <c r="A21" t="str">
        <f t="shared" si="0"/>
        <v>2016-06-26</v>
      </c>
      <c r="B21" t="str">
        <f>"1700"</f>
        <v>1700</v>
      </c>
      <c r="C21" t="s">
        <v>63</v>
      </c>
      <c r="E21" t="s">
        <v>44</v>
      </c>
      <c r="G21" s="1" t="s">
        <v>64</v>
      </c>
      <c r="H21">
        <v>2016</v>
      </c>
      <c r="I21" t="s">
        <v>65</v>
      </c>
      <c r="J21" t="s">
        <v>66</v>
      </c>
    </row>
    <row r="22" spans="1:10" ht="30">
      <c r="A22" t="str">
        <f t="shared" si="0"/>
        <v>2016-06-26</v>
      </c>
      <c r="B22" t="str">
        <f>"1730"</f>
        <v>1730</v>
      </c>
      <c r="C22" t="s">
        <v>67</v>
      </c>
      <c r="E22" t="s">
        <v>58</v>
      </c>
      <c r="G22" s="1" t="s">
        <v>68</v>
      </c>
      <c r="H22">
        <v>0</v>
      </c>
      <c r="I22" t="s">
        <v>20</v>
      </c>
      <c r="J22" t="s">
        <v>32</v>
      </c>
    </row>
    <row r="23" spans="1:10" ht="30">
      <c r="A23" t="str">
        <f t="shared" si="0"/>
        <v>2016-06-26</v>
      </c>
      <c r="B23" t="str">
        <f>"1800"</f>
        <v>1800</v>
      </c>
      <c r="C23" t="s">
        <v>69</v>
      </c>
      <c r="E23" t="s">
        <v>58</v>
      </c>
      <c r="F23" t="s">
        <v>70</v>
      </c>
      <c r="G23" s="1" t="s">
        <v>71</v>
      </c>
      <c r="H23">
        <v>2010</v>
      </c>
      <c r="I23" t="s">
        <v>15</v>
      </c>
      <c r="J23" t="s">
        <v>16</v>
      </c>
    </row>
    <row r="24" spans="1:10" ht="45">
      <c r="A24" t="str">
        <f t="shared" si="0"/>
        <v>2016-06-26</v>
      </c>
      <c r="B24" t="str">
        <f>"1900"</f>
        <v>1900</v>
      </c>
      <c r="C24" t="s">
        <v>72</v>
      </c>
      <c r="E24" t="s">
        <v>11</v>
      </c>
      <c r="G24" s="1" t="s">
        <v>73</v>
      </c>
      <c r="H24">
        <v>2011</v>
      </c>
      <c r="I24" t="s">
        <v>74</v>
      </c>
      <c r="J24" t="s">
        <v>75</v>
      </c>
    </row>
    <row r="25" spans="1:10" ht="45">
      <c r="A25" t="str">
        <f t="shared" si="0"/>
        <v>2016-06-26</v>
      </c>
      <c r="B25" t="str">
        <f>"2030"</f>
        <v>2030</v>
      </c>
      <c r="C25" t="s">
        <v>76</v>
      </c>
      <c r="D25" t="s">
        <v>78</v>
      </c>
      <c r="G25" s="1" t="s">
        <v>77</v>
      </c>
      <c r="H25">
        <v>0</v>
      </c>
      <c r="I25" t="s">
        <v>15</v>
      </c>
      <c r="J25" t="s">
        <v>79</v>
      </c>
    </row>
    <row r="26" spans="1:10" ht="45">
      <c r="A26" t="str">
        <f t="shared" si="0"/>
        <v>2016-06-26</v>
      </c>
      <c r="B26" t="str">
        <f>"2100"</f>
        <v>2100</v>
      </c>
      <c r="C26" t="s">
        <v>80</v>
      </c>
      <c r="D26" t="s">
        <v>82</v>
      </c>
      <c r="E26" t="s">
        <v>11</v>
      </c>
      <c r="G26" s="1" t="s">
        <v>81</v>
      </c>
      <c r="H26">
        <v>0</v>
      </c>
      <c r="I26" t="s">
        <v>15</v>
      </c>
      <c r="J26" t="s">
        <v>36</v>
      </c>
    </row>
    <row r="27" spans="1:10" ht="45">
      <c r="A27" t="str">
        <f t="shared" si="0"/>
        <v>2016-06-26</v>
      </c>
      <c r="B27" t="str">
        <f>"2130"</f>
        <v>2130</v>
      </c>
      <c r="C27" t="s">
        <v>83</v>
      </c>
      <c r="D27" t="s">
        <v>14</v>
      </c>
      <c r="E27" t="s">
        <v>84</v>
      </c>
      <c r="F27" t="s">
        <v>85</v>
      </c>
      <c r="G27" s="1" t="s">
        <v>86</v>
      </c>
      <c r="H27">
        <v>2000</v>
      </c>
      <c r="I27" t="s">
        <v>87</v>
      </c>
      <c r="J27" t="s">
        <v>88</v>
      </c>
    </row>
    <row r="28" spans="1:10" ht="45">
      <c r="A28" t="str">
        <f t="shared" si="0"/>
        <v>2016-06-26</v>
      </c>
      <c r="B28" t="str">
        <f>"2330"</f>
        <v>2330</v>
      </c>
      <c r="C28" t="s">
        <v>89</v>
      </c>
      <c r="D28" t="s">
        <v>92</v>
      </c>
      <c r="E28" t="s">
        <v>58</v>
      </c>
      <c r="F28" t="s">
        <v>90</v>
      </c>
      <c r="G28" s="1" t="s">
        <v>91</v>
      </c>
      <c r="H28">
        <v>2011</v>
      </c>
      <c r="I28" t="s">
        <v>15</v>
      </c>
      <c r="J28" t="s">
        <v>93</v>
      </c>
    </row>
    <row r="29" spans="1:10" ht="30">
      <c r="A29" t="str">
        <f aca="true" t="shared" si="1" ref="A29:A63">"2016-06-27"</f>
        <v>2016-06-27</v>
      </c>
      <c r="B29" t="str">
        <f>"0000"</f>
        <v>0000</v>
      </c>
      <c r="C29" t="s">
        <v>94</v>
      </c>
      <c r="D29" t="s">
        <v>96</v>
      </c>
      <c r="E29" t="s">
        <v>58</v>
      </c>
      <c r="G29" s="1" t="s">
        <v>95</v>
      </c>
      <c r="H29">
        <v>2012</v>
      </c>
      <c r="I29" t="s">
        <v>15</v>
      </c>
      <c r="J29" t="s">
        <v>97</v>
      </c>
    </row>
    <row r="30" spans="1:10" ht="45">
      <c r="A30" t="str">
        <f t="shared" si="1"/>
        <v>2016-06-27</v>
      </c>
      <c r="B30" t="str">
        <f>"0600"</f>
        <v>0600</v>
      </c>
      <c r="C30" t="s">
        <v>24</v>
      </c>
      <c r="D30" t="s">
        <v>98</v>
      </c>
      <c r="E30" t="s">
        <v>11</v>
      </c>
      <c r="G30" s="1" t="s">
        <v>25</v>
      </c>
      <c r="H30">
        <v>2005</v>
      </c>
      <c r="I30" t="s">
        <v>20</v>
      </c>
      <c r="J30" t="s">
        <v>27</v>
      </c>
    </row>
    <row r="31" spans="1:10" ht="30">
      <c r="A31" t="str">
        <f t="shared" si="1"/>
        <v>2016-06-27</v>
      </c>
      <c r="B31" t="str">
        <f>"0630"</f>
        <v>0630</v>
      </c>
      <c r="C31" t="s">
        <v>30</v>
      </c>
      <c r="E31" t="s">
        <v>11</v>
      </c>
      <c r="G31" s="1" t="s">
        <v>31</v>
      </c>
      <c r="H31">
        <v>2010</v>
      </c>
      <c r="I31" t="s">
        <v>20</v>
      </c>
      <c r="J31" t="s">
        <v>32</v>
      </c>
    </row>
    <row r="32" spans="1:10" ht="15">
      <c r="A32" t="str">
        <f t="shared" si="1"/>
        <v>2016-06-27</v>
      </c>
      <c r="B32" t="str">
        <f>"0700"</f>
        <v>0700</v>
      </c>
      <c r="C32" t="s">
        <v>99</v>
      </c>
      <c r="D32" t="s">
        <v>101</v>
      </c>
      <c r="E32" t="s">
        <v>11</v>
      </c>
      <c r="G32" s="1" t="s">
        <v>100</v>
      </c>
      <c r="H32">
        <v>2015</v>
      </c>
      <c r="I32" t="s">
        <v>15</v>
      </c>
      <c r="J32" t="s">
        <v>102</v>
      </c>
    </row>
    <row r="33" spans="1:10" ht="30">
      <c r="A33" t="str">
        <f t="shared" si="1"/>
        <v>2016-06-27</v>
      </c>
      <c r="B33" t="str">
        <f>"0730"</f>
        <v>0730</v>
      </c>
      <c r="C33" t="s">
        <v>37</v>
      </c>
      <c r="D33" t="s">
        <v>104</v>
      </c>
      <c r="E33" t="s">
        <v>11</v>
      </c>
      <c r="G33" s="1" t="s">
        <v>103</v>
      </c>
      <c r="H33">
        <v>2012</v>
      </c>
      <c r="I33" t="s">
        <v>15</v>
      </c>
      <c r="J33" t="s">
        <v>27</v>
      </c>
    </row>
    <row r="34" spans="1:10" ht="45">
      <c r="A34" t="str">
        <f t="shared" si="1"/>
        <v>2016-06-27</v>
      </c>
      <c r="B34" t="str">
        <f>"0800"</f>
        <v>0800</v>
      </c>
      <c r="C34" t="s">
        <v>33</v>
      </c>
      <c r="D34" t="s">
        <v>106</v>
      </c>
      <c r="E34" t="s">
        <v>11</v>
      </c>
      <c r="G34" s="1" t="s">
        <v>105</v>
      </c>
      <c r="H34">
        <v>0</v>
      </c>
      <c r="I34" t="s">
        <v>15</v>
      </c>
      <c r="J34" t="s">
        <v>42</v>
      </c>
    </row>
    <row r="35" spans="1:10" ht="30">
      <c r="A35" t="str">
        <f t="shared" si="1"/>
        <v>2016-06-27</v>
      </c>
      <c r="B35" t="str">
        <f>"0830"</f>
        <v>0830</v>
      </c>
      <c r="C35" t="s">
        <v>17</v>
      </c>
      <c r="D35" t="s">
        <v>107</v>
      </c>
      <c r="E35" t="s">
        <v>11</v>
      </c>
      <c r="G35" s="1" t="s">
        <v>18</v>
      </c>
      <c r="H35">
        <v>2002</v>
      </c>
      <c r="I35" t="s">
        <v>20</v>
      </c>
      <c r="J35" t="s">
        <v>21</v>
      </c>
    </row>
    <row r="36" spans="1:10" ht="30">
      <c r="A36" t="str">
        <f t="shared" si="1"/>
        <v>2016-06-27</v>
      </c>
      <c r="B36" t="str">
        <f>"0845"</f>
        <v>0845</v>
      </c>
      <c r="C36" t="s">
        <v>17</v>
      </c>
      <c r="D36" t="s">
        <v>108</v>
      </c>
      <c r="E36" t="s">
        <v>11</v>
      </c>
      <c r="G36" s="1" t="s">
        <v>18</v>
      </c>
      <c r="H36">
        <v>2002</v>
      </c>
      <c r="I36" t="s">
        <v>20</v>
      </c>
      <c r="J36" t="s">
        <v>23</v>
      </c>
    </row>
    <row r="37" spans="1:10" ht="45">
      <c r="A37" t="str">
        <f t="shared" si="1"/>
        <v>2016-06-27</v>
      </c>
      <c r="B37" t="str">
        <f>"0900"</f>
        <v>0900</v>
      </c>
      <c r="C37" t="s">
        <v>109</v>
      </c>
      <c r="E37" t="s">
        <v>58</v>
      </c>
      <c r="G37" s="1" t="s">
        <v>110</v>
      </c>
      <c r="H37">
        <v>2014</v>
      </c>
      <c r="I37" t="s">
        <v>20</v>
      </c>
      <c r="J37" t="s">
        <v>102</v>
      </c>
    </row>
    <row r="38" spans="1:10" ht="45">
      <c r="A38" t="str">
        <f t="shared" si="1"/>
        <v>2016-06-27</v>
      </c>
      <c r="B38" t="str">
        <f>"0930"</f>
        <v>0930</v>
      </c>
      <c r="C38" t="s">
        <v>111</v>
      </c>
      <c r="D38" t="s">
        <v>113</v>
      </c>
      <c r="E38" t="s">
        <v>58</v>
      </c>
      <c r="G38" s="1" t="s">
        <v>112</v>
      </c>
      <c r="H38">
        <v>1982</v>
      </c>
      <c r="I38" t="s">
        <v>114</v>
      </c>
      <c r="J38" t="s">
        <v>115</v>
      </c>
    </row>
    <row r="39" spans="1:10" ht="45">
      <c r="A39" t="str">
        <f t="shared" si="1"/>
        <v>2016-06-27</v>
      </c>
      <c r="B39" t="str">
        <f>"1000"</f>
        <v>1000</v>
      </c>
      <c r="C39" t="s">
        <v>63</v>
      </c>
      <c r="E39" t="s">
        <v>44</v>
      </c>
      <c r="G39" s="1" t="s">
        <v>64</v>
      </c>
      <c r="H39">
        <v>2016</v>
      </c>
      <c r="I39" t="s">
        <v>65</v>
      </c>
      <c r="J39" t="s">
        <v>66</v>
      </c>
    </row>
    <row r="40" spans="1:10" ht="45">
      <c r="A40" t="str">
        <f t="shared" si="1"/>
        <v>2016-06-27</v>
      </c>
      <c r="B40" t="str">
        <f>"1030"</f>
        <v>1030</v>
      </c>
      <c r="C40" t="s">
        <v>72</v>
      </c>
      <c r="E40" t="s">
        <v>11</v>
      </c>
      <c r="G40" s="1" t="s">
        <v>73</v>
      </c>
      <c r="H40">
        <v>2011</v>
      </c>
      <c r="I40" t="s">
        <v>74</v>
      </c>
      <c r="J40" t="s">
        <v>75</v>
      </c>
    </row>
    <row r="41" spans="1:10" ht="30">
      <c r="A41" t="str">
        <f t="shared" si="1"/>
        <v>2016-06-27</v>
      </c>
      <c r="B41" t="str">
        <f>"1200"</f>
        <v>1200</v>
      </c>
      <c r="C41" t="s">
        <v>116</v>
      </c>
      <c r="E41" t="s">
        <v>11</v>
      </c>
      <c r="G41" s="1" t="s">
        <v>117</v>
      </c>
      <c r="H41">
        <v>2013</v>
      </c>
      <c r="I41" t="s">
        <v>15</v>
      </c>
      <c r="J41" t="s">
        <v>118</v>
      </c>
    </row>
    <row r="42" spans="1:10" ht="45">
      <c r="A42" t="str">
        <f t="shared" si="1"/>
        <v>2016-06-27</v>
      </c>
      <c r="B42" t="str">
        <f>"1250"</f>
        <v>1250</v>
      </c>
      <c r="C42" t="s">
        <v>119</v>
      </c>
      <c r="E42" t="s">
        <v>11</v>
      </c>
      <c r="G42" s="1" t="s">
        <v>120</v>
      </c>
      <c r="H42">
        <v>0</v>
      </c>
      <c r="I42" t="s">
        <v>15</v>
      </c>
      <c r="J42" t="s">
        <v>121</v>
      </c>
    </row>
    <row r="43" spans="1:10" ht="45">
      <c r="A43" t="str">
        <f t="shared" si="1"/>
        <v>2016-06-27</v>
      </c>
      <c r="B43" t="str">
        <f>"1330"</f>
        <v>1330</v>
      </c>
      <c r="C43" t="s">
        <v>122</v>
      </c>
      <c r="E43" t="s">
        <v>58</v>
      </c>
      <c r="F43" t="s">
        <v>90</v>
      </c>
      <c r="G43" s="1" t="s">
        <v>123</v>
      </c>
      <c r="H43">
        <v>2013</v>
      </c>
      <c r="I43" t="s">
        <v>15</v>
      </c>
      <c r="J43" t="s">
        <v>124</v>
      </c>
    </row>
    <row r="44" spans="1:10" ht="15">
      <c r="A44" t="str">
        <f t="shared" si="1"/>
        <v>2016-06-27</v>
      </c>
      <c r="B44" t="str">
        <f>"1410"</f>
        <v>1410</v>
      </c>
      <c r="C44" t="s">
        <v>125</v>
      </c>
      <c r="E44" t="s">
        <v>11</v>
      </c>
      <c r="G44" s="1" t="s">
        <v>126</v>
      </c>
      <c r="H44">
        <v>0</v>
      </c>
      <c r="I44" t="s">
        <v>87</v>
      </c>
      <c r="J44" t="s">
        <v>127</v>
      </c>
    </row>
    <row r="45" spans="1:10" ht="45">
      <c r="A45" t="str">
        <f t="shared" si="1"/>
        <v>2016-06-27</v>
      </c>
      <c r="B45" t="str">
        <f>"1430"</f>
        <v>1430</v>
      </c>
      <c r="C45" t="s">
        <v>33</v>
      </c>
      <c r="E45" t="s">
        <v>11</v>
      </c>
      <c r="G45" s="1" t="s">
        <v>128</v>
      </c>
      <c r="H45">
        <v>0</v>
      </c>
      <c r="I45" t="s">
        <v>15</v>
      </c>
      <c r="J45" t="s">
        <v>40</v>
      </c>
    </row>
    <row r="46" spans="1:10" ht="30">
      <c r="A46" t="str">
        <f t="shared" si="1"/>
        <v>2016-06-27</v>
      </c>
      <c r="B46" t="str">
        <f>"1500"</f>
        <v>1500</v>
      </c>
      <c r="C46" t="s">
        <v>129</v>
      </c>
      <c r="E46" t="s">
        <v>11</v>
      </c>
      <c r="G46" s="1" t="s">
        <v>130</v>
      </c>
      <c r="H46">
        <v>2007</v>
      </c>
      <c r="I46" t="s">
        <v>15</v>
      </c>
      <c r="J46" t="s">
        <v>42</v>
      </c>
    </row>
    <row r="47" spans="1:10" ht="30">
      <c r="A47" t="str">
        <f t="shared" si="1"/>
        <v>2016-06-27</v>
      </c>
      <c r="B47" t="str">
        <f>"1530"</f>
        <v>1530</v>
      </c>
      <c r="C47" t="s">
        <v>37</v>
      </c>
      <c r="D47" t="s">
        <v>104</v>
      </c>
      <c r="E47" t="s">
        <v>11</v>
      </c>
      <c r="G47" s="1" t="s">
        <v>103</v>
      </c>
      <c r="H47">
        <v>2012</v>
      </c>
      <c r="I47" t="s">
        <v>15</v>
      </c>
      <c r="J47" t="s">
        <v>27</v>
      </c>
    </row>
    <row r="48" spans="1:10" ht="15">
      <c r="A48" t="str">
        <f t="shared" si="1"/>
        <v>2016-06-27</v>
      </c>
      <c r="B48" t="str">
        <f>"1600"</f>
        <v>1600</v>
      </c>
      <c r="C48" t="s">
        <v>131</v>
      </c>
      <c r="D48" t="s">
        <v>133</v>
      </c>
      <c r="E48" t="s">
        <v>11</v>
      </c>
      <c r="G48" s="1" t="s">
        <v>132</v>
      </c>
      <c r="H48">
        <v>2014</v>
      </c>
      <c r="I48" t="s">
        <v>15</v>
      </c>
      <c r="J48" t="s">
        <v>32</v>
      </c>
    </row>
    <row r="49" spans="1:10" ht="45">
      <c r="A49" t="str">
        <f t="shared" si="1"/>
        <v>2016-06-27</v>
      </c>
      <c r="B49" t="str">
        <f>"1630"</f>
        <v>1630</v>
      </c>
      <c r="C49" t="s">
        <v>109</v>
      </c>
      <c r="E49" t="s">
        <v>58</v>
      </c>
      <c r="G49" s="1" t="s">
        <v>110</v>
      </c>
      <c r="H49">
        <v>2014</v>
      </c>
      <c r="I49" t="s">
        <v>20</v>
      </c>
      <c r="J49" t="s">
        <v>102</v>
      </c>
    </row>
    <row r="50" spans="1:10" ht="45">
      <c r="A50" t="str">
        <f t="shared" si="1"/>
        <v>2016-06-27</v>
      </c>
      <c r="B50" t="str">
        <f>"1700"</f>
        <v>1700</v>
      </c>
      <c r="C50" t="s">
        <v>111</v>
      </c>
      <c r="D50" t="s">
        <v>113</v>
      </c>
      <c r="E50" t="s">
        <v>58</v>
      </c>
      <c r="G50" s="1" t="s">
        <v>112</v>
      </c>
      <c r="H50">
        <v>1982</v>
      </c>
      <c r="I50" t="s">
        <v>114</v>
      </c>
      <c r="J50" t="s">
        <v>115</v>
      </c>
    </row>
    <row r="51" spans="1:10" ht="45">
      <c r="A51" t="str">
        <f t="shared" si="1"/>
        <v>2016-06-27</v>
      </c>
      <c r="B51" t="str">
        <f>"1730"</f>
        <v>1730</v>
      </c>
      <c r="C51" t="s">
        <v>134</v>
      </c>
      <c r="D51" t="s">
        <v>136</v>
      </c>
      <c r="E51" t="s">
        <v>11</v>
      </c>
      <c r="G51" s="1" t="s">
        <v>135</v>
      </c>
      <c r="H51">
        <v>0</v>
      </c>
      <c r="I51" t="s">
        <v>15</v>
      </c>
      <c r="J51" t="s">
        <v>36</v>
      </c>
    </row>
    <row r="52" spans="1:10" ht="30">
      <c r="A52" t="str">
        <f t="shared" si="1"/>
        <v>2016-06-27</v>
      </c>
      <c r="B52" t="str">
        <f>"1800"</f>
        <v>1800</v>
      </c>
      <c r="C52" t="s">
        <v>137</v>
      </c>
      <c r="D52" t="s">
        <v>139</v>
      </c>
      <c r="E52" t="s">
        <v>11</v>
      </c>
      <c r="G52" s="1" t="s">
        <v>138</v>
      </c>
      <c r="H52">
        <v>0</v>
      </c>
      <c r="I52" t="s">
        <v>65</v>
      </c>
      <c r="J52" t="s">
        <v>40</v>
      </c>
    </row>
    <row r="53" spans="1:10" ht="45">
      <c r="A53" t="str">
        <f t="shared" si="1"/>
        <v>2016-06-27</v>
      </c>
      <c r="B53" t="str">
        <f>"1830"</f>
        <v>1830</v>
      </c>
      <c r="C53" t="s">
        <v>140</v>
      </c>
      <c r="D53" t="s">
        <v>142</v>
      </c>
      <c r="E53" t="s">
        <v>11</v>
      </c>
      <c r="G53" s="1" t="s">
        <v>141</v>
      </c>
      <c r="H53">
        <v>0</v>
      </c>
      <c r="I53" t="s">
        <v>20</v>
      </c>
      <c r="J53" t="s">
        <v>32</v>
      </c>
    </row>
    <row r="54" spans="1:10" ht="45">
      <c r="A54" t="str">
        <f t="shared" si="1"/>
        <v>2016-06-27</v>
      </c>
      <c r="B54" t="str">
        <f>"1900"</f>
        <v>1900</v>
      </c>
      <c r="C54" t="s">
        <v>143</v>
      </c>
      <c r="D54" t="s">
        <v>145</v>
      </c>
      <c r="E54" t="s">
        <v>11</v>
      </c>
      <c r="G54" s="1" t="s">
        <v>144</v>
      </c>
      <c r="H54">
        <v>0</v>
      </c>
      <c r="I54" t="s">
        <v>14</v>
      </c>
      <c r="J54" t="s">
        <v>23</v>
      </c>
    </row>
    <row r="55" spans="1:10" ht="45">
      <c r="A55" t="str">
        <f t="shared" si="1"/>
        <v>2016-06-27</v>
      </c>
      <c r="B55" t="str">
        <f>"1920"</f>
        <v>1920</v>
      </c>
      <c r="C55" t="s">
        <v>146</v>
      </c>
      <c r="E55" t="s">
        <v>44</v>
      </c>
      <c r="G55" s="1" t="s">
        <v>147</v>
      </c>
      <c r="H55">
        <v>2016</v>
      </c>
      <c r="I55" t="s">
        <v>15</v>
      </c>
      <c r="J55" t="s">
        <v>148</v>
      </c>
    </row>
    <row r="56" spans="1:10" ht="45">
      <c r="A56" t="str">
        <f t="shared" si="1"/>
        <v>2016-06-27</v>
      </c>
      <c r="B56" t="str">
        <f>"1930"</f>
        <v>1930</v>
      </c>
      <c r="C56" t="s">
        <v>149</v>
      </c>
      <c r="E56" t="s">
        <v>11</v>
      </c>
      <c r="G56" s="1" t="s">
        <v>150</v>
      </c>
      <c r="H56">
        <v>2004</v>
      </c>
      <c r="I56" t="s">
        <v>65</v>
      </c>
      <c r="J56" t="s">
        <v>40</v>
      </c>
    </row>
    <row r="57" spans="1:10" ht="45">
      <c r="A57" t="str">
        <f t="shared" si="1"/>
        <v>2016-06-27</v>
      </c>
      <c r="B57" t="str">
        <f>"2000"</f>
        <v>2000</v>
      </c>
      <c r="C57" t="s">
        <v>151</v>
      </c>
      <c r="D57" t="s">
        <v>153</v>
      </c>
      <c r="E57" t="s">
        <v>11</v>
      </c>
      <c r="G57" s="1" t="s">
        <v>152</v>
      </c>
      <c r="H57">
        <v>2012</v>
      </c>
      <c r="I57" t="s">
        <v>65</v>
      </c>
      <c r="J57" t="s">
        <v>40</v>
      </c>
    </row>
    <row r="58" spans="1:10" ht="45">
      <c r="A58" t="str">
        <f t="shared" si="1"/>
        <v>2016-06-27</v>
      </c>
      <c r="B58" t="str">
        <f>"2030"</f>
        <v>2030</v>
      </c>
      <c r="C58" t="s">
        <v>154</v>
      </c>
      <c r="E58" t="s">
        <v>58</v>
      </c>
      <c r="F58" t="s">
        <v>90</v>
      </c>
      <c r="G58" s="1" t="s">
        <v>155</v>
      </c>
      <c r="H58">
        <v>2013</v>
      </c>
      <c r="I58" t="s">
        <v>156</v>
      </c>
      <c r="J58" t="s">
        <v>36</v>
      </c>
    </row>
    <row r="59" spans="1:10" ht="30">
      <c r="A59" t="str">
        <f t="shared" si="1"/>
        <v>2016-06-27</v>
      </c>
      <c r="B59" t="str">
        <f>"2100"</f>
        <v>2100</v>
      </c>
      <c r="C59" t="s">
        <v>157</v>
      </c>
      <c r="E59" t="s">
        <v>58</v>
      </c>
      <c r="G59" s="1" t="s">
        <v>158</v>
      </c>
      <c r="H59">
        <v>0</v>
      </c>
      <c r="I59" t="s">
        <v>15</v>
      </c>
      <c r="J59" t="s">
        <v>42</v>
      </c>
    </row>
    <row r="60" spans="1:10" ht="45">
      <c r="A60" t="str">
        <f t="shared" si="1"/>
        <v>2016-06-27</v>
      </c>
      <c r="B60" t="str">
        <f>"2130"</f>
        <v>2130</v>
      </c>
      <c r="C60" t="s">
        <v>159</v>
      </c>
      <c r="D60" t="s">
        <v>162</v>
      </c>
      <c r="E60" t="s">
        <v>84</v>
      </c>
      <c r="F60" t="s">
        <v>160</v>
      </c>
      <c r="G60" s="1" t="s">
        <v>161</v>
      </c>
      <c r="H60">
        <v>0</v>
      </c>
      <c r="I60" t="s">
        <v>65</v>
      </c>
      <c r="J60" t="s">
        <v>40</v>
      </c>
    </row>
    <row r="61" spans="1:10" ht="45">
      <c r="A61" t="str">
        <f t="shared" si="1"/>
        <v>2016-06-27</v>
      </c>
      <c r="B61" t="str">
        <f>"2200"</f>
        <v>2200</v>
      </c>
      <c r="C61" t="s">
        <v>163</v>
      </c>
      <c r="D61" t="s">
        <v>165</v>
      </c>
      <c r="E61" t="s">
        <v>58</v>
      </c>
      <c r="G61" s="1" t="s">
        <v>164</v>
      </c>
      <c r="H61">
        <v>0</v>
      </c>
      <c r="I61" t="s">
        <v>20</v>
      </c>
      <c r="J61" t="s">
        <v>102</v>
      </c>
    </row>
    <row r="62" spans="1:10" ht="30">
      <c r="A62" t="str">
        <f t="shared" si="1"/>
        <v>2016-06-27</v>
      </c>
      <c r="B62" t="str">
        <f>"2230"</f>
        <v>2230</v>
      </c>
      <c r="C62" t="s">
        <v>166</v>
      </c>
      <c r="D62" t="s">
        <v>169</v>
      </c>
      <c r="E62" t="s">
        <v>167</v>
      </c>
      <c r="F62" t="s">
        <v>90</v>
      </c>
      <c r="G62" s="1" t="s">
        <v>168</v>
      </c>
      <c r="H62">
        <v>2008</v>
      </c>
      <c r="I62" t="s">
        <v>87</v>
      </c>
      <c r="J62" t="s">
        <v>170</v>
      </c>
    </row>
    <row r="63" spans="1:10" ht="45">
      <c r="A63" t="str">
        <f t="shared" si="1"/>
        <v>2016-06-27</v>
      </c>
      <c r="B63" t="str">
        <f>"2300"</f>
        <v>2300</v>
      </c>
      <c r="C63" t="s">
        <v>171</v>
      </c>
      <c r="E63" t="s">
        <v>58</v>
      </c>
      <c r="G63" s="1" t="s">
        <v>172</v>
      </c>
      <c r="H63">
        <v>2011</v>
      </c>
      <c r="I63" t="s">
        <v>87</v>
      </c>
      <c r="J63" t="s">
        <v>173</v>
      </c>
    </row>
    <row r="64" spans="1:10" ht="30">
      <c r="A64" t="str">
        <f aca="true" t="shared" si="2" ref="A64:A94">"2016-06-28"</f>
        <v>2016-06-28</v>
      </c>
      <c r="B64" t="str">
        <f>"0000"</f>
        <v>0000</v>
      </c>
      <c r="C64" t="s">
        <v>94</v>
      </c>
      <c r="E64" t="s">
        <v>58</v>
      </c>
      <c r="G64" s="1" t="s">
        <v>95</v>
      </c>
      <c r="H64">
        <v>2012</v>
      </c>
      <c r="I64" t="s">
        <v>15</v>
      </c>
      <c r="J64" t="s">
        <v>97</v>
      </c>
    </row>
    <row r="65" spans="1:10" ht="45">
      <c r="A65" t="str">
        <f t="shared" si="2"/>
        <v>2016-06-28</v>
      </c>
      <c r="B65" t="str">
        <f>"0600"</f>
        <v>0600</v>
      </c>
      <c r="C65" t="s">
        <v>24</v>
      </c>
      <c r="D65" t="s">
        <v>175</v>
      </c>
      <c r="E65" t="s">
        <v>11</v>
      </c>
      <c r="G65" s="1" t="s">
        <v>25</v>
      </c>
      <c r="H65">
        <v>2005</v>
      </c>
      <c r="I65" t="s">
        <v>20</v>
      </c>
      <c r="J65" t="s">
        <v>27</v>
      </c>
    </row>
    <row r="66" spans="1:10" ht="30">
      <c r="A66" t="str">
        <f t="shared" si="2"/>
        <v>2016-06-28</v>
      </c>
      <c r="B66" t="str">
        <f>"0630"</f>
        <v>0630</v>
      </c>
      <c r="C66" t="s">
        <v>30</v>
      </c>
      <c r="E66" t="s">
        <v>11</v>
      </c>
      <c r="G66" s="1" t="s">
        <v>31</v>
      </c>
      <c r="H66">
        <v>2010</v>
      </c>
      <c r="I66" t="s">
        <v>20</v>
      </c>
      <c r="J66" t="s">
        <v>32</v>
      </c>
    </row>
    <row r="67" spans="1:10" ht="15">
      <c r="A67" t="str">
        <f t="shared" si="2"/>
        <v>2016-06-28</v>
      </c>
      <c r="B67" t="str">
        <f>"0700"</f>
        <v>0700</v>
      </c>
      <c r="C67" t="s">
        <v>99</v>
      </c>
      <c r="D67" t="s">
        <v>176</v>
      </c>
      <c r="E67" t="s">
        <v>11</v>
      </c>
      <c r="G67" s="1" t="s">
        <v>100</v>
      </c>
      <c r="H67">
        <v>2015</v>
      </c>
      <c r="I67" t="s">
        <v>15</v>
      </c>
      <c r="J67" t="s">
        <v>102</v>
      </c>
    </row>
    <row r="68" spans="1:10" ht="30">
      <c r="A68" t="str">
        <f t="shared" si="2"/>
        <v>2016-06-28</v>
      </c>
      <c r="B68" t="str">
        <f>"0730"</f>
        <v>0730</v>
      </c>
      <c r="C68" t="s">
        <v>37</v>
      </c>
      <c r="D68" t="s">
        <v>178</v>
      </c>
      <c r="E68" t="s">
        <v>11</v>
      </c>
      <c r="G68" s="1" t="s">
        <v>177</v>
      </c>
      <c r="H68">
        <v>2012</v>
      </c>
      <c r="I68" t="s">
        <v>15</v>
      </c>
      <c r="J68" t="s">
        <v>27</v>
      </c>
    </row>
    <row r="69" spans="1:10" ht="45">
      <c r="A69" t="str">
        <f t="shared" si="2"/>
        <v>2016-06-28</v>
      </c>
      <c r="B69" t="str">
        <f>"0800"</f>
        <v>0800</v>
      </c>
      <c r="C69" t="s">
        <v>33</v>
      </c>
      <c r="D69" t="s">
        <v>180</v>
      </c>
      <c r="E69" t="s">
        <v>11</v>
      </c>
      <c r="G69" s="1" t="s">
        <v>179</v>
      </c>
      <c r="H69">
        <v>0</v>
      </c>
      <c r="I69" t="s">
        <v>15</v>
      </c>
      <c r="J69" t="s">
        <v>36</v>
      </c>
    </row>
    <row r="70" spans="1:10" ht="30">
      <c r="A70" t="str">
        <f t="shared" si="2"/>
        <v>2016-06-28</v>
      </c>
      <c r="B70" t="str">
        <f>"0830"</f>
        <v>0830</v>
      </c>
      <c r="C70" t="s">
        <v>17</v>
      </c>
      <c r="D70" t="s">
        <v>181</v>
      </c>
      <c r="E70" t="s">
        <v>11</v>
      </c>
      <c r="G70" s="1" t="s">
        <v>18</v>
      </c>
      <c r="H70">
        <v>2002</v>
      </c>
      <c r="I70" t="s">
        <v>20</v>
      </c>
      <c r="J70" t="s">
        <v>21</v>
      </c>
    </row>
    <row r="71" spans="1:10" ht="30">
      <c r="A71" t="str">
        <f t="shared" si="2"/>
        <v>2016-06-28</v>
      </c>
      <c r="B71" t="str">
        <f>"0845"</f>
        <v>0845</v>
      </c>
      <c r="C71" t="s">
        <v>17</v>
      </c>
      <c r="D71" t="s">
        <v>182</v>
      </c>
      <c r="E71" t="s">
        <v>11</v>
      </c>
      <c r="G71" s="1" t="s">
        <v>18</v>
      </c>
      <c r="H71">
        <v>2002</v>
      </c>
      <c r="I71" t="s">
        <v>20</v>
      </c>
      <c r="J71" t="s">
        <v>23</v>
      </c>
    </row>
    <row r="72" spans="1:10" ht="45">
      <c r="A72" t="str">
        <f t="shared" si="2"/>
        <v>2016-06-28</v>
      </c>
      <c r="B72" t="str">
        <f>"0900"</f>
        <v>0900</v>
      </c>
      <c r="C72" t="s">
        <v>109</v>
      </c>
      <c r="E72" t="s">
        <v>58</v>
      </c>
      <c r="G72" s="1" t="s">
        <v>110</v>
      </c>
      <c r="H72">
        <v>2014</v>
      </c>
      <c r="I72" t="s">
        <v>20</v>
      </c>
      <c r="J72" t="s">
        <v>102</v>
      </c>
    </row>
    <row r="73" spans="1:10" ht="45">
      <c r="A73" t="str">
        <f t="shared" si="2"/>
        <v>2016-06-28</v>
      </c>
      <c r="B73" t="str">
        <f>"0930"</f>
        <v>0930</v>
      </c>
      <c r="C73" t="s">
        <v>111</v>
      </c>
      <c r="D73" t="s">
        <v>183</v>
      </c>
      <c r="E73" t="s">
        <v>58</v>
      </c>
      <c r="G73" s="1" t="s">
        <v>112</v>
      </c>
      <c r="H73">
        <v>1982</v>
      </c>
      <c r="I73" t="s">
        <v>114</v>
      </c>
      <c r="J73" t="s">
        <v>115</v>
      </c>
    </row>
    <row r="74" spans="1:10" ht="30">
      <c r="A74" t="str">
        <f t="shared" si="2"/>
        <v>2016-06-28</v>
      </c>
      <c r="B74" t="str">
        <f>"1000"</f>
        <v>1000</v>
      </c>
      <c r="C74" t="s">
        <v>184</v>
      </c>
      <c r="D74" t="s">
        <v>186</v>
      </c>
      <c r="E74" t="s">
        <v>58</v>
      </c>
      <c r="G74" s="1" t="s">
        <v>185</v>
      </c>
      <c r="H74">
        <v>2013</v>
      </c>
      <c r="I74" t="s">
        <v>15</v>
      </c>
      <c r="J74" t="s">
        <v>174</v>
      </c>
    </row>
    <row r="75" spans="1:10" ht="45">
      <c r="A75" t="str">
        <f t="shared" si="2"/>
        <v>2016-06-28</v>
      </c>
      <c r="B75" t="str">
        <f>"1100"</f>
        <v>1100</v>
      </c>
      <c r="C75" t="s">
        <v>149</v>
      </c>
      <c r="E75" t="s">
        <v>11</v>
      </c>
      <c r="G75" s="1" t="s">
        <v>150</v>
      </c>
      <c r="H75">
        <v>2004</v>
      </c>
      <c r="I75" t="s">
        <v>65</v>
      </c>
      <c r="J75" t="s">
        <v>40</v>
      </c>
    </row>
    <row r="76" spans="1:10" ht="30">
      <c r="A76" t="str">
        <f t="shared" si="2"/>
        <v>2016-06-28</v>
      </c>
      <c r="B76" t="str">
        <f>"1130"</f>
        <v>1130</v>
      </c>
      <c r="C76" t="s">
        <v>157</v>
      </c>
      <c r="E76" t="s">
        <v>58</v>
      </c>
      <c r="G76" s="1" t="s">
        <v>158</v>
      </c>
      <c r="H76">
        <v>0</v>
      </c>
      <c r="I76" t="s">
        <v>15</v>
      </c>
      <c r="J76" t="s">
        <v>42</v>
      </c>
    </row>
    <row r="77" spans="1:10" ht="45">
      <c r="A77" t="str">
        <f t="shared" si="2"/>
        <v>2016-06-28</v>
      </c>
      <c r="B77" t="str">
        <f>"1200"</f>
        <v>1200</v>
      </c>
      <c r="C77" t="s">
        <v>89</v>
      </c>
      <c r="D77" t="s">
        <v>92</v>
      </c>
      <c r="E77" t="s">
        <v>58</v>
      </c>
      <c r="F77" t="s">
        <v>90</v>
      </c>
      <c r="G77" s="1" t="s">
        <v>91</v>
      </c>
      <c r="H77">
        <v>2011</v>
      </c>
      <c r="I77" t="s">
        <v>15</v>
      </c>
      <c r="J77" t="s">
        <v>93</v>
      </c>
    </row>
    <row r="78" spans="1:10" ht="30">
      <c r="A78" t="str">
        <f t="shared" si="2"/>
        <v>2016-06-28</v>
      </c>
      <c r="B78" t="str">
        <f>"1230"</f>
        <v>1230</v>
      </c>
      <c r="C78" t="s">
        <v>187</v>
      </c>
      <c r="D78" t="s">
        <v>187</v>
      </c>
      <c r="E78" t="s">
        <v>11</v>
      </c>
      <c r="G78" s="1" t="s">
        <v>188</v>
      </c>
      <c r="H78">
        <v>0</v>
      </c>
      <c r="I78" t="s">
        <v>15</v>
      </c>
      <c r="J78" t="s">
        <v>189</v>
      </c>
    </row>
    <row r="79" spans="1:10" ht="45">
      <c r="A79" t="str">
        <f t="shared" si="2"/>
        <v>2016-06-28</v>
      </c>
      <c r="B79" t="str">
        <f>"1330"</f>
        <v>1330</v>
      </c>
      <c r="C79" t="s">
        <v>171</v>
      </c>
      <c r="E79" t="s">
        <v>58</v>
      </c>
      <c r="G79" s="1" t="s">
        <v>172</v>
      </c>
      <c r="H79">
        <v>2011</v>
      </c>
      <c r="I79" t="s">
        <v>87</v>
      </c>
      <c r="J79" t="s">
        <v>173</v>
      </c>
    </row>
    <row r="80" spans="1:10" ht="45">
      <c r="A80" t="str">
        <f t="shared" si="2"/>
        <v>2016-06-28</v>
      </c>
      <c r="B80" t="str">
        <f>"1430"</f>
        <v>1430</v>
      </c>
      <c r="C80" t="s">
        <v>33</v>
      </c>
      <c r="D80" t="s">
        <v>191</v>
      </c>
      <c r="E80" t="s">
        <v>11</v>
      </c>
      <c r="G80" s="1" t="s">
        <v>190</v>
      </c>
      <c r="H80">
        <v>0</v>
      </c>
      <c r="I80" t="s">
        <v>15</v>
      </c>
      <c r="J80" t="s">
        <v>40</v>
      </c>
    </row>
    <row r="81" spans="1:10" ht="30">
      <c r="A81" t="str">
        <f t="shared" si="2"/>
        <v>2016-06-28</v>
      </c>
      <c r="B81" t="str">
        <f>"1500"</f>
        <v>1500</v>
      </c>
      <c r="C81" t="s">
        <v>129</v>
      </c>
      <c r="E81" t="s">
        <v>11</v>
      </c>
      <c r="G81" s="1" t="s">
        <v>130</v>
      </c>
      <c r="H81">
        <v>2007</v>
      </c>
      <c r="I81" t="s">
        <v>15</v>
      </c>
      <c r="J81" t="s">
        <v>102</v>
      </c>
    </row>
    <row r="82" spans="1:10" ht="30">
      <c r="A82" t="str">
        <f t="shared" si="2"/>
        <v>2016-06-28</v>
      </c>
      <c r="B82" t="str">
        <f>"1530"</f>
        <v>1530</v>
      </c>
      <c r="C82" t="s">
        <v>37</v>
      </c>
      <c r="D82" t="s">
        <v>178</v>
      </c>
      <c r="E82" t="s">
        <v>11</v>
      </c>
      <c r="G82" s="1" t="s">
        <v>177</v>
      </c>
      <c r="H82">
        <v>2012</v>
      </c>
      <c r="I82" t="s">
        <v>15</v>
      </c>
      <c r="J82" t="s">
        <v>27</v>
      </c>
    </row>
    <row r="83" spans="1:10" ht="15">
      <c r="A83" t="str">
        <f t="shared" si="2"/>
        <v>2016-06-28</v>
      </c>
      <c r="B83" t="str">
        <f>"1600"</f>
        <v>1600</v>
      </c>
      <c r="C83" t="s">
        <v>131</v>
      </c>
      <c r="D83" t="s">
        <v>192</v>
      </c>
      <c r="E83" t="s">
        <v>11</v>
      </c>
      <c r="G83" s="1" t="s">
        <v>132</v>
      </c>
      <c r="H83">
        <v>2014</v>
      </c>
      <c r="I83" t="s">
        <v>15</v>
      </c>
      <c r="J83" t="s">
        <v>32</v>
      </c>
    </row>
    <row r="84" spans="1:10" ht="45">
      <c r="A84" t="str">
        <f t="shared" si="2"/>
        <v>2016-06-28</v>
      </c>
      <c r="B84" t="str">
        <f>"1630"</f>
        <v>1630</v>
      </c>
      <c r="C84" t="s">
        <v>109</v>
      </c>
      <c r="E84" t="s">
        <v>58</v>
      </c>
      <c r="G84" s="1" t="s">
        <v>110</v>
      </c>
      <c r="H84">
        <v>2014</v>
      </c>
      <c r="I84" t="s">
        <v>20</v>
      </c>
      <c r="J84" t="s">
        <v>102</v>
      </c>
    </row>
    <row r="85" spans="1:10" ht="45">
      <c r="A85" t="str">
        <f t="shared" si="2"/>
        <v>2016-06-28</v>
      </c>
      <c r="B85" t="str">
        <f>"1700"</f>
        <v>1700</v>
      </c>
      <c r="C85" t="s">
        <v>111</v>
      </c>
      <c r="D85" t="s">
        <v>183</v>
      </c>
      <c r="E85" t="s">
        <v>58</v>
      </c>
      <c r="G85" s="1" t="s">
        <v>112</v>
      </c>
      <c r="H85">
        <v>1982</v>
      </c>
      <c r="I85" t="s">
        <v>114</v>
      </c>
      <c r="J85" t="s">
        <v>115</v>
      </c>
    </row>
    <row r="86" spans="1:10" ht="30">
      <c r="A86" t="str">
        <f t="shared" si="2"/>
        <v>2016-06-28</v>
      </c>
      <c r="B86" t="str">
        <f>"1730"</f>
        <v>1730</v>
      </c>
      <c r="C86" t="s">
        <v>61</v>
      </c>
      <c r="E86" t="s">
        <v>58</v>
      </c>
      <c r="G86" s="1" t="s">
        <v>193</v>
      </c>
      <c r="H86">
        <v>0</v>
      </c>
      <c r="I86" t="s">
        <v>20</v>
      </c>
      <c r="J86" t="s">
        <v>42</v>
      </c>
    </row>
    <row r="87" spans="1:10" ht="45">
      <c r="A87" t="str">
        <f t="shared" si="2"/>
        <v>2016-06-28</v>
      </c>
      <c r="B87" t="str">
        <f>"1800"</f>
        <v>1800</v>
      </c>
      <c r="C87" t="s">
        <v>194</v>
      </c>
      <c r="E87" t="s">
        <v>11</v>
      </c>
      <c r="G87" s="1" t="s">
        <v>195</v>
      </c>
      <c r="H87">
        <v>0</v>
      </c>
      <c r="I87" t="s">
        <v>15</v>
      </c>
      <c r="J87" t="s">
        <v>27</v>
      </c>
    </row>
    <row r="88" spans="1:10" ht="45">
      <c r="A88" t="str">
        <f t="shared" si="2"/>
        <v>2016-06-28</v>
      </c>
      <c r="B88" t="str">
        <f>"1830"</f>
        <v>1830</v>
      </c>
      <c r="C88" t="s">
        <v>140</v>
      </c>
      <c r="D88" t="s">
        <v>196</v>
      </c>
      <c r="E88" t="s">
        <v>11</v>
      </c>
      <c r="G88" s="1" t="s">
        <v>141</v>
      </c>
      <c r="H88">
        <v>0</v>
      </c>
      <c r="I88" t="s">
        <v>20</v>
      </c>
      <c r="J88" t="s">
        <v>32</v>
      </c>
    </row>
    <row r="89" spans="1:10" ht="45">
      <c r="A89" t="str">
        <f t="shared" si="2"/>
        <v>2016-06-28</v>
      </c>
      <c r="B89" t="str">
        <f>"1900"</f>
        <v>1900</v>
      </c>
      <c r="C89" t="s">
        <v>197</v>
      </c>
      <c r="D89" t="s">
        <v>199</v>
      </c>
      <c r="E89" t="s">
        <v>58</v>
      </c>
      <c r="G89" s="1" t="s">
        <v>198</v>
      </c>
      <c r="H89">
        <v>0</v>
      </c>
      <c r="I89" t="s">
        <v>15</v>
      </c>
      <c r="J89" t="s">
        <v>23</v>
      </c>
    </row>
    <row r="90" spans="1:10" ht="45">
      <c r="A90" t="str">
        <f t="shared" si="2"/>
        <v>2016-06-28</v>
      </c>
      <c r="B90" t="str">
        <f>"1920"</f>
        <v>1920</v>
      </c>
      <c r="C90" t="s">
        <v>146</v>
      </c>
      <c r="E90" t="s">
        <v>44</v>
      </c>
      <c r="G90" s="1" t="s">
        <v>147</v>
      </c>
      <c r="H90">
        <v>2016</v>
      </c>
      <c r="I90" t="s">
        <v>15</v>
      </c>
      <c r="J90" t="s">
        <v>148</v>
      </c>
    </row>
    <row r="91" spans="1:10" ht="45">
      <c r="A91" t="str">
        <f t="shared" si="2"/>
        <v>2016-06-28</v>
      </c>
      <c r="B91" t="str">
        <f>"1930"</f>
        <v>1930</v>
      </c>
      <c r="C91" t="s">
        <v>200</v>
      </c>
      <c r="E91" t="s">
        <v>44</v>
      </c>
      <c r="G91" s="1" t="s">
        <v>201</v>
      </c>
      <c r="H91">
        <v>2016</v>
      </c>
      <c r="I91" t="s">
        <v>15</v>
      </c>
      <c r="J91" t="s">
        <v>202</v>
      </c>
    </row>
    <row r="92" spans="1:10" ht="30">
      <c r="A92" t="str">
        <f t="shared" si="2"/>
        <v>2016-06-28</v>
      </c>
      <c r="B92" t="str">
        <f>"2100"</f>
        <v>2100</v>
      </c>
      <c r="C92" t="s">
        <v>203</v>
      </c>
      <c r="E92" t="s">
        <v>58</v>
      </c>
      <c r="F92" t="s">
        <v>90</v>
      </c>
      <c r="G92" s="1" t="s">
        <v>204</v>
      </c>
      <c r="H92">
        <v>2013</v>
      </c>
      <c r="I92" t="s">
        <v>20</v>
      </c>
      <c r="J92" t="s">
        <v>32</v>
      </c>
    </row>
    <row r="93" spans="1:10" ht="30">
      <c r="A93" t="str">
        <f t="shared" si="2"/>
        <v>2016-06-28</v>
      </c>
      <c r="B93" t="str">
        <f>"2130"</f>
        <v>2130</v>
      </c>
      <c r="C93" t="s">
        <v>205</v>
      </c>
      <c r="E93" t="s">
        <v>44</v>
      </c>
      <c r="G93" s="1" t="s">
        <v>206</v>
      </c>
      <c r="H93">
        <v>2016</v>
      </c>
      <c r="I93" t="s">
        <v>15</v>
      </c>
      <c r="J93" t="s">
        <v>207</v>
      </c>
    </row>
    <row r="94" spans="1:10" ht="15">
      <c r="A94" t="str">
        <f t="shared" si="2"/>
        <v>2016-06-28</v>
      </c>
      <c r="B94" t="str">
        <f>"2330"</f>
        <v>2330</v>
      </c>
      <c r="C94" t="s">
        <v>208</v>
      </c>
      <c r="D94" t="s">
        <v>210</v>
      </c>
      <c r="E94" t="s">
        <v>84</v>
      </c>
      <c r="F94" t="s">
        <v>90</v>
      </c>
      <c r="G94" s="1" t="s">
        <v>209</v>
      </c>
      <c r="H94">
        <v>0</v>
      </c>
      <c r="I94" t="s">
        <v>15</v>
      </c>
      <c r="J94" t="s">
        <v>27</v>
      </c>
    </row>
    <row r="95" spans="1:10" ht="45">
      <c r="A95" t="str">
        <f aca="true" t="shared" si="3" ref="A95:A128">"2016-06-29"</f>
        <v>2016-06-29</v>
      </c>
      <c r="B95" t="str">
        <f>"0000"</f>
        <v>0000</v>
      </c>
      <c r="C95" t="s">
        <v>200</v>
      </c>
      <c r="E95" t="s">
        <v>44</v>
      </c>
      <c r="G95" s="1" t="s">
        <v>201</v>
      </c>
      <c r="H95">
        <v>2016</v>
      </c>
      <c r="I95" t="s">
        <v>15</v>
      </c>
      <c r="J95" t="s">
        <v>202</v>
      </c>
    </row>
    <row r="96" spans="1:10" ht="45">
      <c r="A96" t="str">
        <f t="shared" si="3"/>
        <v>2016-06-29</v>
      </c>
      <c r="B96" t="str">
        <f>"0130"</f>
        <v>0130</v>
      </c>
      <c r="C96" t="s">
        <v>194</v>
      </c>
      <c r="E96" t="s">
        <v>11</v>
      </c>
      <c r="G96" s="1" t="s">
        <v>195</v>
      </c>
      <c r="H96">
        <v>0</v>
      </c>
      <c r="I96" t="s">
        <v>15</v>
      </c>
      <c r="J96" t="s">
        <v>27</v>
      </c>
    </row>
    <row r="97" spans="1:10" ht="30">
      <c r="A97" t="str">
        <f t="shared" si="3"/>
        <v>2016-06-29</v>
      </c>
      <c r="B97" t="str">
        <f>"0200"</f>
        <v>0200</v>
      </c>
      <c r="C97" t="s">
        <v>184</v>
      </c>
      <c r="D97" t="s">
        <v>186</v>
      </c>
      <c r="E97" t="s">
        <v>58</v>
      </c>
      <c r="G97" s="1" t="s">
        <v>185</v>
      </c>
      <c r="H97">
        <v>2013</v>
      </c>
      <c r="I97" t="s">
        <v>15</v>
      </c>
      <c r="J97" t="s">
        <v>174</v>
      </c>
    </row>
    <row r="98" spans="1:10" ht="45">
      <c r="A98" t="str">
        <f t="shared" si="3"/>
        <v>2016-06-29</v>
      </c>
      <c r="B98" t="str">
        <f>"0300"</f>
        <v>0300</v>
      </c>
      <c r="C98" t="s">
        <v>211</v>
      </c>
      <c r="D98" t="s">
        <v>214</v>
      </c>
      <c r="E98" t="s">
        <v>58</v>
      </c>
      <c r="F98" t="s">
        <v>212</v>
      </c>
      <c r="G98" s="1" t="s">
        <v>213</v>
      </c>
      <c r="H98">
        <v>2009</v>
      </c>
      <c r="I98" t="s">
        <v>65</v>
      </c>
      <c r="J98" t="s">
        <v>215</v>
      </c>
    </row>
    <row r="99" spans="1:10" ht="30">
      <c r="A99" t="str">
        <f t="shared" si="3"/>
        <v>2016-06-29</v>
      </c>
      <c r="B99" t="str">
        <f>"0400"</f>
        <v>0400</v>
      </c>
      <c r="C99" t="s">
        <v>216</v>
      </c>
      <c r="E99" t="s">
        <v>58</v>
      </c>
      <c r="G99" s="1" t="s">
        <v>217</v>
      </c>
      <c r="H99">
        <v>2015</v>
      </c>
      <c r="I99" t="s">
        <v>15</v>
      </c>
      <c r="J99" t="s">
        <v>218</v>
      </c>
    </row>
    <row r="100" spans="1:10" ht="45">
      <c r="A100" t="str">
        <f t="shared" si="3"/>
        <v>2016-06-29</v>
      </c>
      <c r="B100" t="str">
        <f>"0500"</f>
        <v>0500</v>
      </c>
      <c r="C100" t="s">
        <v>219</v>
      </c>
      <c r="E100" t="s">
        <v>58</v>
      </c>
      <c r="G100" s="1" t="s">
        <v>220</v>
      </c>
      <c r="H100">
        <v>0</v>
      </c>
      <c r="I100" t="s">
        <v>15</v>
      </c>
      <c r="J100" t="s">
        <v>221</v>
      </c>
    </row>
    <row r="101" spans="1:10" ht="45">
      <c r="A101" t="str">
        <f t="shared" si="3"/>
        <v>2016-06-29</v>
      </c>
      <c r="B101" t="str">
        <f>"0600"</f>
        <v>0600</v>
      </c>
      <c r="C101" t="s">
        <v>24</v>
      </c>
      <c r="D101" t="s">
        <v>222</v>
      </c>
      <c r="E101" t="s">
        <v>11</v>
      </c>
      <c r="G101" s="1" t="s">
        <v>25</v>
      </c>
      <c r="H101">
        <v>2005</v>
      </c>
      <c r="I101" t="s">
        <v>20</v>
      </c>
      <c r="J101" t="s">
        <v>27</v>
      </c>
    </row>
    <row r="102" spans="1:10" ht="30">
      <c r="A102" t="str">
        <f t="shared" si="3"/>
        <v>2016-06-29</v>
      </c>
      <c r="B102" t="str">
        <f>"0630"</f>
        <v>0630</v>
      </c>
      <c r="C102" t="s">
        <v>30</v>
      </c>
      <c r="E102" t="s">
        <v>11</v>
      </c>
      <c r="G102" s="1" t="s">
        <v>31</v>
      </c>
      <c r="H102">
        <v>2010</v>
      </c>
      <c r="I102" t="s">
        <v>20</v>
      </c>
      <c r="J102" t="s">
        <v>32</v>
      </c>
    </row>
    <row r="103" spans="1:10" ht="15">
      <c r="A103" t="str">
        <f t="shared" si="3"/>
        <v>2016-06-29</v>
      </c>
      <c r="B103" t="str">
        <f>"0700"</f>
        <v>0700</v>
      </c>
      <c r="C103" t="s">
        <v>99</v>
      </c>
      <c r="D103" t="s">
        <v>223</v>
      </c>
      <c r="E103" t="s">
        <v>11</v>
      </c>
      <c r="G103" s="1" t="s">
        <v>100</v>
      </c>
      <c r="H103">
        <v>2015</v>
      </c>
      <c r="I103" t="s">
        <v>15</v>
      </c>
      <c r="J103" t="s">
        <v>102</v>
      </c>
    </row>
    <row r="104" spans="1:10" ht="30">
      <c r="A104" t="str">
        <f t="shared" si="3"/>
        <v>2016-06-29</v>
      </c>
      <c r="B104" t="str">
        <f>"0730"</f>
        <v>0730</v>
      </c>
      <c r="C104" t="s">
        <v>37</v>
      </c>
      <c r="D104" t="s">
        <v>225</v>
      </c>
      <c r="E104" t="s">
        <v>11</v>
      </c>
      <c r="G104" s="1" t="s">
        <v>224</v>
      </c>
      <c r="H104">
        <v>2012</v>
      </c>
      <c r="I104" t="s">
        <v>15</v>
      </c>
      <c r="J104" t="s">
        <v>42</v>
      </c>
    </row>
    <row r="105" spans="1:10" ht="45">
      <c r="A105" t="str">
        <f t="shared" si="3"/>
        <v>2016-06-29</v>
      </c>
      <c r="B105" t="str">
        <f>"0800"</f>
        <v>0800</v>
      </c>
      <c r="C105" t="s">
        <v>33</v>
      </c>
      <c r="D105" t="s">
        <v>227</v>
      </c>
      <c r="E105" t="s">
        <v>11</v>
      </c>
      <c r="G105" s="1" t="s">
        <v>226</v>
      </c>
      <c r="H105">
        <v>0</v>
      </c>
      <c r="I105" t="s">
        <v>15</v>
      </c>
      <c r="J105" t="s">
        <v>42</v>
      </c>
    </row>
    <row r="106" spans="1:10" ht="30">
      <c r="A106" t="str">
        <f t="shared" si="3"/>
        <v>2016-06-29</v>
      </c>
      <c r="B106" t="str">
        <f>"0830"</f>
        <v>0830</v>
      </c>
      <c r="C106" t="s">
        <v>17</v>
      </c>
      <c r="D106" t="s">
        <v>228</v>
      </c>
      <c r="E106" t="s">
        <v>11</v>
      </c>
      <c r="G106" s="1" t="s">
        <v>18</v>
      </c>
      <c r="H106">
        <v>2002</v>
      </c>
      <c r="I106" t="s">
        <v>20</v>
      </c>
      <c r="J106" t="s">
        <v>21</v>
      </c>
    </row>
    <row r="107" spans="1:10" ht="30">
      <c r="A107" t="str">
        <f t="shared" si="3"/>
        <v>2016-06-29</v>
      </c>
      <c r="B107" t="str">
        <f>"0845"</f>
        <v>0845</v>
      </c>
      <c r="C107" t="s">
        <v>17</v>
      </c>
      <c r="D107" t="s">
        <v>229</v>
      </c>
      <c r="E107" t="s">
        <v>11</v>
      </c>
      <c r="G107" s="1" t="s">
        <v>18</v>
      </c>
      <c r="H107">
        <v>2002</v>
      </c>
      <c r="I107" t="s">
        <v>20</v>
      </c>
      <c r="J107" t="s">
        <v>23</v>
      </c>
    </row>
    <row r="108" spans="1:10" ht="45">
      <c r="A108" t="str">
        <f t="shared" si="3"/>
        <v>2016-06-29</v>
      </c>
      <c r="B108" t="str">
        <f>"0900"</f>
        <v>0900</v>
      </c>
      <c r="C108" t="s">
        <v>109</v>
      </c>
      <c r="E108" t="s">
        <v>58</v>
      </c>
      <c r="G108" s="1" t="s">
        <v>110</v>
      </c>
      <c r="H108">
        <v>2014</v>
      </c>
      <c r="I108" t="s">
        <v>20</v>
      </c>
      <c r="J108" t="s">
        <v>102</v>
      </c>
    </row>
    <row r="109" spans="1:10" ht="45">
      <c r="A109" t="str">
        <f t="shared" si="3"/>
        <v>2016-06-29</v>
      </c>
      <c r="B109" t="str">
        <f>"0930"</f>
        <v>0930</v>
      </c>
      <c r="C109" t="s">
        <v>111</v>
      </c>
      <c r="D109" t="s">
        <v>230</v>
      </c>
      <c r="E109" t="s">
        <v>58</v>
      </c>
      <c r="G109" s="1" t="s">
        <v>112</v>
      </c>
      <c r="H109">
        <v>1982</v>
      </c>
      <c r="I109" t="s">
        <v>114</v>
      </c>
      <c r="J109" t="s">
        <v>115</v>
      </c>
    </row>
    <row r="110" spans="1:10" ht="45">
      <c r="A110" t="str">
        <f t="shared" si="3"/>
        <v>2016-06-29</v>
      </c>
      <c r="B110" t="str">
        <f>"1000"</f>
        <v>1000</v>
      </c>
      <c r="C110" t="s">
        <v>231</v>
      </c>
      <c r="D110" t="s">
        <v>233</v>
      </c>
      <c r="E110" t="s">
        <v>11</v>
      </c>
      <c r="G110" s="1" t="s">
        <v>232</v>
      </c>
      <c r="H110">
        <v>1993</v>
      </c>
      <c r="I110" t="s">
        <v>15</v>
      </c>
      <c r="J110" t="s">
        <v>16</v>
      </c>
    </row>
    <row r="111" spans="1:10" ht="30">
      <c r="A111" t="str">
        <f t="shared" si="3"/>
        <v>2016-06-29</v>
      </c>
      <c r="B111" t="str">
        <f>"1100"</f>
        <v>1100</v>
      </c>
      <c r="C111" t="s">
        <v>205</v>
      </c>
      <c r="E111" t="s">
        <v>44</v>
      </c>
      <c r="G111" s="1" t="s">
        <v>206</v>
      </c>
      <c r="H111">
        <v>2016</v>
      </c>
      <c r="I111" t="s">
        <v>15</v>
      </c>
      <c r="J111" t="s">
        <v>207</v>
      </c>
    </row>
    <row r="112" spans="1:10" ht="45">
      <c r="A112" t="str">
        <f t="shared" si="3"/>
        <v>2016-06-29</v>
      </c>
      <c r="B112" t="str">
        <f>"1300"</f>
        <v>1300</v>
      </c>
      <c r="C112" t="s">
        <v>200</v>
      </c>
      <c r="E112" t="s">
        <v>44</v>
      </c>
      <c r="G112" s="1" t="s">
        <v>201</v>
      </c>
      <c r="H112">
        <v>2016</v>
      </c>
      <c r="I112" t="s">
        <v>15</v>
      </c>
      <c r="J112" t="s">
        <v>202</v>
      </c>
    </row>
    <row r="113" spans="1:10" ht="45">
      <c r="A113" t="str">
        <f t="shared" si="3"/>
        <v>2016-06-29</v>
      </c>
      <c r="B113" t="str">
        <f>"1430"</f>
        <v>1430</v>
      </c>
      <c r="C113" t="s">
        <v>33</v>
      </c>
      <c r="D113" t="s">
        <v>235</v>
      </c>
      <c r="E113" t="s">
        <v>11</v>
      </c>
      <c r="G113" s="1" t="s">
        <v>234</v>
      </c>
      <c r="H113">
        <v>0</v>
      </c>
      <c r="I113" t="s">
        <v>15</v>
      </c>
      <c r="J113" t="s">
        <v>40</v>
      </c>
    </row>
    <row r="114" spans="1:10" ht="30">
      <c r="A114" t="str">
        <f t="shared" si="3"/>
        <v>2016-06-29</v>
      </c>
      <c r="B114" t="str">
        <f>"1500"</f>
        <v>1500</v>
      </c>
      <c r="C114" t="s">
        <v>129</v>
      </c>
      <c r="E114" t="s">
        <v>11</v>
      </c>
      <c r="G114" s="1" t="s">
        <v>130</v>
      </c>
      <c r="H114">
        <v>2007</v>
      </c>
      <c r="I114" t="s">
        <v>15</v>
      </c>
      <c r="J114" t="s">
        <v>32</v>
      </c>
    </row>
    <row r="115" spans="1:10" ht="30">
      <c r="A115" t="str">
        <f t="shared" si="3"/>
        <v>2016-06-29</v>
      </c>
      <c r="B115" t="str">
        <f>"1530"</f>
        <v>1530</v>
      </c>
      <c r="C115" t="s">
        <v>37</v>
      </c>
      <c r="D115" t="s">
        <v>225</v>
      </c>
      <c r="E115" t="s">
        <v>11</v>
      </c>
      <c r="G115" s="1" t="s">
        <v>224</v>
      </c>
      <c r="H115">
        <v>2012</v>
      </c>
      <c r="I115" t="s">
        <v>15</v>
      </c>
      <c r="J115" t="s">
        <v>42</v>
      </c>
    </row>
    <row r="116" spans="1:10" ht="15">
      <c r="A116" t="str">
        <f t="shared" si="3"/>
        <v>2016-06-29</v>
      </c>
      <c r="B116" t="str">
        <f>"1600"</f>
        <v>1600</v>
      </c>
      <c r="C116" t="s">
        <v>131</v>
      </c>
      <c r="D116" t="s">
        <v>236</v>
      </c>
      <c r="E116" t="s">
        <v>11</v>
      </c>
      <c r="G116" s="1" t="s">
        <v>132</v>
      </c>
      <c r="H116">
        <v>2014</v>
      </c>
      <c r="I116" t="s">
        <v>15</v>
      </c>
      <c r="J116" t="s">
        <v>32</v>
      </c>
    </row>
    <row r="117" spans="1:10" ht="45">
      <c r="A117" t="str">
        <f t="shared" si="3"/>
        <v>2016-06-29</v>
      </c>
      <c r="B117" t="str">
        <f>"1630"</f>
        <v>1630</v>
      </c>
      <c r="C117" t="s">
        <v>109</v>
      </c>
      <c r="E117" t="s">
        <v>58</v>
      </c>
      <c r="G117" s="1" t="s">
        <v>110</v>
      </c>
      <c r="H117">
        <v>2014</v>
      </c>
      <c r="I117" t="s">
        <v>20</v>
      </c>
      <c r="J117" t="s">
        <v>102</v>
      </c>
    </row>
    <row r="118" spans="1:10" ht="45">
      <c r="A118" t="str">
        <f t="shared" si="3"/>
        <v>2016-06-29</v>
      </c>
      <c r="B118" t="str">
        <f>"1700"</f>
        <v>1700</v>
      </c>
      <c r="C118" t="s">
        <v>111</v>
      </c>
      <c r="D118" t="s">
        <v>230</v>
      </c>
      <c r="E118" t="s">
        <v>58</v>
      </c>
      <c r="G118" s="1" t="s">
        <v>112</v>
      </c>
      <c r="H118">
        <v>1982</v>
      </c>
      <c r="I118" t="s">
        <v>114</v>
      </c>
      <c r="J118" t="s">
        <v>115</v>
      </c>
    </row>
    <row r="119" spans="1:10" ht="45">
      <c r="A119" t="str">
        <f t="shared" si="3"/>
        <v>2016-06-29</v>
      </c>
      <c r="B119" t="str">
        <f>"1730"</f>
        <v>1730</v>
      </c>
      <c r="C119" t="s">
        <v>237</v>
      </c>
      <c r="E119" t="s">
        <v>11</v>
      </c>
      <c r="G119" s="1" t="s">
        <v>238</v>
      </c>
      <c r="H119">
        <v>0</v>
      </c>
      <c r="I119" t="s">
        <v>20</v>
      </c>
      <c r="J119" t="s">
        <v>102</v>
      </c>
    </row>
    <row r="120" spans="1:10" ht="30">
      <c r="A120" t="str">
        <f t="shared" si="3"/>
        <v>2016-06-29</v>
      </c>
      <c r="B120" t="str">
        <f>"1800"</f>
        <v>1800</v>
      </c>
      <c r="C120" t="s">
        <v>137</v>
      </c>
      <c r="D120" t="s">
        <v>239</v>
      </c>
      <c r="E120" t="s">
        <v>11</v>
      </c>
      <c r="G120" s="1" t="s">
        <v>138</v>
      </c>
      <c r="H120">
        <v>0</v>
      </c>
      <c r="I120" t="s">
        <v>65</v>
      </c>
      <c r="J120" t="s">
        <v>36</v>
      </c>
    </row>
    <row r="121" spans="1:10" ht="45">
      <c r="A121" t="str">
        <f t="shared" si="3"/>
        <v>2016-06-29</v>
      </c>
      <c r="B121" t="str">
        <f>"1830"</f>
        <v>1830</v>
      </c>
      <c r="C121" t="s">
        <v>140</v>
      </c>
      <c r="D121" t="s">
        <v>240</v>
      </c>
      <c r="E121" t="s">
        <v>11</v>
      </c>
      <c r="G121" s="1" t="s">
        <v>141</v>
      </c>
      <c r="H121">
        <v>0</v>
      </c>
      <c r="I121" t="s">
        <v>20</v>
      </c>
      <c r="J121" t="s">
        <v>32</v>
      </c>
    </row>
    <row r="122" spans="1:10" ht="45">
      <c r="A122" t="str">
        <f t="shared" si="3"/>
        <v>2016-06-29</v>
      </c>
      <c r="B122" t="str">
        <f>"1900"</f>
        <v>1900</v>
      </c>
      <c r="C122" t="s">
        <v>241</v>
      </c>
      <c r="D122" t="s">
        <v>243</v>
      </c>
      <c r="E122" t="s">
        <v>11</v>
      </c>
      <c r="G122" s="1" t="s">
        <v>242</v>
      </c>
      <c r="H122">
        <v>0</v>
      </c>
      <c r="I122" t="s">
        <v>15</v>
      </c>
      <c r="J122" t="s">
        <v>23</v>
      </c>
    </row>
    <row r="123" spans="1:10" ht="45">
      <c r="A123" t="str">
        <f t="shared" si="3"/>
        <v>2016-06-29</v>
      </c>
      <c r="B123" t="str">
        <f>"1920"</f>
        <v>1920</v>
      </c>
      <c r="C123" t="s">
        <v>146</v>
      </c>
      <c r="E123" t="s">
        <v>44</v>
      </c>
      <c r="G123" s="1" t="s">
        <v>147</v>
      </c>
      <c r="H123">
        <v>2016</v>
      </c>
      <c r="I123" t="s">
        <v>15</v>
      </c>
      <c r="J123" t="s">
        <v>148</v>
      </c>
    </row>
    <row r="124" spans="1:10" ht="45">
      <c r="A124" t="str">
        <f t="shared" si="3"/>
        <v>2016-06-29</v>
      </c>
      <c r="B124" t="str">
        <f>"1930"</f>
        <v>1930</v>
      </c>
      <c r="C124" t="s">
        <v>244</v>
      </c>
      <c r="E124" t="s">
        <v>58</v>
      </c>
      <c r="G124" s="1" t="s">
        <v>245</v>
      </c>
      <c r="H124">
        <v>2009</v>
      </c>
      <c r="I124" t="s">
        <v>20</v>
      </c>
      <c r="J124" t="s">
        <v>246</v>
      </c>
    </row>
    <row r="125" spans="1:10" ht="45">
      <c r="A125" t="str">
        <f t="shared" si="3"/>
        <v>2016-06-29</v>
      </c>
      <c r="B125" t="str">
        <f>"2030"</f>
        <v>2030</v>
      </c>
      <c r="C125" t="s">
        <v>247</v>
      </c>
      <c r="D125" t="s">
        <v>249</v>
      </c>
      <c r="E125" t="s">
        <v>11</v>
      </c>
      <c r="G125" s="1" t="s">
        <v>248</v>
      </c>
      <c r="H125">
        <v>2014</v>
      </c>
      <c r="I125" t="s">
        <v>65</v>
      </c>
      <c r="J125" t="s">
        <v>27</v>
      </c>
    </row>
    <row r="126" spans="1:10" ht="45">
      <c r="A126" t="str">
        <f t="shared" si="3"/>
        <v>2016-06-29</v>
      </c>
      <c r="B126" t="str">
        <f>"2100"</f>
        <v>2100</v>
      </c>
      <c r="C126" t="s">
        <v>250</v>
      </c>
      <c r="E126" t="s">
        <v>11</v>
      </c>
      <c r="G126" s="1" t="s">
        <v>251</v>
      </c>
      <c r="H126">
        <v>0</v>
      </c>
      <c r="I126" t="s">
        <v>15</v>
      </c>
      <c r="J126" t="s">
        <v>115</v>
      </c>
    </row>
    <row r="127" spans="1:10" ht="45">
      <c r="A127" t="str">
        <f t="shared" si="3"/>
        <v>2016-06-29</v>
      </c>
      <c r="B127" t="str">
        <f>"2130"</f>
        <v>2130</v>
      </c>
      <c r="C127" t="s">
        <v>252</v>
      </c>
      <c r="D127" t="s">
        <v>254</v>
      </c>
      <c r="E127" t="s">
        <v>11</v>
      </c>
      <c r="G127" s="1" t="s">
        <v>253</v>
      </c>
      <c r="H127">
        <v>2014</v>
      </c>
      <c r="I127" t="s">
        <v>15</v>
      </c>
      <c r="J127" t="s">
        <v>16</v>
      </c>
    </row>
    <row r="128" spans="1:10" ht="45">
      <c r="A128" t="str">
        <f t="shared" si="3"/>
        <v>2016-06-29</v>
      </c>
      <c r="B128" t="str">
        <f>"2230"</f>
        <v>2230</v>
      </c>
      <c r="C128" t="s">
        <v>255</v>
      </c>
      <c r="D128" t="s">
        <v>14</v>
      </c>
      <c r="E128" t="s">
        <v>167</v>
      </c>
      <c r="F128" t="s">
        <v>256</v>
      </c>
      <c r="G128" s="1" t="s">
        <v>257</v>
      </c>
      <c r="H128">
        <v>1993</v>
      </c>
      <c r="I128" t="s">
        <v>15</v>
      </c>
      <c r="J128" t="s">
        <v>258</v>
      </c>
    </row>
    <row r="129" spans="1:10" ht="30">
      <c r="A129" t="str">
        <f aca="true" t="shared" si="4" ref="A129:A158">"2016-06-30"</f>
        <v>2016-06-30</v>
      </c>
      <c r="B129" t="str">
        <f>"0010"</f>
        <v>0010</v>
      </c>
      <c r="C129" t="s">
        <v>259</v>
      </c>
      <c r="E129" t="s">
        <v>11</v>
      </c>
      <c r="G129" s="1" t="s">
        <v>260</v>
      </c>
      <c r="H129">
        <v>2012</v>
      </c>
      <c r="I129" t="s">
        <v>15</v>
      </c>
      <c r="J129" t="s">
        <v>118</v>
      </c>
    </row>
    <row r="130" spans="1:10" ht="30">
      <c r="A130" t="str">
        <f t="shared" si="4"/>
        <v>2016-06-30</v>
      </c>
      <c r="B130" t="str">
        <f>"0100"</f>
        <v>0100</v>
      </c>
      <c r="C130" t="s">
        <v>94</v>
      </c>
      <c r="D130" t="s">
        <v>261</v>
      </c>
      <c r="E130" t="s">
        <v>58</v>
      </c>
      <c r="G130" s="1" t="s">
        <v>95</v>
      </c>
      <c r="H130">
        <v>2012</v>
      </c>
      <c r="I130" t="s">
        <v>15</v>
      </c>
      <c r="J130" t="s">
        <v>97</v>
      </c>
    </row>
    <row r="131" spans="1:10" ht="45">
      <c r="A131" t="str">
        <f t="shared" si="4"/>
        <v>2016-06-30</v>
      </c>
      <c r="B131" t="str">
        <f>"0600"</f>
        <v>0600</v>
      </c>
      <c r="C131" t="s">
        <v>24</v>
      </c>
      <c r="D131" t="s">
        <v>262</v>
      </c>
      <c r="E131" t="s">
        <v>11</v>
      </c>
      <c r="G131" s="1" t="s">
        <v>25</v>
      </c>
      <c r="H131">
        <v>2005</v>
      </c>
      <c r="I131" t="s">
        <v>20</v>
      </c>
      <c r="J131" t="s">
        <v>27</v>
      </c>
    </row>
    <row r="132" spans="1:10" ht="30">
      <c r="A132" t="str">
        <f t="shared" si="4"/>
        <v>2016-06-30</v>
      </c>
      <c r="B132" t="str">
        <f>"0630"</f>
        <v>0630</v>
      </c>
      <c r="C132" t="s">
        <v>30</v>
      </c>
      <c r="E132" t="s">
        <v>11</v>
      </c>
      <c r="G132" s="1" t="s">
        <v>31</v>
      </c>
      <c r="H132">
        <v>2010</v>
      </c>
      <c r="I132" t="s">
        <v>20</v>
      </c>
      <c r="J132" t="s">
        <v>32</v>
      </c>
    </row>
    <row r="133" spans="1:10" ht="15">
      <c r="A133" t="str">
        <f t="shared" si="4"/>
        <v>2016-06-30</v>
      </c>
      <c r="B133" t="str">
        <f>"0700"</f>
        <v>0700</v>
      </c>
      <c r="C133" t="s">
        <v>99</v>
      </c>
      <c r="D133" t="s">
        <v>263</v>
      </c>
      <c r="E133" t="s">
        <v>11</v>
      </c>
      <c r="G133" s="1" t="s">
        <v>100</v>
      </c>
      <c r="H133">
        <v>2015</v>
      </c>
      <c r="I133" t="s">
        <v>15</v>
      </c>
      <c r="J133" t="s">
        <v>102</v>
      </c>
    </row>
    <row r="134" spans="1:10" ht="45">
      <c r="A134" t="str">
        <f t="shared" si="4"/>
        <v>2016-06-30</v>
      </c>
      <c r="B134" t="str">
        <f>"0730"</f>
        <v>0730</v>
      </c>
      <c r="C134" t="s">
        <v>37</v>
      </c>
      <c r="D134" t="s">
        <v>265</v>
      </c>
      <c r="E134" t="s">
        <v>11</v>
      </c>
      <c r="G134" s="1" t="s">
        <v>264</v>
      </c>
      <c r="H134">
        <v>2012</v>
      </c>
      <c r="I134" t="s">
        <v>15</v>
      </c>
      <c r="J134" t="s">
        <v>27</v>
      </c>
    </row>
    <row r="135" spans="1:10" ht="30">
      <c r="A135" t="str">
        <f t="shared" si="4"/>
        <v>2016-06-30</v>
      </c>
      <c r="B135" t="str">
        <f>"0800"</f>
        <v>0800</v>
      </c>
      <c r="C135" t="s">
        <v>33</v>
      </c>
      <c r="D135" t="s">
        <v>267</v>
      </c>
      <c r="E135" t="s">
        <v>11</v>
      </c>
      <c r="G135" s="1" t="s">
        <v>266</v>
      </c>
      <c r="H135">
        <v>0</v>
      </c>
      <c r="I135" t="s">
        <v>15</v>
      </c>
      <c r="J135" t="s">
        <v>42</v>
      </c>
    </row>
    <row r="136" spans="1:10" ht="30">
      <c r="A136" t="str">
        <f t="shared" si="4"/>
        <v>2016-06-30</v>
      </c>
      <c r="B136" t="str">
        <f>"0830"</f>
        <v>0830</v>
      </c>
      <c r="C136" t="s">
        <v>17</v>
      </c>
      <c r="D136" t="s">
        <v>268</v>
      </c>
      <c r="E136" t="s">
        <v>11</v>
      </c>
      <c r="G136" s="1" t="s">
        <v>18</v>
      </c>
      <c r="H136">
        <v>2002</v>
      </c>
      <c r="I136" t="s">
        <v>20</v>
      </c>
      <c r="J136" t="s">
        <v>21</v>
      </c>
    </row>
    <row r="137" spans="1:10" ht="30">
      <c r="A137" t="str">
        <f t="shared" si="4"/>
        <v>2016-06-30</v>
      </c>
      <c r="B137" t="str">
        <f>"0845"</f>
        <v>0845</v>
      </c>
      <c r="C137" t="s">
        <v>17</v>
      </c>
      <c r="D137" t="s">
        <v>269</v>
      </c>
      <c r="E137" t="s">
        <v>11</v>
      </c>
      <c r="G137" s="1" t="s">
        <v>18</v>
      </c>
      <c r="H137">
        <v>2002</v>
      </c>
      <c r="I137" t="s">
        <v>20</v>
      </c>
      <c r="J137" t="s">
        <v>23</v>
      </c>
    </row>
    <row r="138" spans="1:10" ht="45">
      <c r="A138" t="str">
        <f t="shared" si="4"/>
        <v>2016-06-30</v>
      </c>
      <c r="B138" t="str">
        <f>"0900"</f>
        <v>0900</v>
      </c>
      <c r="C138" t="s">
        <v>109</v>
      </c>
      <c r="E138" t="s">
        <v>58</v>
      </c>
      <c r="G138" s="1" t="s">
        <v>110</v>
      </c>
      <c r="H138">
        <v>2014</v>
      </c>
      <c r="I138" t="s">
        <v>20</v>
      </c>
      <c r="J138" t="s">
        <v>102</v>
      </c>
    </row>
    <row r="139" spans="1:10" ht="45">
      <c r="A139" t="str">
        <f t="shared" si="4"/>
        <v>2016-06-30</v>
      </c>
      <c r="B139" t="str">
        <f>"0930"</f>
        <v>0930</v>
      </c>
      <c r="C139" t="s">
        <v>111</v>
      </c>
      <c r="D139" t="s">
        <v>270</v>
      </c>
      <c r="E139" t="s">
        <v>58</v>
      </c>
      <c r="G139" s="1" t="s">
        <v>112</v>
      </c>
      <c r="H139">
        <v>1982</v>
      </c>
      <c r="I139" t="s">
        <v>114</v>
      </c>
      <c r="J139" t="s">
        <v>115</v>
      </c>
    </row>
    <row r="140" spans="1:10" ht="45">
      <c r="A140" t="str">
        <f t="shared" si="4"/>
        <v>2016-06-30</v>
      </c>
      <c r="B140" t="str">
        <f>"1000"</f>
        <v>1000</v>
      </c>
      <c r="C140" t="s">
        <v>252</v>
      </c>
      <c r="D140" t="s">
        <v>272</v>
      </c>
      <c r="E140" t="s">
        <v>11</v>
      </c>
      <c r="G140" s="1" t="s">
        <v>271</v>
      </c>
      <c r="H140">
        <v>2014</v>
      </c>
      <c r="I140" t="s">
        <v>15</v>
      </c>
      <c r="J140" t="s">
        <v>16</v>
      </c>
    </row>
    <row r="141" spans="1:10" ht="45">
      <c r="A141" t="str">
        <f t="shared" si="4"/>
        <v>2016-06-30</v>
      </c>
      <c r="B141" t="str">
        <f>"1100"</f>
        <v>1100</v>
      </c>
      <c r="C141" t="s">
        <v>244</v>
      </c>
      <c r="E141" t="s">
        <v>58</v>
      </c>
      <c r="G141" s="1" t="s">
        <v>245</v>
      </c>
      <c r="H141">
        <v>2009</v>
      </c>
      <c r="I141" t="s">
        <v>20</v>
      </c>
      <c r="J141" t="s">
        <v>246</v>
      </c>
    </row>
    <row r="142" spans="1:10" ht="45">
      <c r="A142" t="str">
        <f t="shared" si="4"/>
        <v>2016-06-30</v>
      </c>
      <c r="B142" t="str">
        <f>"1200"</f>
        <v>1200</v>
      </c>
      <c r="C142" t="s">
        <v>250</v>
      </c>
      <c r="E142" t="s">
        <v>11</v>
      </c>
      <c r="G142" s="1" t="s">
        <v>251</v>
      </c>
      <c r="H142">
        <v>0</v>
      </c>
      <c r="I142" t="s">
        <v>15</v>
      </c>
      <c r="J142" t="s">
        <v>115</v>
      </c>
    </row>
    <row r="143" spans="1:10" ht="45">
      <c r="A143" t="str">
        <f t="shared" si="4"/>
        <v>2016-06-30</v>
      </c>
      <c r="B143" t="str">
        <f>"1230"</f>
        <v>1230</v>
      </c>
      <c r="C143" t="s">
        <v>273</v>
      </c>
      <c r="E143" t="s">
        <v>11</v>
      </c>
      <c r="G143" s="1" t="s">
        <v>274</v>
      </c>
      <c r="H143">
        <v>2014</v>
      </c>
      <c r="I143" t="s">
        <v>15</v>
      </c>
      <c r="J143" t="s">
        <v>173</v>
      </c>
    </row>
    <row r="144" spans="1:10" ht="45">
      <c r="A144" t="str">
        <f t="shared" si="4"/>
        <v>2016-06-30</v>
      </c>
      <c r="B144" t="str">
        <f>"1330"</f>
        <v>1330</v>
      </c>
      <c r="C144" t="s">
        <v>247</v>
      </c>
      <c r="D144" t="s">
        <v>249</v>
      </c>
      <c r="E144" t="s">
        <v>11</v>
      </c>
      <c r="G144" s="1" t="s">
        <v>248</v>
      </c>
      <c r="H144">
        <v>2014</v>
      </c>
      <c r="I144" t="s">
        <v>65</v>
      </c>
      <c r="J144" t="s">
        <v>27</v>
      </c>
    </row>
    <row r="145" spans="1:10" ht="45">
      <c r="A145" t="str">
        <f t="shared" si="4"/>
        <v>2016-06-30</v>
      </c>
      <c r="B145" t="str">
        <f>"1400"</f>
        <v>1400</v>
      </c>
      <c r="C145" t="s">
        <v>275</v>
      </c>
      <c r="E145" t="s">
        <v>11</v>
      </c>
      <c r="G145" s="1" t="s">
        <v>276</v>
      </c>
      <c r="H145">
        <v>0</v>
      </c>
      <c r="I145" t="s">
        <v>14</v>
      </c>
      <c r="J145" t="s">
        <v>27</v>
      </c>
    </row>
    <row r="146" spans="1:10" ht="45">
      <c r="A146" t="str">
        <f t="shared" si="4"/>
        <v>2016-06-30</v>
      </c>
      <c r="B146" t="str">
        <f>"1430"</f>
        <v>1430</v>
      </c>
      <c r="C146" t="s">
        <v>33</v>
      </c>
      <c r="D146" t="s">
        <v>278</v>
      </c>
      <c r="E146" t="s">
        <v>11</v>
      </c>
      <c r="G146" s="1" t="s">
        <v>277</v>
      </c>
      <c r="H146">
        <v>0</v>
      </c>
      <c r="I146" t="s">
        <v>15</v>
      </c>
      <c r="J146" t="s">
        <v>36</v>
      </c>
    </row>
    <row r="147" spans="1:10" ht="30">
      <c r="A147" t="str">
        <f t="shared" si="4"/>
        <v>2016-06-30</v>
      </c>
      <c r="B147" t="str">
        <f>"1500"</f>
        <v>1500</v>
      </c>
      <c r="C147" t="s">
        <v>129</v>
      </c>
      <c r="E147" t="s">
        <v>11</v>
      </c>
      <c r="G147" s="1" t="s">
        <v>130</v>
      </c>
      <c r="H147">
        <v>2007</v>
      </c>
      <c r="I147" t="s">
        <v>15</v>
      </c>
      <c r="J147" t="s">
        <v>170</v>
      </c>
    </row>
    <row r="148" spans="1:10" ht="45">
      <c r="A148" t="str">
        <f t="shared" si="4"/>
        <v>2016-06-30</v>
      </c>
      <c r="B148" t="str">
        <f>"1530"</f>
        <v>1530</v>
      </c>
      <c r="C148" t="s">
        <v>37</v>
      </c>
      <c r="D148" t="s">
        <v>265</v>
      </c>
      <c r="E148" t="s">
        <v>11</v>
      </c>
      <c r="G148" s="1" t="s">
        <v>264</v>
      </c>
      <c r="H148">
        <v>2012</v>
      </c>
      <c r="I148" t="s">
        <v>15</v>
      </c>
      <c r="J148" t="s">
        <v>27</v>
      </c>
    </row>
    <row r="149" spans="1:10" ht="15">
      <c r="A149" t="str">
        <f t="shared" si="4"/>
        <v>2016-06-30</v>
      </c>
      <c r="B149" t="str">
        <f>"1600"</f>
        <v>1600</v>
      </c>
      <c r="C149" t="s">
        <v>131</v>
      </c>
      <c r="D149" t="s">
        <v>279</v>
      </c>
      <c r="E149" t="s">
        <v>11</v>
      </c>
      <c r="G149" s="1" t="s">
        <v>132</v>
      </c>
      <c r="H149">
        <v>2014</v>
      </c>
      <c r="I149" t="s">
        <v>15</v>
      </c>
      <c r="J149" t="s">
        <v>32</v>
      </c>
    </row>
    <row r="150" spans="1:10" ht="45">
      <c r="A150" t="str">
        <f t="shared" si="4"/>
        <v>2016-06-30</v>
      </c>
      <c r="B150" t="str">
        <f>"1630"</f>
        <v>1630</v>
      </c>
      <c r="C150" t="s">
        <v>109</v>
      </c>
      <c r="E150" t="s">
        <v>58</v>
      </c>
      <c r="G150" s="1" t="s">
        <v>110</v>
      </c>
      <c r="H150">
        <v>2014</v>
      </c>
      <c r="I150" t="s">
        <v>20</v>
      </c>
      <c r="J150" t="s">
        <v>102</v>
      </c>
    </row>
    <row r="151" spans="1:10" ht="45">
      <c r="A151" t="str">
        <f t="shared" si="4"/>
        <v>2016-06-30</v>
      </c>
      <c r="B151" t="str">
        <f>"1700"</f>
        <v>1700</v>
      </c>
      <c r="C151" t="s">
        <v>111</v>
      </c>
      <c r="D151" t="s">
        <v>270</v>
      </c>
      <c r="E151" t="s">
        <v>58</v>
      </c>
      <c r="G151" s="1" t="s">
        <v>112</v>
      </c>
      <c r="H151">
        <v>1982</v>
      </c>
      <c r="I151" t="s">
        <v>114</v>
      </c>
      <c r="J151" t="s">
        <v>115</v>
      </c>
    </row>
    <row r="152" spans="1:10" ht="45">
      <c r="A152" t="str">
        <f t="shared" si="4"/>
        <v>2016-06-30</v>
      </c>
      <c r="B152" t="str">
        <f>"1730"</f>
        <v>1730</v>
      </c>
      <c r="C152" t="s">
        <v>200</v>
      </c>
      <c r="E152" t="s">
        <v>44</v>
      </c>
      <c r="G152" s="1" t="s">
        <v>201</v>
      </c>
      <c r="H152">
        <v>2016</v>
      </c>
      <c r="I152" t="s">
        <v>15</v>
      </c>
      <c r="J152" t="s">
        <v>202</v>
      </c>
    </row>
    <row r="153" spans="1:10" ht="45">
      <c r="A153" t="str">
        <f t="shared" si="4"/>
        <v>2016-06-30</v>
      </c>
      <c r="B153" t="str">
        <f>"1900"</f>
        <v>1900</v>
      </c>
      <c r="C153" t="s">
        <v>280</v>
      </c>
      <c r="D153" t="s">
        <v>282</v>
      </c>
      <c r="E153" t="s">
        <v>11</v>
      </c>
      <c r="G153" s="1" t="s">
        <v>281</v>
      </c>
      <c r="H153">
        <v>0</v>
      </c>
      <c r="I153" t="s">
        <v>15</v>
      </c>
      <c r="J153" t="s">
        <v>23</v>
      </c>
    </row>
    <row r="154" spans="1:10" ht="45">
      <c r="A154" t="str">
        <f t="shared" si="4"/>
        <v>2016-06-30</v>
      </c>
      <c r="B154" t="str">
        <f>"1920"</f>
        <v>1920</v>
      </c>
      <c r="C154" t="s">
        <v>146</v>
      </c>
      <c r="E154" t="s">
        <v>44</v>
      </c>
      <c r="G154" s="1" t="s">
        <v>147</v>
      </c>
      <c r="H154">
        <v>2016</v>
      </c>
      <c r="I154" t="s">
        <v>15</v>
      </c>
      <c r="J154" t="s">
        <v>148</v>
      </c>
    </row>
    <row r="155" spans="1:10" ht="30">
      <c r="A155" t="str">
        <f t="shared" si="4"/>
        <v>2016-06-30</v>
      </c>
      <c r="B155" t="str">
        <f>"1930"</f>
        <v>1930</v>
      </c>
      <c r="C155" t="s">
        <v>283</v>
      </c>
      <c r="E155" t="s">
        <v>44</v>
      </c>
      <c r="G155" s="1" t="s">
        <v>284</v>
      </c>
      <c r="H155">
        <v>0</v>
      </c>
      <c r="I155" t="s">
        <v>15</v>
      </c>
      <c r="J155" t="s">
        <v>202</v>
      </c>
    </row>
    <row r="156" spans="1:10" ht="45">
      <c r="A156" t="str">
        <f t="shared" si="4"/>
        <v>2016-06-30</v>
      </c>
      <c r="B156" t="str">
        <f>"2100"</f>
        <v>2100</v>
      </c>
      <c r="C156" t="s">
        <v>285</v>
      </c>
      <c r="E156" t="s">
        <v>84</v>
      </c>
      <c r="F156" t="s">
        <v>286</v>
      </c>
      <c r="G156" s="1" t="s">
        <v>287</v>
      </c>
      <c r="H156">
        <v>0</v>
      </c>
      <c r="I156" t="s">
        <v>15</v>
      </c>
      <c r="J156" t="s">
        <v>42</v>
      </c>
    </row>
    <row r="157" spans="1:10" ht="45">
      <c r="A157" t="str">
        <f t="shared" si="4"/>
        <v>2016-06-30</v>
      </c>
      <c r="B157" t="str">
        <f>"2130"</f>
        <v>2130</v>
      </c>
      <c r="C157" t="s">
        <v>288</v>
      </c>
      <c r="D157" t="s">
        <v>14</v>
      </c>
      <c r="E157" t="s">
        <v>167</v>
      </c>
      <c r="F157" t="s">
        <v>289</v>
      </c>
      <c r="G157" s="1" t="s">
        <v>290</v>
      </c>
      <c r="H157">
        <v>1998</v>
      </c>
      <c r="I157" t="s">
        <v>87</v>
      </c>
      <c r="J157" t="s">
        <v>291</v>
      </c>
    </row>
    <row r="158" spans="1:10" ht="45">
      <c r="A158" t="str">
        <f t="shared" si="4"/>
        <v>2016-06-30</v>
      </c>
      <c r="B158" t="str">
        <f>"2300"</f>
        <v>2300</v>
      </c>
      <c r="C158" t="s">
        <v>292</v>
      </c>
      <c r="E158" t="s">
        <v>167</v>
      </c>
      <c r="F158" t="s">
        <v>293</v>
      </c>
      <c r="G158" s="1" t="s">
        <v>294</v>
      </c>
      <c r="H158">
        <v>0</v>
      </c>
      <c r="I158" t="s">
        <v>14</v>
      </c>
      <c r="J158" t="s">
        <v>295</v>
      </c>
    </row>
    <row r="159" spans="1:10" ht="30">
      <c r="A159" t="str">
        <f aca="true" t="shared" si="5" ref="A159:A193">"2016-07-01"</f>
        <v>2016-07-01</v>
      </c>
      <c r="B159" t="str">
        <f>"0000"</f>
        <v>0000</v>
      </c>
      <c r="C159" t="s">
        <v>94</v>
      </c>
      <c r="D159" t="s">
        <v>296</v>
      </c>
      <c r="E159" t="s">
        <v>58</v>
      </c>
      <c r="G159" s="1" t="s">
        <v>95</v>
      </c>
      <c r="H159">
        <v>2012</v>
      </c>
      <c r="I159" t="s">
        <v>15</v>
      </c>
      <c r="J159" t="s">
        <v>97</v>
      </c>
    </row>
    <row r="160" spans="1:10" ht="45">
      <c r="A160" t="str">
        <f t="shared" si="5"/>
        <v>2016-07-01</v>
      </c>
      <c r="B160" t="str">
        <f>"0600"</f>
        <v>0600</v>
      </c>
      <c r="C160" t="s">
        <v>24</v>
      </c>
      <c r="D160" t="s">
        <v>26</v>
      </c>
      <c r="E160" t="s">
        <v>11</v>
      </c>
      <c r="G160" s="1" t="s">
        <v>25</v>
      </c>
      <c r="H160">
        <v>2005</v>
      </c>
      <c r="I160" t="s">
        <v>20</v>
      </c>
      <c r="J160" t="s">
        <v>27</v>
      </c>
    </row>
    <row r="161" spans="1:10" ht="30">
      <c r="A161" t="str">
        <f t="shared" si="5"/>
        <v>2016-07-01</v>
      </c>
      <c r="B161" t="str">
        <f>"0630"</f>
        <v>0630</v>
      </c>
      <c r="C161" t="s">
        <v>30</v>
      </c>
      <c r="E161" t="s">
        <v>11</v>
      </c>
      <c r="G161" s="1" t="s">
        <v>31</v>
      </c>
      <c r="H161">
        <v>2010</v>
      </c>
      <c r="I161" t="s">
        <v>20</v>
      </c>
      <c r="J161" t="s">
        <v>32</v>
      </c>
    </row>
    <row r="162" spans="1:10" ht="15">
      <c r="A162" t="str">
        <f t="shared" si="5"/>
        <v>2016-07-01</v>
      </c>
      <c r="B162" t="str">
        <f>"0700"</f>
        <v>0700</v>
      </c>
      <c r="C162" t="s">
        <v>99</v>
      </c>
      <c r="D162" t="s">
        <v>297</v>
      </c>
      <c r="E162" t="s">
        <v>11</v>
      </c>
      <c r="G162" s="1" t="s">
        <v>100</v>
      </c>
      <c r="H162">
        <v>2015</v>
      </c>
      <c r="I162" t="s">
        <v>15</v>
      </c>
      <c r="J162" t="s">
        <v>102</v>
      </c>
    </row>
    <row r="163" spans="1:10" ht="30">
      <c r="A163" t="str">
        <f t="shared" si="5"/>
        <v>2016-07-01</v>
      </c>
      <c r="B163" t="str">
        <f>"0730"</f>
        <v>0730</v>
      </c>
      <c r="C163" t="s">
        <v>37</v>
      </c>
      <c r="D163" t="s">
        <v>299</v>
      </c>
      <c r="E163" t="s">
        <v>11</v>
      </c>
      <c r="G163" s="1" t="s">
        <v>298</v>
      </c>
      <c r="H163">
        <v>2012</v>
      </c>
      <c r="I163" t="s">
        <v>15</v>
      </c>
      <c r="J163" t="s">
        <v>27</v>
      </c>
    </row>
    <row r="164" spans="1:10" ht="30">
      <c r="A164" t="str">
        <f t="shared" si="5"/>
        <v>2016-07-01</v>
      </c>
      <c r="B164" t="str">
        <f>"0800"</f>
        <v>0800</v>
      </c>
      <c r="C164" t="s">
        <v>33</v>
      </c>
      <c r="D164" t="s">
        <v>301</v>
      </c>
      <c r="E164" t="s">
        <v>11</v>
      </c>
      <c r="G164" s="1" t="s">
        <v>300</v>
      </c>
      <c r="H164">
        <v>0</v>
      </c>
      <c r="I164" t="s">
        <v>15</v>
      </c>
      <c r="J164" t="s">
        <v>42</v>
      </c>
    </row>
    <row r="165" spans="1:10" ht="30">
      <c r="A165" t="str">
        <f t="shared" si="5"/>
        <v>2016-07-01</v>
      </c>
      <c r="B165" t="str">
        <f>"0830"</f>
        <v>0830</v>
      </c>
      <c r="C165" t="s">
        <v>17</v>
      </c>
      <c r="D165" t="s">
        <v>302</v>
      </c>
      <c r="E165" t="s">
        <v>11</v>
      </c>
      <c r="G165" s="1" t="s">
        <v>18</v>
      </c>
      <c r="H165">
        <v>2002</v>
      </c>
      <c r="I165" t="s">
        <v>20</v>
      </c>
      <c r="J165" t="s">
        <v>21</v>
      </c>
    </row>
    <row r="166" spans="1:10" ht="30">
      <c r="A166" t="str">
        <f t="shared" si="5"/>
        <v>2016-07-01</v>
      </c>
      <c r="B166" t="str">
        <f>"0845"</f>
        <v>0845</v>
      </c>
      <c r="C166" t="s">
        <v>17</v>
      </c>
      <c r="D166" t="s">
        <v>303</v>
      </c>
      <c r="E166" t="s">
        <v>11</v>
      </c>
      <c r="G166" s="1" t="s">
        <v>18</v>
      </c>
      <c r="H166">
        <v>2002</v>
      </c>
      <c r="I166" t="s">
        <v>20</v>
      </c>
      <c r="J166" t="s">
        <v>23</v>
      </c>
    </row>
    <row r="167" spans="1:10" ht="45">
      <c r="A167" t="str">
        <f t="shared" si="5"/>
        <v>2016-07-01</v>
      </c>
      <c r="B167" t="str">
        <f>"0900"</f>
        <v>0900</v>
      </c>
      <c r="C167" t="s">
        <v>109</v>
      </c>
      <c r="E167" t="s">
        <v>58</v>
      </c>
      <c r="G167" s="1" t="s">
        <v>110</v>
      </c>
      <c r="H167">
        <v>2014</v>
      </c>
      <c r="I167" t="s">
        <v>20</v>
      </c>
      <c r="J167" t="s">
        <v>102</v>
      </c>
    </row>
    <row r="168" spans="1:10" ht="45">
      <c r="A168" t="str">
        <f t="shared" si="5"/>
        <v>2016-07-01</v>
      </c>
      <c r="B168" t="str">
        <f>"0930"</f>
        <v>0930</v>
      </c>
      <c r="C168" t="s">
        <v>111</v>
      </c>
      <c r="D168" t="s">
        <v>304</v>
      </c>
      <c r="E168" t="s">
        <v>58</v>
      </c>
      <c r="G168" s="1" t="s">
        <v>112</v>
      </c>
      <c r="H168">
        <v>1982</v>
      </c>
      <c r="I168" t="s">
        <v>114</v>
      </c>
      <c r="J168" t="s">
        <v>115</v>
      </c>
    </row>
    <row r="169" spans="1:10" ht="30">
      <c r="A169" t="str">
        <f t="shared" si="5"/>
        <v>2016-07-01</v>
      </c>
      <c r="B169" t="str">
        <f>"1000"</f>
        <v>1000</v>
      </c>
      <c r="C169" t="s">
        <v>283</v>
      </c>
      <c r="E169" t="s">
        <v>44</v>
      </c>
      <c r="G169" s="1" t="s">
        <v>284</v>
      </c>
      <c r="H169">
        <v>0</v>
      </c>
      <c r="I169" t="s">
        <v>15</v>
      </c>
      <c r="J169" t="s">
        <v>202</v>
      </c>
    </row>
    <row r="170" spans="1:10" ht="30">
      <c r="A170" t="str">
        <f t="shared" si="5"/>
        <v>2016-07-01</v>
      </c>
      <c r="B170" t="str">
        <f>"1130"</f>
        <v>1130</v>
      </c>
      <c r="C170" t="s">
        <v>305</v>
      </c>
      <c r="E170" t="s">
        <v>58</v>
      </c>
      <c r="G170" s="1" t="s">
        <v>306</v>
      </c>
      <c r="H170">
        <v>0</v>
      </c>
      <c r="I170" t="s">
        <v>15</v>
      </c>
      <c r="J170" t="s">
        <v>221</v>
      </c>
    </row>
    <row r="171" spans="1:10" ht="30">
      <c r="A171" t="str">
        <f t="shared" si="5"/>
        <v>2016-07-01</v>
      </c>
      <c r="B171" t="str">
        <f>"1230"</f>
        <v>1230</v>
      </c>
      <c r="C171" t="s">
        <v>307</v>
      </c>
      <c r="E171" t="s">
        <v>11</v>
      </c>
      <c r="G171" s="1" t="s">
        <v>308</v>
      </c>
      <c r="H171">
        <v>2014</v>
      </c>
      <c r="I171" t="s">
        <v>15</v>
      </c>
      <c r="J171" t="s">
        <v>218</v>
      </c>
    </row>
    <row r="172" spans="1:10" ht="15">
      <c r="A172" t="str">
        <f t="shared" si="5"/>
        <v>2016-07-01</v>
      </c>
      <c r="B172" t="str">
        <f>"1330"</f>
        <v>1330</v>
      </c>
      <c r="C172" t="s">
        <v>309</v>
      </c>
      <c r="E172" t="s">
        <v>58</v>
      </c>
      <c r="F172" t="s">
        <v>286</v>
      </c>
      <c r="G172" s="1" t="s">
        <v>310</v>
      </c>
      <c r="H172">
        <v>2012</v>
      </c>
      <c r="I172" t="s">
        <v>20</v>
      </c>
      <c r="J172" t="s">
        <v>32</v>
      </c>
    </row>
    <row r="173" spans="1:10" ht="30">
      <c r="A173" t="str">
        <f t="shared" si="5"/>
        <v>2016-07-01</v>
      </c>
      <c r="B173" t="str">
        <f>"1400"</f>
        <v>1400</v>
      </c>
      <c r="C173" t="s">
        <v>311</v>
      </c>
      <c r="E173" t="s">
        <v>58</v>
      </c>
      <c r="G173" s="1" t="s">
        <v>312</v>
      </c>
      <c r="H173">
        <v>2013</v>
      </c>
      <c r="I173" t="s">
        <v>15</v>
      </c>
      <c r="J173" t="s">
        <v>36</v>
      </c>
    </row>
    <row r="174" spans="1:10" ht="45">
      <c r="A174" t="str">
        <f t="shared" si="5"/>
        <v>2016-07-01</v>
      </c>
      <c r="B174" t="str">
        <f>"1430"</f>
        <v>1430</v>
      </c>
      <c r="C174" t="s">
        <v>33</v>
      </c>
      <c r="D174" t="s">
        <v>314</v>
      </c>
      <c r="E174" t="s">
        <v>11</v>
      </c>
      <c r="G174" s="1" t="s">
        <v>313</v>
      </c>
      <c r="H174">
        <v>0</v>
      </c>
      <c r="I174" t="s">
        <v>15</v>
      </c>
      <c r="J174" t="s">
        <v>36</v>
      </c>
    </row>
    <row r="175" spans="1:10" ht="30">
      <c r="A175" t="str">
        <f t="shared" si="5"/>
        <v>2016-07-01</v>
      </c>
      <c r="B175" t="str">
        <f>"1500"</f>
        <v>1500</v>
      </c>
      <c r="C175" t="s">
        <v>129</v>
      </c>
      <c r="E175" t="s">
        <v>11</v>
      </c>
      <c r="G175" s="1" t="s">
        <v>130</v>
      </c>
      <c r="H175">
        <v>2007</v>
      </c>
      <c r="I175" t="s">
        <v>15</v>
      </c>
      <c r="J175" t="s">
        <v>27</v>
      </c>
    </row>
    <row r="176" spans="1:10" ht="30">
      <c r="A176" t="str">
        <f t="shared" si="5"/>
        <v>2016-07-01</v>
      </c>
      <c r="B176" t="str">
        <f>"1530"</f>
        <v>1530</v>
      </c>
      <c r="C176" t="s">
        <v>37</v>
      </c>
      <c r="D176" t="s">
        <v>299</v>
      </c>
      <c r="E176" t="s">
        <v>11</v>
      </c>
      <c r="G176" s="1" t="s">
        <v>298</v>
      </c>
      <c r="H176">
        <v>2012</v>
      </c>
      <c r="I176" t="s">
        <v>15</v>
      </c>
      <c r="J176" t="s">
        <v>27</v>
      </c>
    </row>
    <row r="177" spans="1:10" ht="15">
      <c r="A177" t="str">
        <f t="shared" si="5"/>
        <v>2016-07-01</v>
      </c>
      <c r="B177" t="str">
        <f>"1600"</f>
        <v>1600</v>
      </c>
      <c r="C177" t="s">
        <v>131</v>
      </c>
      <c r="D177" t="s">
        <v>315</v>
      </c>
      <c r="E177" t="s">
        <v>11</v>
      </c>
      <c r="G177" s="1" t="s">
        <v>132</v>
      </c>
      <c r="H177">
        <v>2014</v>
      </c>
      <c r="I177" t="s">
        <v>15</v>
      </c>
      <c r="J177" t="s">
        <v>32</v>
      </c>
    </row>
    <row r="178" spans="1:10" ht="45">
      <c r="A178" t="str">
        <f t="shared" si="5"/>
        <v>2016-07-01</v>
      </c>
      <c r="B178" t="str">
        <f>"1630"</f>
        <v>1630</v>
      </c>
      <c r="C178" t="s">
        <v>109</v>
      </c>
      <c r="E178" t="s">
        <v>58</v>
      </c>
      <c r="G178" s="1" t="s">
        <v>110</v>
      </c>
      <c r="H178">
        <v>2014</v>
      </c>
      <c r="I178" t="s">
        <v>20</v>
      </c>
      <c r="J178" t="s">
        <v>102</v>
      </c>
    </row>
    <row r="179" spans="1:10" ht="45">
      <c r="A179" t="str">
        <f t="shared" si="5"/>
        <v>2016-07-01</v>
      </c>
      <c r="B179" t="str">
        <f>"1700"</f>
        <v>1700</v>
      </c>
      <c r="C179" t="s">
        <v>111</v>
      </c>
      <c r="D179" t="s">
        <v>304</v>
      </c>
      <c r="E179" t="s">
        <v>58</v>
      </c>
      <c r="G179" s="1" t="s">
        <v>112</v>
      </c>
      <c r="H179">
        <v>1982</v>
      </c>
      <c r="I179" t="s">
        <v>114</v>
      </c>
      <c r="J179" t="s">
        <v>115</v>
      </c>
    </row>
    <row r="180" spans="1:10" ht="45">
      <c r="A180" t="str">
        <f t="shared" si="5"/>
        <v>2016-07-01</v>
      </c>
      <c r="B180" t="str">
        <f>"1730"</f>
        <v>1730</v>
      </c>
      <c r="C180" t="s">
        <v>237</v>
      </c>
      <c r="E180" t="s">
        <v>11</v>
      </c>
      <c r="G180" s="1" t="s">
        <v>238</v>
      </c>
      <c r="H180">
        <v>0</v>
      </c>
      <c r="I180" t="s">
        <v>20</v>
      </c>
      <c r="J180" t="s">
        <v>170</v>
      </c>
    </row>
    <row r="181" spans="1:10" ht="30">
      <c r="A181" t="str">
        <f t="shared" si="5"/>
        <v>2016-07-01</v>
      </c>
      <c r="B181" t="str">
        <f>"1800"</f>
        <v>1800</v>
      </c>
      <c r="C181" t="s">
        <v>137</v>
      </c>
      <c r="D181" t="s">
        <v>316</v>
      </c>
      <c r="E181" t="s">
        <v>11</v>
      </c>
      <c r="G181" s="1" t="s">
        <v>138</v>
      </c>
      <c r="H181">
        <v>0</v>
      </c>
      <c r="I181" t="s">
        <v>65</v>
      </c>
      <c r="J181" t="s">
        <v>36</v>
      </c>
    </row>
    <row r="182" spans="1:10" ht="45">
      <c r="A182" t="str">
        <f t="shared" si="5"/>
        <v>2016-07-01</v>
      </c>
      <c r="B182" t="str">
        <f>"1830"</f>
        <v>1830</v>
      </c>
      <c r="C182" t="s">
        <v>140</v>
      </c>
      <c r="D182" t="s">
        <v>317</v>
      </c>
      <c r="E182" t="s">
        <v>58</v>
      </c>
      <c r="G182" s="1" t="s">
        <v>141</v>
      </c>
      <c r="H182">
        <v>0</v>
      </c>
      <c r="I182" t="s">
        <v>20</v>
      </c>
      <c r="J182" t="s">
        <v>32</v>
      </c>
    </row>
    <row r="183" spans="1:10" ht="45">
      <c r="A183" t="str">
        <f t="shared" si="5"/>
        <v>2016-07-01</v>
      </c>
      <c r="B183" t="str">
        <f>"1900"</f>
        <v>1900</v>
      </c>
      <c r="C183" t="s">
        <v>318</v>
      </c>
      <c r="D183" t="s">
        <v>320</v>
      </c>
      <c r="E183" t="s">
        <v>11</v>
      </c>
      <c r="G183" s="1" t="s">
        <v>319</v>
      </c>
      <c r="H183">
        <v>0</v>
      </c>
      <c r="I183" t="s">
        <v>15</v>
      </c>
      <c r="J183" t="s">
        <v>23</v>
      </c>
    </row>
    <row r="184" spans="1:10" ht="45">
      <c r="A184" t="str">
        <f t="shared" si="5"/>
        <v>2016-07-01</v>
      </c>
      <c r="B184" t="str">
        <f>"1920"</f>
        <v>1920</v>
      </c>
      <c r="C184" t="s">
        <v>146</v>
      </c>
      <c r="E184" t="s">
        <v>44</v>
      </c>
      <c r="G184" s="1" t="s">
        <v>147</v>
      </c>
      <c r="H184">
        <v>2016</v>
      </c>
      <c r="I184" t="s">
        <v>15</v>
      </c>
      <c r="J184" t="s">
        <v>148</v>
      </c>
    </row>
    <row r="185" spans="1:10" ht="30">
      <c r="A185" t="str">
        <f t="shared" si="5"/>
        <v>2016-07-01</v>
      </c>
      <c r="B185" t="str">
        <f>"1930"</f>
        <v>1930</v>
      </c>
      <c r="C185" t="s">
        <v>321</v>
      </c>
      <c r="D185" t="s">
        <v>323</v>
      </c>
      <c r="E185" t="s">
        <v>58</v>
      </c>
      <c r="G185" s="1" t="s">
        <v>322</v>
      </c>
      <c r="H185">
        <v>2012</v>
      </c>
      <c r="I185" t="s">
        <v>65</v>
      </c>
      <c r="J185" t="s">
        <v>40</v>
      </c>
    </row>
    <row r="186" spans="1:10" ht="45">
      <c r="A186" t="str">
        <f t="shared" si="5"/>
        <v>2016-07-01</v>
      </c>
      <c r="B186" t="str">
        <f>"2000"</f>
        <v>2000</v>
      </c>
      <c r="C186" t="s">
        <v>324</v>
      </c>
      <c r="E186" t="s">
        <v>84</v>
      </c>
      <c r="F186" t="s">
        <v>325</v>
      </c>
      <c r="G186" s="1" t="s">
        <v>326</v>
      </c>
      <c r="H186">
        <v>0</v>
      </c>
      <c r="I186" t="s">
        <v>14</v>
      </c>
      <c r="J186" t="s">
        <v>32</v>
      </c>
    </row>
    <row r="187" spans="1:10" ht="45">
      <c r="A187" t="str">
        <f t="shared" si="5"/>
        <v>2016-07-01</v>
      </c>
      <c r="B187" t="str">
        <f>"2030"</f>
        <v>2030</v>
      </c>
      <c r="C187" t="s">
        <v>327</v>
      </c>
      <c r="E187" t="s">
        <v>84</v>
      </c>
      <c r="F187" t="s">
        <v>90</v>
      </c>
      <c r="G187" s="1" t="s">
        <v>328</v>
      </c>
      <c r="H187">
        <v>2014</v>
      </c>
      <c r="I187" t="s">
        <v>87</v>
      </c>
      <c r="J187" t="s">
        <v>118</v>
      </c>
    </row>
    <row r="188" spans="1:10" ht="45">
      <c r="A188" t="str">
        <f t="shared" si="5"/>
        <v>2016-07-01</v>
      </c>
      <c r="B188" t="str">
        <f>"2130"</f>
        <v>2130</v>
      </c>
      <c r="C188" t="s">
        <v>329</v>
      </c>
      <c r="E188" t="s">
        <v>167</v>
      </c>
      <c r="F188" t="s">
        <v>330</v>
      </c>
      <c r="G188" s="1" t="s">
        <v>331</v>
      </c>
      <c r="H188">
        <v>2004</v>
      </c>
      <c r="I188" t="s">
        <v>87</v>
      </c>
      <c r="J188" t="s">
        <v>32</v>
      </c>
    </row>
    <row r="189" spans="1:10" ht="30">
      <c r="A189" t="str">
        <f t="shared" si="5"/>
        <v>2016-07-01</v>
      </c>
      <c r="B189" t="str">
        <f>"2200"</f>
        <v>2200</v>
      </c>
      <c r="C189" t="s">
        <v>332</v>
      </c>
      <c r="E189" t="s">
        <v>84</v>
      </c>
      <c r="F189" t="s">
        <v>333</v>
      </c>
      <c r="G189" s="1" t="s">
        <v>334</v>
      </c>
      <c r="H189">
        <v>2009</v>
      </c>
      <c r="I189" t="s">
        <v>335</v>
      </c>
      <c r="J189" t="s">
        <v>32</v>
      </c>
    </row>
    <row r="190" spans="1:10" ht="30">
      <c r="A190" t="str">
        <f t="shared" si="5"/>
        <v>2016-07-01</v>
      </c>
      <c r="B190" t="str">
        <f>"2230"</f>
        <v>2230</v>
      </c>
      <c r="C190" t="s">
        <v>336</v>
      </c>
      <c r="D190" t="s">
        <v>339</v>
      </c>
      <c r="E190" t="s">
        <v>84</v>
      </c>
      <c r="F190" t="s">
        <v>337</v>
      </c>
      <c r="G190" s="1" t="s">
        <v>338</v>
      </c>
      <c r="H190">
        <v>0</v>
      </c>
      <c r="I190" t="s">
        <v>14</v>
      </c>
      <c r="J190" t="s">
        <v>340</v>
      </c>
    </row>
    <row r="191" spans="1:10" ht="45">
      <c r="A191" t="str">
        <f t="shared" si="5"/>
        <v>2016-07-01</v>
      </c>
      <c r="B191" t="str">
        <f>"2320"</f>
        <v>2320</v>
      </c>
      <c r="C191" t="s">
        <v>341</v>
      </c>
      <c r="D191" t="s">
        <v>343</v>
      </c>
      <c r="E191" t="s">
        <v>58</v>
      </c>
      <c r="G191" s="1" t="s">
        <v>342</v>
      </c>
      <c r="H191">
        <v>2014</v>
      </c>
      <c r="I191" t="s">
        <v>15</v>
      </c>
      <c r="J191" t="s">
        <v>344</v>
      </c>
    </row>
    <row r="192" spans="1:10" ht="45">
      <c r="A192" t="str">
        <f t="shared" si="5"/>
        <v>2016-07-01</v>
      </c>
      <c r="B192" t="str">
        <f>"2325"</f>
        <v>2325</v>
      </c>
      <c r="C192" t="s">
        <v>345</v>
      </c>
      <c r="E192" t="s">
        <v>58</v>
      </c>
      <c r="G192" s="1" t="s">
        <v>346</v>
      </c>
      <c r="H192">
        <v>2015</v>
      </c>
      <c r="I192" t="s">
        <v>15</v>
      </c>
      <c r="J192" t="s">
        <v>347</v>
      </c>
    </row>
    <row r="193" spans="1:10" ht="45">
      <c r="A193" t="str">
        <f t="shared" si="5"/>
        <v>2016-07-01</v>
      </c>
      <c r="B193" t="str">
        <f>"2330"</f>
        <v>2330</v>
      </c>
      <c r="C193" t="s">
        <v>324</v>
      </c>
      <c r="E193" t="s">
        <v>84</v>
      </c>
      <c r="F193" t="s">
        <v>325</v>
      </c>
      <c r="G193" s="1" t="s">
        <v>326</v>
      </c>
      <c r="H193">
        <v>0</v>
      </c>
      <c r="I193" t="s">
        <v>14</v>
      </c>
      <c r="J193" t="s">
        <v>32</v>
      </c>
    </row>
    <row r="194" spans="1:10" ht="30">
      <c r="A194" t="str">
        <f aca="true" t="shared" si="6" ref="A194:A225">"2016-07-02"</f>
        <v>2016-07-02</v>
      </c>
      <c r="B194" t="str">
        <f>"0000"</f>
        <v>0000</v>
      </c>
      <c r="C194" t="s">
        <v>348</v>
      </c>
      <c r="E194" t="s">
        <v>167</v>
      </c>
      <c r="F194" t="s">
        <v>349</v>
      </c>
      <c r="G194" s="1" t="s">
        <v>350</v>
      </c>
      <c r="H194">
        <v>0</v>
      </c>
      <c r="I194" t="s">
        <v>15</v>
      </c>
      <c r="J194" t="s">
        <v>215</v>
      </c>
    </row>
    <row r="195" spans="1:10" ht="30">
      <c r="A195" t="str">
        <f t="shared" si="6"/>
        <v>2016-07-02</v>
      </c>
      <c r="B195" t="str">
        <f>"0400"</f>
        <v>0400</v>
      </c>
      <c r="C195" t="s">
        <v>219</v>
      </c>
      <c r="E195" t="s">
        <v>58</v>
      </c>
      <c r="F195" t="s">
        <v>90</v>
      </c>
      <c r="G195" s="1" t="s">
        <v>351</v>
      </c>
      <c r="H195">
        <v>2012</v>
      </c>
      <c r="I195" t="s">
        <v>15</v>
      </c>
      <c r="J195" t="s">
        <v>16</v>
      </c>
    </row>
    <row r="196" spans="1:10" ht="30">
      <c r="A196" t="str">
        <f t="shared" si="6"/>
        <v>2016-07-02</v>
      </c>
      <c r="B196" t="str">
        <f>"0500"</f>
        <v>0500</v>
      </c>
      <c r="C196" t="s">
        <v>219</v>
      </c>
      <c r="E196" t="s">
        <v>58</v>
      </c>
      <c r="F196" t="s">
        <v>90</v>
      </c>
      <c r="G196" s="1" t="s">
        <v>351</v>
      </c>
      <c r="H196">
        <v>2012</v>
      </c>
      <c r="I196" t="s">
        <v>15</v>
      </c>
      <c r="J196" t="s">
        <v>174</v>
      </c>
    </row>
    <row r="197" spans="1:10" ht="30">
      <c r="A197" t="str">
        <f t="shared" si="6"/>
        <v>2016-07-02</v>
      </c>
      <c r="B197" t="str">
        <f>"0600"</f>
        <v>0600</v>
      </c>
      <c r="C197" t="s">
        <v>17</v>
      </c>
      <c r="D197" t="s">
        <v>352</v>
      </c>
      <c r="E197" t="s">
        <v>11</v>
      </c>
      <c r="G197" s="1" t="s">
        <v>18</v>
      </c>
      <c r="H197">
        <v>2002</v>
      </c>
      <c r="I197" t="s">
        <v>20</v>
      </c>
      <c r="J197" t="s">
        <v>21</v>
      </c>
    </row>
    <row r="198" spans="1:10" ht="30">
      <c r="A198" t="str">
        <f t="shared" si="6"/>
        <v>2016-07-02</v>
      </c>
      <c r="B198" t="str">
        <f>"0615"</f>
        <v>0615</v>
      </c>
      <c r="C198" t="s">
        <v>17</v>
      </c>
      <c r="D198" t="s">
        <v>353</v>
      </c>
      <c r="E198" t="s">
        <v>11</v>
      </c>
      <c r="G198" s="1" t="s">
        <v>18</v>
      </c>
      <c r="H198">
        <v>2002</v>
      </c>
      <c r="I198" t="s">
        <v>20</v>
      </c>
      <c r="J198" t="s">
        <v>23</v>
      </c>
    </row>
    <row r="199" spans="1:10" ht="45">
      <c r="A199" t="str">
        <f t="shared" si="6"/>
        <v>2016-07-02</v>
      </c>
      <c r="B199" t="str">
        <f>"0630"</f>
        <v>0630</v>
      </c>
      <c r="C199" t="s">
        <v>24</v>
      </c>
      <c r="D199" t="s">
        <v>354</v>
      </c>
      <c r="E199" t="s">
        <v>11</v>
      </c>
      <c r="G199" s="1" t="s">
        <v>25</v>
      </c>
      <c r="H199">
        <v>2005</v>
      </c>
      <c r="I199" t="s">
        <v>20</v>
      </c>
      <c r="J199" t="s">
        <v>32</v>
      </c>
    </row>
    <row r="200" spans="1:10" ht="45">
      <c r="A200" t="str">
        <f t="shared" si="6"/>
        <v>2016-07-02</v>
      </c>
      <c r="B200" t="str">
        <f>"0700"</f>
        <v>0700</v>
      </c>
      <c r="C200" t="s">
        <v>28</v>
      </c>
      <c r="E200" t="s">
        <v>11</v>
      </c>
      <c r="G200" s="1" t="s">
        <v>29</v>
      </c>
      <c r="H200">
        <v>2014</v>
      </c>
      <c r="I200" t="s">
        <v>15</v>
      </c>
      <c r="J200" t="s">
        <v>42</v>
      </c>
    </row>
    <row r="201" spans="1:10" ht="30">
      <c r="A201" t="str">
        <f t="shared" si="6"/>
        <v>2016-07-02</v>
      </c>
      <c r="B201" t="str">
        <f>"0730"</f>
        <v>0730</v>
      </c>
      <c r="C201" t="s">
        <v>30</v>
      </c>
      <c r="E201" t="s">
        <v>11</v>
      </c>
      <c r="G201" s="1" t="s">
        <v>31</v>
      </c>
      <c r="H201">
        <v>2010</v>
      </c>
      <c r="I201" t="s">
        <v>20</v>
      </c>
      <c r="J201" t="s">
        <v>32</v>
      </c>
    </row>
    <row r="202" spans="1:10" ht="45">
      <c r="A202" t="str">
        <f t="shared" si="6"/>
        <v>2016-07-02</v>
      </c>
      <c r="B202" t="str">
        <f>"0800"</f>
        <v>0800</v>
      </c>
      <c r="C202" t="s">
        <v>355</v>
      </c>
      <c r="D202" t="s">
        <v>357</v>
      </c>
      <c r="E202" t="s">
        <v>11</v>
      </c>
      <c r="G202" s="1" t="s">
        <v>356</v>
      </c>
      <c r="H202">
        <v>0</v>
      </c>
      <c r="I202" t="s">
        <v>15</v>
      </c>
      <c r="J202" t="s">
        <v>40</v>
      </c>
    </row>
    <row r="203" spans="1:10" ht="30">
      <c r="A203" t="str">
        <f t="shared" si="6"/>
        <v>2016-07-02</v>
      </c>
      <c r="B203" t="str">
        <f>"0830"</f>
        <v>0830</v>
      </c>
      <c r="C203" t="s">
        <v>37</v>
      </c>
      <c r="D203" t="s">
        <v>359</v>
      </c>
      <c r="E203" t="s">
        <v>11</v>
      </c>
      <c r="G203" s="1" t="s">
        <v>358</v>
      </c>
      <c r="H203">
        <v>2012</v>
      </c>
      <c r="I203" t="s">
        <v>15</v>
      </c>
      <c r="J203" t="s">
        <v>27</v>
      </c>
    </row>
    <row r="204" spans="1:10" ht="45">
      <c r="A204" t="str">
        <f t="shared" si="6"/>
        <v>2016-07-02</v>
      </c>
      <c r="B204" t="str">
        <f>"0900"</f>
        <v>0900</v>
      </c>
      <c r="C204" t="s">
        <v>24</v>
      </c>
      <c r="D204" t="s">
        <v>360</v>
      </c>
      <c r="E204" t="s">
        <v>11</v>
      </c>
      <c r="G204" s="1" t="s">
        <v>25</v>
      </c>
      <c r="H204">
        <v>2005</v>
      </c>
      <c r="I204" t="s">
        <v>20</v>
      </c>
      <c r="J204" t="s">
        <v>32</v>
      </c>
    </row>
    <row r="205" spans="1:10" ht="45">
      <c r="A205" t="str">
        <f t="shared" si="6"/>
        <v>2016-07-02</v>
      </c>
      <c r="B205" t="str">
        <f>"0930"</f>
        <v>0930</v>
      </c>
      <c r="C205" t="s">
        <v>28</v>
      </c>
      <c r="E205" t="s">
        <v>11</v>
      </c>
      <c r="G205" s="1" t="s">
        <v>29</v>
      </c>
      <c r="H205">
        <v>2014</v>
      </c>
      <c r="I205" t="s">
        <v>15</v>
      </c>
      <c r="J205" t="s">
        <v>42</v>
      </c>
    </row>
    <row r="206" spans="1:10" ht="45">
      <c r="A206" t="str">
        <f t="shared" si="6"/>
        <v>2016-07-02</v>
      </c>
      <c r="B206" t="str">
        <f>"1000"</f>
        <v>1000</v>
      </c>
      <c r="C206" t="s">
        <v>361</v>
      </c>
      <c r="D206" t="s">
        <v>363</v>
      </c>
      <c r="E206" t="s">
        <v>11</v>
      </c>
      <c r="G206" s="1" t="s">
        <v>362</v>
      </c>
      <c r="H206">
        <v>0</v>
      </c>
      <c r="I206" t="s">
        <v>15</v>
      </c>
      <c r="J206" t="s">
        <v>115</v>
      </c>
    </row>
    <row r="207" spans="1:10" ht="45">
      <c r="A207" t="str">
        <f t="shared" si="6"/>
        <v>2016-07-02</v>
      </c>
      <c r="B207" t="str">
        <f>"1030"</f>
        <v>1030</v>
      </c>
      <c r="C207" t="s">
        <v>364</v>
      </c>
      <c r="D207" t="s">
        <v>366</v>
      </c>
      <c r="E207" t="s">
        <v>11</v>
      </c>
      <c r="G207" s="1" t="s">
        <v>365</v>
      </c>
      <c r="H207">
        <v>2012</v>
      </c>
      <c r="I207" t="s">
        <v>65</v>
      </c>
      <c r="J207" t="s">
        <v>36</v>
      </c>
    </row>
    <row r="208" spans="1:10" ht="45">
      <c r="A208" t="str">
        <f t="shared" si="6"/>
        <v>2016-07-02</v>
      </c>
      <c r="B208" t="str">
        <f>"1100"</f>
        <v>1100</v>
      </c>
      <c r="C208" t="s">
        <v>367</v>
      </c>
      <c r="E208" t="s">
        <v>58</v>
      </c>
      <c r="F208" t="s">
        <v>90</v>
      </c>
      <c r="G208" s="1" t="s">
        <v>368</v>
      </c>
      <c r="H208">
        <v>2013</v>
      </c>
      <c r="I208" t="s">
        <v>87</v>
      </c>
      <c r="J208" t="s">
        <v>369</v>
      </c>
    </row>
    <row r="209" spans="1:10" ht="30">
      <c r="A209" t="str">
        <f t="shared" si="6"/>
        <v>2016-07-02</v>
      </c>
      <c r="B209" t="str">
        <f>"1200"</f>
        <v>1200</v>
      </c>
      <c r="C209" t="s">
        <v>370</v>
      </c>
      <c r="E209" t="s">
        <v>58</v>
      </c>
      <c r="G209" s="1" t="s">
        <v>371</v>
      </c>
      <c r="H209">
        <v>2013</v>
      </c>
      <c r="I209" t="s">
        <v>15</v>
      </c>
      <c r="J209" t="s">
        <v>102</v>
      </c>
    </row>
    <row r="210" spans="1:10" ht="45">
      <c r="A210" t="str">
        <f t="shared" si="6"/>
        <v>2016-07-02</v>
      </c>
      <c r="B210" t="str">
        <f>"1230"</f>
        <v>1230</v>
      </c>
      <c r="C210" t="s">
        <v>200</v>
      </c>
      <c r="E210" t="s">
        <v>44</v>
      </c>
      <c r="G210" s="1" t="s">
        <v>201</v>
      </c>
      <c r="H210">
        <v>2016</v>
      </c>
      <c r="I210" t="s">
        <v>15</v>
      </c>
      <c r="J210" t="s">
        <v>202</v>
      </c>
    </row>
    <row r="211" spans="1:10" ht="45">
      <c r="A211" t="str">
        <f t="shared" si="6"/>
        <v>2016-07-02</v>
      </c>
      <c r="B211" t="str">
        <f>"1400"</f>
        <v>1400</v>
      </c>
      <c r="C211" t="s">
        <v>89</v>
      </c>
      <c r="D211" t="s">
        <v>92</v>
      </c>
      <c r="E211" t="s">
        <v>58</v>
      </c>
      <c r="F211" t="s">
        <v>90</v>
      </c>
      <c r="G211" s="1" t="s">
        <v>91</v>
      </c>
      <c r="H211">
        <v>2011</v>
      </c>
      <c r="I211" t="s">
        <v>15</v>
      </c>
      <c r="J211" t="s">
        <v>93</v>
      </c>
    </row>
    <row r="212" spans="1:10" ht="30">
      <c r="A212" t="str">
        <f t="shared" si="6"/>
        <v>2016-07-02</v>
      </c>
      <c r="B212" t="str">
        <f>"1430"</f>
        <v>1430</v>
      </c>
      <c r="C212" t="s">
        <v>321</v>
      </c>
      <c r="D212" t="s">
        <v>323</v>
      </c>
      <c r="E212" t="s">
        <v>58</v>
      </c>
      <c r="G212" s="1" t="s">
        <v>322</v>
      </c>
      <c r="H212">
        <v>2012</v>
      </c>
      <c r="I212" t="s">
        <v>65</v>
      </c>
      <c r="J212" t="s">
        <v>40</v>
      </c>
    </row>
    <row r="213" spans="1:10" ht="30">
      <c r="A213" t="str">
        <f t="shared" si="6"/>
        <v>2016-07-02</v>
      </c>
      <c r="B213" t="str">
        <f>"1500"</f>
        <v>1500</v>
      </c>
      <c r="C213" t="s">
        <v>283</v>
      </c>
      <c r="E213" t="s">
        <v>44</v>
      </c>
      <c r="G213" s="1" t="s">
        <v>284</v>
      </c>
      <c r="H213">
        <v>0</v>
      </c>
      <c r="I213" t="s">
        <v>15</v>
      </c>
      <c r="J213" t="s">
        <v>202</v>
      </c>
    </row>
    <row r="214" spans="1:10" ht="30">
      <c r="A214" t="str">
        <f t="shared" si="6"/>
        <v>2016-07-02</v>
      </c>
      <c r="B214" t="str">
        <f>"1630"</f>
        <v>1630</v>
      </c>
      <c r="C214" t="s">
        <v>318</v>
      </c>
      <c r="D214" t="s">
        <v>373</v>
      </c>
      <c r="E214" t="s">
        <v>11</v>
      </c>
      <c r="G214" s="1" t="s">
        <v>372</v>
      </c>
      <c r="H214">
        <v>2013</v>
      </c>
      <c r="I214" t="s">
        <v>15</v>
      </c>
      <c r="J214" t="s">
        <v>23</v>
      </c>
    </row>
    <row r="215" spans="1:10" ht="45">
      <c r="A215" t="str">
        <f t="shared" si="6"/>
        <v>2016-07-02</v>
      </c>
      <c r="B215" t="str">
        <f>"1650"</f>
        <v>1650</v>
      </c>
      <c r="C215" t="s">
        <v>341</v>
      </c>
      <c r="D215" t="s">
        <v>343</v>
      </c>
      <c r="E215" t="s">
        <v>58</v>
      </c>
      <c r="G215" s="1" t="s">
        <v>342</v>
      </c>
      <c r="H215">
        <v>2014</v>
      </c>
      <c r="I215" t="s">
        <v>15</v>
      </c>
      <c r="J215" t="s">
        <v>344</v>
      </c>
    </row>
    <row r="216" spans="1:10" ht="45">
      <c r="A216" t="str">
        <f t="shared" si="6"/>
        <v>2016-07-02</v>
      </c>
      <c r="B216" t="str">
        <f>"1655"</f>
        <v>1655</v>
      </c>
      <c r="C216" t="s">
        <v>345</v>
      </c>
      <c r="E216" t="s">
        <v>58</v>
      </c>
      <c r="G216" s="1" t="s">
        <v>346</v>
      </c>
      <c r="H216">
        <v>2015</v>
      </c>
      <c r="I216" t="s">
        <v>15</v>
      </c>
      <c r="J216" t="s">
        <v>347</v>
      </c>
    </row>
    <row r="217" spans="1:10" ht="30">
      <c r="A217" t="str">
        <f t="shared" si="6"/>
        <v>2016-07-02</v>
      </c>
      <c r="B217" t="str">
        <f>"1700"</f>
        <v>1700</v>
      </c>
      <c r="C217" t="s">
        <v>374</v>
      </c>
      <c r="D217" t="s">
        <v>376</v>
      </c>
      <c r="E217" t="s">
        <v>11</v>
      </c>
      <c r="G217" s="1" t="s">
        <v>375</v>
      </c>
      <c r="H217">
        <v>0</v>
      </c>
      <c r="I217" t="s">
        <v>20</v>
      </c>
      <c r="J217" t="s">
        <v>32</v>
      </c>
    </row>
    <row r="218" spans="1:10" ht="45">
      <c r="A218" t="str">
        <f t="shared" si="6"/>
        <v>2016-07-02</v>
      </c>
      <c r="B218" t="str">
        <f>"1730"</f>
        <v>1730</v>
      </c>
      <c r="C218" t="s">
        <v>28</v>
      </c>
      <c r="E218" t="s">
        <v>58</v>
      </c>
      <c r="F218" t="s">
        <v>160</v>
      </c>
      <c r="G218" s="1" t="s">
        <v>29</v>
      </c>
      <c r="H218">
        <v>2014</v>
      </c>
      <c r="I218" t="s">
        <v>15</v>
      </c>
      <c r="J218" t="s">
        <v>42</v>
      </c>
    </row>
    <row r="219" spans="1:10" ht="45">
      <c r="A219" t="str">
        <f t="shared" si="6"/>
        <v>2016-07-02</v>
      </c>
      <c r="B219" t="str">
        <f>"1800"</f>
        <v>1800</v>
      </c>
      <c r="C219" t="s">
        <v>377</v>
      </c>
      <c r="G219" s="1" t="s">
        <v>378</v>
      </c>
      <c r="H219">
        <v>2016</v>
      </c>
      <c r="I219" t="s">
        <v>65</v>
      </c>
      <c r="J219" t="s">
        <v>379</v>
      </c>
    </row>
    <row r="220" spans="1:10" ht="30">
      <c r="A220" t="str">
        <f t="shared" si="6"/>
        <v>2016-07-02</v>
      </c>
      <c r="B220" t="str">
        <f>"1830"</f>
        <v>1830</v>
      </c>
      <c r="C220" t="s">
        <v>380</v>
      </c>
      <c r="D220" t="s">
        <v>14</v>
      </c>
      <c r="E220" t="s">
        <v>11</v>
      </c>
      <c r="G220" s="1" t="s">
        <v>381</v>
      </c>
      <c r="H220">
        <v>0</v>
      </c>
      <c r="I220" t="s">
        <v>20</v>
      </c>
      <c r="J220" t="s">
        <v>382</v>
      </c>
    </row>
    <row r="221" spans="1:10" ht="30">
      <c r="A221" t="str">
        <f t="shared" si="6"/>
        <v>2016-07-02</v>
      </c>
      <c r="B221" t="str">
        <f>"2000"</f>
        <v>2000</v>
      </c>
      <c r="C221" t="s">
        <v>383</v>
      </c>
      <c r="E221" t="s">
        <v>11</v>
      </c>
      <c r="G221" s="1" t="s">
        <v>384</v>
      </c>
      <c r="H221">
        <v>0</v>
      </c>
      <c r="I221" t="s">
        <v>15</v>
      </c>
      <c r="J221" t="s">
        <v>385</v>
      </c>
    </row>
    <row r="222" spans="1:10" ht="45">
      <c r="A222" t="str">
        <f t="shared" si="6"/>
        <v>2016-07-02</v>
      </c>
      <c r="B222" t="str">
        <f>"2015"</f>
        <v>2015</v>
      </c>
      <c r="C222" t="s">
        <v>386</v>
      </c>
      <c r="E222" t="s">
        <v>58</v>
      </c>
      <c r="G222" s="1" t="s">
        <v>387</v>
      </c>
      <c r="H222">
        <v>2013</v>
      </c>
      <c r="I222" t="s">
        <v>15</v>
      </c>
      <c r="J222" t="s">
        <v>388</v>
      </c>
    </row>
    <row r="223" spans="1:10" ht="30">
      <c r="A223" t="str">
        <f t="shared" si="6"/>
        <v>2016-07-02</v>
      </c>
      <c r="B223" t="str">
        <f>"2030"</f>
        <v>2030</v>
      </c>
      <c r="C223" t="s">
        <v>389</v>
      </c>
      <c r="E223" t="s">
        <v>84</v>
      </c>
      <c r="F223" t="s">
        <v>325</v>
      </c>
      <c r="G223" s="1" t="s">
        <v>390</v>
      </c>
      <c r="H223">
        <v>2013</v>
      </c>
      <c r="I223" t="s">
        <v>87</v>
      </c>
      <c r="J223" t="s">
        <v>16</v>
      </c>
    </row>
    <row r="224" spans="1:10" ht="45">
      <c r="A224" t="str">
        <f t="shared" si="6"/>
        <v>2016-07-02</v>
      </c>
      <c r="B224" t="str">
        <f>"2130"</f>
        <v>2130</v>
      </c>
      <c r="C224" t="s">
        <v>391</v>
      </c>
      <c r="E224" t="s">
        <v>84</v>
      </c>
      <c r="F224" t="s">
        <v>286</v>
      </c>
      <c r="G224" s="1" t="s">
        <v>392</v>
      </c>
      <c r="H224">
        <v>2012</v>
      </c>
      <c r="I224" t="s">
        <v>87</v>
      </c>
      <c r="J224" t="s">
        <v>258</v>
      </c>
    </row>
    <row r="225" spans="1:10" ht="30">
      <c r="A225" t="str">
        <f t="shared" si="6"/>
        <v>2016-07-02</v>
      </c>
      <c r="B225" t="str">
        <f>"2310"</f>
        <v>2310</v>
      </c>
      <c r="C225" t="s">
        <v>393</v>
      </c>
      <c r="E225" t="s">
        <v>84</v>
      </c>
      <c r="F225" t="s">
        <v>256</v>
      </c>
      <c r="G225" s="1" t="s">
        <v>394</v>
      </c>
      <c r="H225">
        <v>0</v>
      </c>
      <c r="I225" t="s">
        <v>15</v>
      </c>
      <c r="J225" t="s">
        <v>56</v>
      </c>
    </row>
    <row r="226" spans="1:10" ht="30">
      <c r="A226" t="str">
        <f>"2016-07-03"</f>
        <v>2016-07-03</v>
      </c>
      <c r="B226" t="str">
        <f>"0010"</f>
        <v>0010</v>
      </c>
      <c r="C226" t="s">
        <v>348</v>
      </c>
      <c r="E226" t="s">
        <v>167</v>
      </c>
      <c r="F226" t="s">
        <v>349</v>
      </c>
      <c r="G226" s="1" t="s">
        <v>350</v>
      </c>
      <c r="H226">
        <v>0</v>
      </c>
      <c r="I226" t="s">
        <v>15</v>
      </c>
      <c r="J226" t="s">
        <v>189</v>
      </c>
    </row>
    <row r="227" spans="1:10" ht="30">
      <c r="A227" t="str">
        <f>"2016-07-03"</f>
        <v>2016-07-03</v>
      </c>
      <c r="B227" t="str">
        <f>"0400"</f>
        <v>0400</v>
      </c>
      <c r="C227" t="s">
        <v>395</v>
      </c>
      <c r="E227" t="s">
        <v>11</v>
      </c>
      <c r="G227" s="1" t="s">
        <v>396</v>
      </c>
      <c r="H227">
        <v>2015</v>
      </c>
      <c r="I227" t="s">
        <v>15</v>
      </c>
      <c r="J227" t="s">
        <v>189</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dcterms:created xsi:type="dcterms:W3CDTF">2016-06-02T22:09:22Z</dcterms:created>
  <dcterms:modified xsi:type="dcterms:W3CDTF">2016-06-03T02:08:04Z</dcterms:modified>
  <cp:category/>
  <cp:version/>
  <cp:contentType/>
  <cp:contentStatus/>
</cp:coreProperties>
</file>