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0"/>
  </bookViews>
  <sheets>
    <sheet name=" NITV_EPG_Rpt687622" sheetId="1" r:id="rId1"/>
  </sheets>
  <definedNames/>
  <calcPr fullCalcOnLoad="1"/>
</workbook>
</file>

<file path=xl/sharedStrings.xml><?xml version="1.0" encoding="utf-8"?>
<sst xmlns="http://schemas.openxmlformats.org/spreadsheetml/2006/main" count="1515" uniqueCount="403">
  <si>
    <t>Date</t>
  </si>
  <si>
    <t>Start Time</t>
  </si>
  <si>
    <t>Title</t>
  </si>
  <si>
    <t>Classification</t>
  </si>
  <si>
    <t>Consumer Advice</t>
  </si>
  <si>
    <t>Digital Epg Synpopsis</t>
  </si>
  <si>
    <t>Episode Title</t>
  </si>
  <si>
    <t>Year of Production</t>
  </si>
  <si>
    <t>Country of Origin</t>
  </si>
  <si>
    <t>Nominal Length</t>
  </si>
  <si>
    <t xml:space="preserve">Nitv On The Road: Yabun </t>
  </si>
  <si>
    <t>PG</t>
  </si>
  <si>
    <t>From our travelling music series NITV showcases veterans and newcomers alike as they perform up on the Yabun stage at Victoria Park, Sydney.</t>
  </si>
  <si>
    <t>Troy Brady And Green Hand Band</t>
  </si>
  <si>
    <t xml:space="preserve"> </t>
  </si>
  <si>
    <t>AUSTRALIA</t>
  </si>
  <si>
    <t>54mins</t>
  </si>
  <si>
    <t>Tipi Tales</t>
  </si>
  <si>
    <t>G</t>
  </si>
  <si>
    <t>Set in the crook of a forest, Tipi Tales are adventures in story and song, where Elizabeth, Junior, Russell and Sam play and grow together.</t>
  </si>
  <si>
    <t>CANADA</t>
  </si>
  <si>
    <t>13mins</t>
  </si>
  <si>
    <t>14mins</t>
  </si>
  <si>
    <t xml:space="preserve">Welcome To Wapos Bay </t>
  </si>
  <si>
    <t>The kids of Wapos Bay love adventure and their playground is a vast area that's been home to their Cree ancestors for millennia. As they explore the world around them, they learn respect &amp; cooperation</t>
  </si>
  <si>
    <t>22mins</t>
  </si>
  <si>
    <t>Move It Mob Style</t>
  </si>
  <si>
    <t>We're here to get you moving and keeping fit and healthy. So get your mum, dad, brothers, sisters, aunties and uncles wherever you are to come and Move it Mob Style!</t>
  </si>
  <si>
    <t>24mins</t>
  </si>
  <si>
    <t>Bizou</t>
  </si>
  <si>
    <t>A lively, animated pre-school series that explores the wonderful world of animals through the eyes of a cheerful little Aboriginal princess named Bizou.</t>
  </si>
  <si>
    <t>Mugu Kids</t>
  </si>
  <si>
    <t>Look, listen, learn and dance with Mugu Kids host Jub as we learn all about Australian Bush Tucker. Mother and daughter, Sarah Weston and her daughter Bailey from Perth teach us some Noongar language.</t>
  </si>
  <si>
    <t>Bush Tucker</t>
  </si>
  <si>
    <t>Bushwhacked</t>
  </si>
  <si>
    <t>Brandon challenges Kayne to find a honey ant in the midst of the central desert - a ridiculous idea, especially when Kayne learns they live four feet underground.</t>
  </si>
  <si>
    <t>Honey Ant</t>
  </si>
  <si>
    <t>23mins</t>
  </si>
  <si>
    <t>Ofc Champions League 2015</t>
  </si>
  <si>
    <t>NC</t>
  </si>
  <si>
    <t>Champions League Football. Join the top clubs from Oceania as they battle it out for the OFC Champions League title.</t>
  </si>
  <si>
    <t>PAPUA NEW GUINEA</t>
  </si>
  <si>
    <t>99mins</t>
  </si>
  <si>
    <t xml:space="preserve">Talking Language </t>
  </si>
  <si>
    <t>Talking Language with Ernie Dingo is a personal journey providing a unique understanding of how knowledge of Aboriginal languages is shaped by ancestral connections to the land, stars, water, sea and</t>
  </si>
  <si>
    <t>M. K. Turner</t>
  </si>
  <si>
    <t>21mins</t>
  </si>
  <si>
    <t>Ntfl 2016</t>
  </si>
  <si>
    <t>Top End finals footy from the NTFL in Darwin.</t>
  </si>
  <si>
    <t>86mins</t>
  </si>
  <si>
    <t>Sacred Buffalo People</t>
  </si>
  <si>
    <t>A dramatic search into the relationship of the buffalo to the native people of America. This emotional film explores the powerful bond between Indian people of the Northern Plains and the buffalo.</t>
  </si>
  <si>
    <t>57mins</t>
  </si>
  <si>
    <t>Listen Up!</t>
  </si>
  <si>
    <t>Beck Cole's short film following a young girl as she discovers the importance of mainting healthy ears.</t>
  </si>
  <si>
    <t>10mins</t>
  </si>
  <si>
    <t>In The Frame</t>
  </si>
  <si>
    <t>This program hosted by Rhoda Roberts takes us on a journey exploring the lives of our personalities as they talk about their photos. This ep features Busby Marou's Jeremy Marou and Thomas Busby.</t>
  </si>
  <si>
    <t>Busby Marou</t>
  </si>
  <si>
    <t>Yorta Yorta Youth</t>
  </si>
  <si>
    <t>The Yorta Yorta Youth Journey is a week of speaking language, walking country, eating traditional foods, learning from elders and hanging out with other young Aboriginal kids.</t>
  </si>
  <si>
    <t>37mins</t>
  </si>
  <si>
    <t>Te Kaea</t>
  </si>
  <si>
    <t>When it happens in the Maori world, you'll hear about it on Te Kaea first. This is Maori Television's flagship news program's week in review, featuring local, national and international stories.</t>
  </si>
  <si>
    <t>NEW ZEALAND</t>
  </si>
  <si>
    <t>30mins</t>
  </si>
  <si>
    <t>The Medicine Line</t>
  </si>
  <si>
    <t>Traveling is a passion for many. Join Dave Gaudet as he zigzags his way across the Canada-US border to discover the art, language, history, and culture of Aboriginal people in both places.</t>
  </si>
  <si>
    <t>Australian Biography</t>
  </si>
  <si>
    <t xml:space="preserve">a </t>
  </si>
  <si>
    <t>Fatih Bandler - Civil rights activist, Born 1920, During the 1950s, she became involved in the peace movement, and in 1956 was instrumental in setting up the Australian Aboriginal Fellowship.</t>
  </si>
  <si>
    <t>Faith Bandler</t>
  </si>
  <si>
    <t>26mins</t>
  </si>
  <si>
    <t>Message Stick</t>
  </si>
  <si>
    <t>The Message Stick team travel to Yam Island in the Torres Strait to meet with Getano Lui Jnr, who has been both a prominent and at times controversial figure in both local and regional politics.</t>
  </si>
  <si>
    <t>Getano Lui</t>
  </si>
  <si>
    <t>25mins</t>
  </si>
  <si>
    <t xml:space="preserve">Seeking Salvation </t>
  </si>
  <si>
    <t>Spanning four centuries on a joyful voyage of music and heritage.  Seeking Salvation traces the history of the black Church and considers its future in a changing society.</t>
  </si>
  <si>
    <t>46mins</t>
  </si>
  <si>
    <t>We Shall Remain</t>
  </si>
  <si>
    <t xml:space="preserve">a v </t>
  </si>
  <si>
    <t>The story of the Shawnee leader Tecumseh and his brother, Tenskwatawa, known as the Prophet.  Following the American Revolution, the Prophet led a spiritual movement that drew thousands of followers.</t>
  </si>
  <si>
    <t>Tecumseh's Vision</t>
  </si>
  <si>
    <t>USA</t>
  </si>
  <si>
    <t>81mins</t>
  </si>
  <si>
    <t xml:space="preserve">Shooting Dogs </t>
  </si>
  <si>
    <t>MAV</t>
  </si>
  <si>
    <t>An exhausted priest and a young idealistic teacher find themselves caught in the 1994 Rwandan genocide and must choose whether to stay with the thousands about to be massacred or flee to safety.</t>
  </si>
  <si>
    <t>GERMANY</t>
  </si>
  <si>
    <t>110mins</t>
  </si>
  <si>
    <t>Ngurra</t>
  </si>
  <si>
    <t xml:space="preserve">w </t>
  </si>
  <si>
    <t>Joyce Wymarra grew up under the Act of the White Australia Policy on Thursday Island - originally from Badu. Joyce married and moved to Sydney where she had to learn how to navigate the big city.</t>
  </si>
  <si>
    <t>Joyce Wymarra Big City</t>
  </si>
  <si>
    <t>Aunty Jeannie Churnside revisits childhood days when she goes to camping areas and the tree in the riverbed where she was born at Croydon Station.</t>
  </si>
  <si>
    <t>Jeannie Churnside</t>
  </si>
  <si>
    <t>Volumz</t>
  </si>
  <si>
    <t>Hosted by Alec Doomadgee, Volumz brings you music and interviews highlighting the best of the Australian Indigenous music scene.</t>
  </si>
  <si>
    <t>60mins</t>
  </si>
  <si>
    <t>55mins</t>
  </si>
  <si>
    <t>As The Bannock Browns</t>
  </si>
  <si>
    <t xml:space="preserve">Yamba's Playtime </t>
  </si>
  <si>
    <t>Come join Yamba the Honeyant and her friends for lots of fun!</t>
  </si>
  <si>
    <t>Yamba's Brilliant Travels</t>
  </si>
  <si>
    <t>In this reverse episode, Kayne challenges Brandon to help save animals that live in the city or get into a spot of bother living alongside humans.</t>
  </si>
  <si>
    <t>Melbourne</t>
  </si>
  <si>
    <t>Look, listen, learn and dance with Mugu Kids host Jub because she wants all the kids to move their bodies. Aunty Sharon Edgar - Jones teaches her kids some body part words in the Wanarruwa language.</t>
  </si>
  <si>
    <t>Move Your Body</t>
  </si>
  <si>
    <t>Whiner, The</t>
  </si>
  <si>
    <t>Bee Gone</t>
  </si>
  <si>
    <t>Kagagi, The Raven</t>
  </si>
  <si>
    <t>Matthew is an average 16 year old or at least he was. now he has found out that he has inherited an ancient power and responsibility - and  the ages old evil known as the Windingo has returned.</t>
  </si>
  <si>
    <t>Mysterious Cities Of Gold</t>
  </si>
  <si>
    <t>The original 80s animation classic that follows a young orphan called Esteban as he searches the New World for both his father and the Mysterious Cities of Gold. #SBS2</t>
  </si>
  <si>
    <t>FRANCE</t>
  </si>
  <si>
    <t>27mins</t>
  </si>
  <si>
    <t>Whistle In The Wind</t>
  </si>
  <si>
    <t>An adorable short drama about a Bolivian boy and his Llama</t>
  </si>
  <si>
    <t>15mins</t>
  </si>
  <si>
    <t>Look, listen, learn and dance with Mugu Kids host Jub. Uncle Warren Williams performs his song, Skinny Frog and Uncle Michael Jarrett has a Gumbayngirr version of Kookaburra Sits in the Old Gum tree.</t>
  </si>
  <si>
    <t>Learn</t>
  </si>
  <si>
    <t>The Dreaming</t>
  </si>
  <si>
    <t>Animated traditional stories explained by the Elders  including the Dolphin NSW and the Wanka Manapulpa Minyma, WA</t>
  </si>
  <si>
    <t>Musomagic Outback Tracks</t>
  </si>
  <si>
    <t xml:space="preserve">d </t>
  </si>
  <si>
    <t>Showcasing songs and videos created in remote outback communities</t>
  </si>
  <si>
    <t>Warburton</t>
  </si>
  <si>
    <t>20mins</t>
  </si>
  <si>
    <t>Kriol Kitchen</t>
  </si>
  <si>
    <t>This episode is a salute to the fighting freshwater and saltwater barramundi. Alex Rogers whips up a simple dish with one of his favourite fish.</t>
  </si>
  <si>
    <t>Alex Rogers: Crumbed Barra Fillets With Salad, Steamed Barra With Ginger And Soy, Curry Barra Soup</t>
  </si>
  <si>
    <t xml:space="preserve">Cafe Niugini </t>
  </si>
  <si>
    <t>Films the extraordinary food cultures and cuisines of Papua New Guinea. Jennifer Baing takes us on a unique culinary journey experiencing the land of more than 800 tribes and healthy food recipes!</t>
  </si>
  <si>
    <t>Western Highlands</t>
  </si>
  <si>
    <t>Our Stories</t>
  </si>
  <si>
    <t>Uncle Larry Walsh is an Urban Warrior. Taken away at 3 years of age he's had the numbers against him ever since.  He's a fighter for social justice and an admired and respected elder.</t>
  </si>
  <si>
    <t>Larry Walsh</t>
  </si>
  <si>
    <t xml:space="preserve">NITV News </t>
  </si>
  <si>
    <t>NITV presents the latest stories from a trusted lens, with a specific focus on Aboriginal and Torres Strait Islander news relevant to all Australians. For more news coverage, visit nitv.org.au/news</t>
  </si>
  <si>
    <t>7mins</t>
  </si>
  <si>
    <t>City Slickers Rodeo</t>
  </si>
  <si>
    <t>City Slickers Rodeo features six urban youths that are sent to a rodeo boot camp to learn the rough and tough sport of rodeo from some of New Zealand's best cowboys.</t>
  </si>
  <si>
    <t xml:space="preserve">Project Matauranga </t>
  </si>
  <si>
    <t>Investigates Maori worldviews and methodologies within the scientific community and looks at their practical applications finding solutions by combining Maori knowledge and western science.</t>
  </si>
  <si>
    <t>Tuhoe Forest</t>
  </si>
  <si>
    <t>Love Patrol</t>
  </si>
  <si>
    <t>VANUATU</t>
  </si>
  <si>
    <t>Sheltered</t>
  </si>
  <si>
    <t>Derek Marsden, an Aboriginal carpenter, travels the world to learn the ancient home building techniques of the world's indigenous and traditional cultures.</t>
  </si>
  <si>
    <t>Benin</t>
  </si>
  <si>
    <t>Hunting Aotearoa</t>
  </si>
  <si>
    <t>M</t>
  </si>
  <si>
    <t xml:space="preserve">a w </t>
  </si>
  <si>
    <t>Charismatic hosts Howard Morrison Jnr and Matua Parkinson take viewers into the heartland of NZ with salt-of-the-earth characters who are passionate about hunting inthe stunning outdoors of Aotearoa</t>
  </si>
  <si>
    <t>Kauta Whanau</t>
  </si>
  <si>
    <t>The Deerskins</t>
  </si>
  <si>
    <t xml:space="preserve">v </t>
  </si>
  <si>
    <t>When the World Bingo Championships come to Cheddarville, Dawna the "bingohaulic" must use all her will power to resist the urge to participate in the competition.</t>
  </si>
  <si>
    <t>Bingo Burka</t>
  </si>
  <si>
    <t>The Boondocks</t>
  </si>
  <si>
    <t xml:space="preserve">d l </t>
  </si>
  <si>
    <t>After a health scare, Granddad discovers the amazing life benefits of medical marijuana.</t>
  </si>
  <si>
    <t>Mr Medicinal</t>
  </si>
  <si>
    <t>Samaqan: Water Stories</t>
  </si>
  <si>
    <t>Human connections to water in the indigenous world are a mix of physical and spiritual, often combining pragmatic needs with that which nourishes the soul.</t>
  </si>
  <si>
    <t>Sacred Headwaters: Loveman Nole</t>
  </si>
  <si>
    <t>Fraser River Part 2</t>
  </si>
  <si>
    <t>Guardians</t>
  </si>
  <si>
    <t>Yamba Visits The Sea</t>
  </si>
  <si>
    <t>Brandon challenges Kayne to catch, cook and then eat an Arafura File Snake - a rare delicacy that lives in croc-infested waters in Arnhem Land!</t>
  </si>
  <si>
    <t>Arafura File Snake</t>
  </si>
  <si>
    <t>Look, listen, learn and dance with Mugu Kids host Jub as she loves to dream and explore the bush and Bronwyn Houston reads her book, Staircase to the Moon from Broome in Western Australia.</t>
  </si>
  <si>
    <t>Dreaming</t>
  </si>
  <si>
    <t>Mighty Hunter</t>
  </si>
  <si>
    <t>Shawl, The</t>
  </si>
  <si>
    <t xml:space="preserve">Kai Time On The Road </t>
  </si>
  <si>
    <t>This series is about eating fresh, local, Maori and organic food. Professional Chef Peter Peeti is a masterful hunter and fisherman equally at home in the bush as he is in the kitchen.</t>
  </si>
  <si>
    <t>Tipi Whenua</t>
  </si>
  <si>
    <t xml:space="preserve">Manganinnie </t>
  </si>
  <si>
    <t>Through lyrical images, Manganinnie journeys across mountains towards the coast with Joanna, a white girl, in search of Manganinnie's vanished tribe.</t>
  </si>
  <si>
    <t>Cash Money</t>
  </si>
  <si>
    <t>Have the life you want, with the one you want. Whatever dream you share - a wedding, a home, a holiday - you can reach it, if you do it together.</t>
  </si>
  <si>
    <t>Money Honey</t>
  </si>
  <si>
    <t>3mins</t>
  </si>
  <si>
    <t>Jeffrey's Healthy Tips</t>
  </si>
  <si>
    <t>With well-respected chef, Matthew Cribb Jeffery cooks up a healthy breakfast recipe, Avocado Stack. Disguise the Exercise! Jeffery shows us how; even your kitchen can be a workout area.</t>
  </si>
  <si>
    <t>5mins</t>
  </si>
  <si>
    <t>Look, listen, learn and dance with Mugu Kids host Jub as she gets up to dance. Miranda Garling performs, You've Got Moves and Uncle Warren Williams teaches the kids in Western Arrernte language.</t>
  </si>
  <si>
    <t>Dance</t>
  </si>
  <si>
    <t>Croydon</t>
  </si>
  <si>
    <t>The Prophets</t>
  </si>
  <si>
    <t>This riveting, seven part series reveals the incredible stories of the Maori prophets. Presented as a comprehensive anthology, their lives are a fascinating aspect of NZ history.</t>
  </si>
  <si>
    <t>Papahuruhia</t>
  </si>
  <si>
    <t>In this episode, Marie Morgan draws on the Kimberley history of station and mission days. Marie shares with us a family recipe that takes us back to a simpler time.</t>
  </si>
  <si>
    <t>Maria Morgan: Ox Tail Stew &amp; Vegie Bake</t>
  </si>
  <si>
    <t>Oro</t>
  </si>
  <si>
    <t>Emerging from a challenging childhood to become an Archibald Prize Finalist, Jandamarra Cadd, a descendent of the Yorta Yorta and Dja Dja Warung People in Victoria, is an inspirational man.</t>
  </si>
  <si>
    <t>Jandamarra Cadd</t>
  </si>
  <si>
    <t>League Nation Live</t>
  </si>
  <si>
    <t>Retired Broncos captain Justin Hodges and Logie nominee actor Aaron Fa'Aoso will lead a cast of league fanatics as NITV scores the newest and hottest NRL entertainment footy show, League Nation Live.</t>
  </si>
  <si>
    <t>80mins</t>
  </si>
  <si>
    <t>Namibia</t>
  </si>
  <si>
    <t>North East Afl 2016</t>
  </si>
  <si>
    <t>North East AFL action featuring NT Thunder and teams from Queensland, NSW, and ACT.</t>
  </si>
  <si>
    <t>104mins</t>
  </si>
  <si>
    <t>Message Stick Compilation</t>
  </si>
  <si>
    <t>The National Black Theatre in Redfern was set up by a small group of political activists in 1971 with Bob Maza at the helm. Its genesis was in street theatre performances alongside land rights marches</t>
  </si>
  <si>
    <t>National Black Theatre</t>
  </si>
  <si>
    <t>28mins</t>
  </si>
  <si>
    <t>Fit First</t>
  </si>
  <si>
    <t xml:space="preserve">Fit First is a documentary series that follows four individuals in their pursuit to lose weight and get healthy! </t>
  </si>
  <si>
    <t>Arctic Air</t>
  </si>
  <si>
    <t>Bobby's old life in Vancouver comes back to haunt him when he travels south with Mel and Krista to buy a new plane.</t>
  </si>
  <si>
    <t>Vancouver Is Such A Screwed-Up City</t>
  </si>
  <si>
    <t>43mins</t>
  </si>
  <si>
    <t>Bobby and Mel fight to protect Nelson from a hitman.</t>
  </si>
  <si>
    <t>Fusion With Casey Donovan</t>
  </si>
  <si>
    <t xml:space="preserve">l </t>
  </si>
  <si>
    <t>"Fusion" is a prime time music program designed for audiences in their late teens and young adults with the added advantage of being of interest to music lovers of all ages.</t>
  </si>
  <si>
    <t>All Access</t>
  </si>
  <si>
    <t>Yamba's Giant Encounters</t>
  </si>
  <si>
    <t>Brandon challenges Kayne to a hoof-thumping mission: to train as a Jackaroo and then muster about 40 head of cattle in the Megalong Valley.</t>
  </si>
  <si>
    <t>Cattle Muster</t>
  </si>
  <si>
    <t>Look, listen, learn and dance with Mugu Kids host Jub as we learn language words in the Gumbayngirr language from Uncle Michael Jarrett and Malu Kiai Dance Troup perform a sit down dance.</t>
  </si>
  <si>
    <t>Colours</t>
  </si>
  <si>
    <t>Finders Keepers</t>
  </si>
  <si>
    <t>End Of The City Of Gold</t>
  </si>
  <si>
    <t>Be the master of your Mastercard! (and all your bills) and stop letting debt take the fun out of life. Here are some Ninja moves to get you on top.</t>
  </si>
  <si>
    <t>Smash Debt</t>
  </si>
  <si>
    <t>Jeffery spends some time with Lani at her home in Daceyville having a look at how she shops to feed her family of 8 on a budget.</t>
  </si>
  <si>
    <t>Look, listen, learn and dance with Mugu Kids host Jub. Kerrianne Cox sings her song, Walking Along the Edge and Aunty Maxine Jarrett teaches some kids the Gumbayngirr language.</t>
  </si>
  <si>
    <t>Favourites</t>
  </si>
  <si>
    <t>Kc Station</t>
  </si>
  <si>
    <t>Everyone has a stew they can brag about. In this episode, Bo Carne shares his Nana's version of the good old billabong stew - in this case his family calls it 'Nana's Half Caste Stew'.</t>
  </si>
  <si>
    <t>Bo Carne: Nana's Half Caste Stew &amp; Magpie Goose Giblet &amp; Heart Blachan</t>
  </si>
  <si>
    <t>Milne Bay Part 1</t>
  </si>
  <si>
    <t>Lester Bostock is a renown filmmaker, mentor and Bundjalung Elder. Lester is the inspiration and guiding light for a generation of Indigenous filmmakers.</t>
  </si>
  <si>
    <t>Lester Bostock</t>
  </si>
  <si>
    <t>Northern Lights</t>
  </si>
  <si>
    <t>This is a story about what can be achieved when the objectives are far greater than simply winning, and the potential for football to have a positive impact on young Indigenous lives.</t>
  </si>
  <si>
    <t>52mins</t>
  </si>
  <si>
    <t>The Mulka Project</t>
  </si>
  <si>
    <t>The name 'Mulka' means a sacred but public ceremony, and to hold or protect. This series shows content from The Mulka Project who sustain and protect Yolngu cultural knowledge in Northeast Arnhem Land</t>
  </si>
  <si>
    <t>Rainforest: The Limit Of Splendour</t>
  </si>
  <si>
    <t>An evocative journey, contrasting forestry as practiced for ten thousand years by First Nation's people with modern logging.</t>
  </si>
  <si>
    <t>49mins</t>
  </si>
  <si>
    <t>Proppanow</t>
  </si>
  <si>
    <t>proppaNOW challenges the notion of what Aboriginal art is. The artists use their art to forcefully push for social change, while paying homage to their cultural roots.</t>
  </si>
  <si>
    <t>51mins</t>
  </si>
  <si>
    <t>Lagau Danalaig - An Island Life</t>
  </si>
  <si>
    <t>With an idyllic island lifestyle as the backdrop we find out what makes Badu unique through the stories of the people as expressed in their art and culture.</t>
  </si>
  <si>
    <t>50mins</t>
  </si>
  <si>
    <t>58mins</t>
  </si>
  <si>
    <t>As Long As The River Flows</t>
  </si>
  <si>
    <t>All About Yamba</t>
  </si>
  <si>
    <t>Brandon takes Kayne to Tasmania for a ridiculously nail-biting mission: to track down and then kiss a Tasmanian Devil!</t>
  </si>
  <si>
    <t>Tassie Devil</t>
  </si>
  <si>
    <t>Look, listen, learn and dance with Mugu Kids host Jub as we learn about nature. Kerrianne Cox sings a sweet song about bush tucker. And Joshua Button reads his book, Joshua and The Two Crabs.</t>
  </si>
  <si>
    <t>Nature</t>
  </si>
  <si>
    <t>Sugar Rush</t>
  </si>
  <si>
    <t>Treasure Hunt</t>
  </si>
  <si>
    <t>Esteban, Child Of The Sun</t>
  </si>
  <si>
    <t>Can kids handle money? Teaching your kids skills to be financially savvy can start at an early age and be a life skill forever.</t>
  </si>
  <si>
    <t>Saving Kids</t>
  </si>
  <si>
    <t>Giving a little bit of his own personal story Jeffery tells how he came to be a trainer and nutritionist. Lastly, a transformation story from Sheila Hure.</t>
  </si>
  <si>
    <t>Look, listen, learn and dance with Mugu Kids host Jub as she explores our feelings. The Witchetty Grubs sing their song, All the Good Things and Kirra Somerville reads her book, Lizard Gang.</t>
  </si>
  <si>
    <t>Feelings</t>
  </si>
  <si>
    <t>Milikapiti</t>
  </si>
  <si>
    <t>Australia’s premier Aboriginal comedy star, Kevin Kropinyeri is a one-man whirlwind that will have you holding your sides laughing, as he shares tales of his life.</t>
  </si>
  <si>
    <t>Kevin Kropinyeri</t>
  </si>
  <si>
    <t xml:space="preserve">The Marngrook Footy Show </t>
  </si>
  <si>
    <t>AFL stars join Grant Hansen and Gilbert McAdam to discuss the fortunes and prospects of your favourite AFL club.</t>
  </si>
  <si>
    <t xml:space="preserve">The Long Walk: 10 Years </t>
  </si>
  <si>
    <t>A look back at Essendon AFL great Michael Long's 2004 walk from Melbourne to Canberra seeking an audience with Prime Minister John Howard to discuss the plight of Australia's Indigenous peoples.</t>
  </si>
  <si>
    <t xml:space="preserve">Poetic Justice </t>
  </si>
  <si>
    <t>MA</t>
  </si>
  <si>
    <t>A young woman is invited on a long overnight delivery run with an independent minded postal worker. Stars Janet Jackson and Tupac Shakur</t>
  </si>
  <si>
    <t>Costa Rica</t>
  </si>
  <si>
    <t>56mins</t>
  </si>
  <si>
    <t>Tricks N Treats</t>
  </si>
  <si>
    <t>Yamba's Roadshow Singalong</t>
  </si>
  <si>
    <t>Brandon challenges Kayne to track down one of the deadliest and rarest spiders on earth: the northern tree-dwelling funnel web spider!</t>
  </si>
  <si>
    <t>Funnel Web Spider</t>
  </si>
  <si>
    <t>Look, listen, learn and dance with Mugu Kids host Jub. Families are important and Aunty Lorraine Williams from the Larrakia Nation teaches her kids some language words for family members.</t>
  </si>
  <si>
    <t>Family</t>
  </si>
  <si>
    <t>So Smart</t>
  </si>
  <si>
    <t>Surprise</t>
  </si>
  <si>
    <t>Crossing The Atlantic</t>
  </si>
  <si>
    <t>Your super (superannuation) is your retirement fund, which your employer/s must invest in, by law. Here's some good advice about minimizing costs and getting the most benefit from it.</t>
  </si>
  <si>
    <t>Your Super</t>
  </si>
  <si>
    <t>After seeing what Lani buys for her huge family Jeffery gets in the kitchen with her partner, John Duckett, together they make a healthy version of a family favorite, Chicken Soup.</t>
  </si>
  <si>
    <t>12 Canoes</t>
  </si>
  <si>
    <t xml:space="preserve">a n w </t>
  </si>
  <si>
    <t>We live in Arnhem Land, in Northern Territory of Australia. For long time our people have been wanting to show our culture to the world. We made that film, TEN CANOES. That was really beginning of it.</t>
  </si>
  <si>
    <t>66mins</t>
  </si>
  <si>
    <t>Custodians</t>
  </si>
  <si>
    <t>Jeffrey Lee is a traditional owner of the Djok Clan in the Kakadu National Park, Northern Territory. He has just recently saved his land from being mined by International mining giants.</t>
  </si>
  <si>
    <t>Djok - Kakadu</t>
  </si>
  <si>
    <t xml:space="preserve">Fit First </t>
  </si>
  <si>
    <t>Follows four individuals in their pursuit to lose weight and get healthy.</t>
  </si>
  <si>
    <t>Look, listen, learn and dance with Mugu Kids host Jub. Arone Raymond Meek reads his book Enora and The Black Crane from Cairns Queensland and we learn to count in Awabakal from Jacqui Allen.</t>
  </si>
  <si>
    <t>Learning Is Fun</t>
  </si>
  <si>
    <t>29mins</t>
  </si>
  <si>
    <t>Renmark</t>
  </si>
  <si>
    <t>Drawing back to her grandmother and other family members, Helani Doolah will show and teach us how to make some staple dishes that are made every day in the TSI (Torres Strait Islander) community.</t>
  </si>
  <si>
    <t>Helani Doolah: Sop Sop, Sabee Domboi, And Marinated Fried Fish With Battered Banana</t>
  </si>
  <si>
    <t>Willis Yu is an aboriginal hip hop artist born in Broome raised in Perth. He will give us a tour of his city Perth from the point of view of a rapper, as you can still find culture in a large city.</t>
  </si>
  <si>
    <t>Willis Yu</t>
  </si>
  <si>
    <t xml:space="preserve">Aunty Moves In </t>
  </si>
  <si>
    <t>Real people, real problems - there are times when families need nothing short of their own fairy godmother to help them through the rocky terrain of modern life.</t>
  </si>
  <si>
    <t>Smoke Free</t>
  </si>
  <si>
    <t>Mohawk Girls</t>
  </si>
  <si>
    <t xml:space="preserve">a s </t>
  </si>
  <si>
    <t>Mohawk Girls is a comedic look at the lives of four modern-day women trying to stay true to their roots while they navigate sex, work, sex, love, sex and the occasional throw down.</t>
  </si>
  <si>
    <t>East Of Arnhem</t>
  </si>
  <si>
    <t>Filmed in Arnhem Land NT, the film is a snapshot of life in a remote town just after a major mining closure. Handsomely shot, contemplative and empathetic. #SBSDoco</t>
  </si>
  <si>
    <t>mins</t>
  </si>
  <si>
    <t>Defining Moments</t>
  </si>
  <si>
    <t>Kerrianne Cox is a Kimberly singer who is advocating messages of unity and people power. She's using her experiences and cultural knowledge to empower others and to protest at mining at James Price Pt</t>
  </si>
  <si>
    <t>Kerrianne</t>
  </si>
  <si>
    <t xml:space="preserve">Express Yourself </t>
  </si>
  <si>
    <t xml:space="preserve">l s </t>
  </si>
  <si>
    <t>The godfather of Indigenous stand-up comedy Sean Choolburra is back with a new kick ass comedy series &amp; some of the hottest dancers the black community has ever seen.</t>
  </si>
  <si>
    <t>Shuga</t>
  </si>
  <si>
    <t xml:space="preserve">s </t>
  </si>
  <si>
    <t>The story of fun-loving, short-sighted, hard-working, love-making, dream-chasing, heart-breaking and well-meaning youth</t>
  </si>
  <si>
    <t>KENYA</t>
  </si>
  <si>
    <t>Blackstone</t>
  </si>
  <si>
    <t xml:space="preserve">a d v </t>
  </si>
  <si>
    <t>Leona pursues the search for the missing girls. Gail makes an irreversible mistake with Wendy. Andy helps a fellow inmate.</t>
  </si>
  <si>
    <t>Truth Or Dare</t>
  </si>
  <si>
    <t>42mins</t>
  </si>
  <si>
    <t>Walking With Us</t>
  </si>
  <si>
    <t>A collection of connection stories about the importance of cultural protocol as told by Aboriginal Elders from a range of groups in South Australia.</t>
  </si>
  <si>
    <t>6mins</t>
  </si>
  <si>
    <t>Host Patrick Mau, aka Torres Strait Island hip-hop artist MauPower, is joined on the Volumz lounge by Casey Donovan, who talks about her success post-Australian Idol, Emma Donovan and Deline Briscoe.</t>
  </si>
  <si>
    <t>Casey Donovan, Emma Donovan And Deline Briscoe</t>
  </si>
  <si>
    <t>53mins</t>
  </si>
  <si>
    <t>64mins</t>
  </si>
  <si>
    <t>Fusion is a lively, cheeky, informative and entertaining show that features new musical talent, clips, performances and interviews. Hosted by Casey Donovan.</t>
  </si>
  <si>
    <t>NITV On The Road</t>
  </si>
  <si>
    <t>This program showcases performances by the traditional dance groups who were at the Laura Aboriginal Dance Festival 2013 with the Festival coordinator Raymond Blanco giving insight into the event.</t>
  </si>
  <si>
    <t>Look, listen, learn and dance with Mugu Kids host Jub and her daughter Mahlena while we all learn about numbers and words. The Witchetty Grubs perform, Numbers on our Hands.</t>
  </si>
  <si>
    <t>Numbers And Words</t>
  </si>
  <si>
    <t>Brandon challenges Kayne to the unthinkable- to lure in a great white shark by beatboxing!</t>
  </si>
  <si>
    <t>Great White Sharks</t>
  </si>
  <si>
    <t>Alls Fair</t>
  </si>
  <si>
    <t>Our Songs</t>
  </si>
  <si>
    <t>WITBN members created clips from each of their countries of new, emerging and established artists. Come with Carly, Catherine and Yatu as they talk about the different countries and their music</t>
  </si>
  <si>
    <t>Australia</t>
  </si>
  <si>
    <t>Porou Fisheries</t>
  </si>
  <si>
    <t>Bush To Belly</t>
  </si>
  <si>
    <t>A story of engagement through laughter and lattes. Empowering one of the remotest communities on earth. Narrated by Deborah Mailman.</t>
  </si>
  <si>
    <t>A 'Social Enterprise' is really cool to get involved in. They help communities, create employment and bring goods and services you need. You could join one, or start your own!</t>
  </si>
  <si>
    <t>Get Social</t>
  </si>
  <si>
    <t>At an outdoor gym Jeffery shows how to do lat pull-downs. Anita Heiss inspires us with her transformation story.</t>
  </si>
  <si>
    <t>Unearthed</t>
  </si>
  <si>
    <t>Corey Webster is a young hip hop artist with an amazing story.  Angered by racism growing up he was encouraged to put his frustration into lyrics and he discovered a new way to express himself.</t>
  </si>
  <si>
    <t>Corey Webster</t>
  </si>
  <si>
    <t>The world of digital money is so convenient. Online banking and shopping can make life really easy. Levi and Alannah show you how to safely navigate this sometimes tricky world.</t>
  </si>
  <si>
    <t>Digital Dough</t>
  </si>
  <si>
    <t>Letter From Athabasca</t>
  </si>
  <si>
    <t>Maori Tv's Native Affairs</t>
  </si>
  <si>
    <t>Maori Television's flagship current affairs show, Native Affairs, mixes pre-recorded stories with live interviews and panels, where invited guests discuss the latest events.</t>
  </si>
  <si>
    <t>0mins</t>
  </si>
  <si>
    <t>Banduk Marika</t>
  </si>
  <si>
    <t>Our Stories - Flash Blacks</t>
  </si>
  <si>
    <t>From homelessness, alcohol and heroin addiction, to running a multi-million- dollar-company, Michael McLeod's story is one of redemption, hope and inspiration for future “Flash-Blacks”.</t>
  </si>
  <si>
    <t xml:space="preserve">Characters Of Broome </t>
  </si>
  <si>
    <t>Donnelly McKenzie is a quiet gentleman of Broome who had his humble beginnings working at Streeter and Male and become the town's top sorter and grader of pearls.</t>
  </si>
  <si>
    <t>Donnelly McKenzie</t>
  </si>
  <si>
    <t xml:space="preserve">Being Mary Jane </t>
  </si>
  <si>
    <t>The story and life of a black woman, her work, her family as well as her popular talk show which she hosts.</t>
  </si>
  <si>
    <t xml:space="preserve">Nitv News From The Garma Festival </t>
  </si>
  <si>
    <t>Roots</t>
  </si>
  <si>
    <t>(S.1 Ep.1) The remake of the 1977 hit US drama, based on the 1976 Pulitzer Prize-winning book by Alex Haley, tells the story of Kunta Kinte, a 17 year-old taken from Gambia &amp; sold as a slave. #Roots</t>
  </si>
  <si>
    <t>120mins</t>
  </si>
  <si>
    <t>NITV On the Road: Mbantua</t>
  </si>
  <si>
    <t>A weekend of Culture and Music in Central Australia.</t>
  </si>
  <si>
    <t>Bush Mechanics</t>
  </si>
  <si>
    <t>Nitv On The Road: Boomerang Festival</t>
  </si>
  <si>
    <t>Boomerang is a new festival held in Byron Bay over the long weekend. It is run by Rhoda Roberts, ther creator of the Dreaming Festival and is a mixture of Australian and International Indigenous Acts.</t>
  </si>
  <si>
    <t>Shellie Morris</t>
  </si>
  <si>
    <t>Drifting Doolagahls And Elaine Crombie</t>
  </si>
  <si>
    <t xml:space="preserve">NITV On The Road: Saltwater Freshwater </t>
  </si>
  <si>
    <t>Coloured Stone: In this episode of On the Road Bunna Lawrie shares the stories behind the songs and talks about the history of Coloured Stone when they first started touring and where they are today.</t>
  </si>
  <si>
    <t>Coloured Stone</t>
  </si>
  <si>
    <t xml:space="preserve">NITV On The Road: Barunga Festival </t>
  </si>
  <si>
    <t>From our travelling music series NITV showcases veterans and newcomers alike as they perform at the Barunga Festival 2015</t>
  </si>
  <si>
    <t>The Scariest Boy</t>
  </si>
  <si>
    <t>The Helper</t>
  </si>
  <si>
    <t>The Treasures Of Sierra Metis</t>
  </si>
  <si>
    <t>The Elements</t>
  </si>
  <si>
    <t>The City Of Gold</t>
  </si>
  <si>
    <t>The Great Legacy</t>
  </si>
  <si>
    <t>The Professional</t>
  </si>
  <si>
    <t>The Trader</t>
  </si>
  <si>
    <t>Laura Festival</t>
  </si>
  <si>
    <t>The Whiner</t>
  </si>
  <si>
    <t>Michael McLeod</t>
  </si>
  <si>
    <t>WEEK 31: Sunday 24 July to Saturday 30 July</t>
  </si>
  <si>
    <t>The original 80s animation classic that follows a young orphan called Esteban as he searches the New World for both his father and the Mysterious Cities of Gold.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</si>
</sst>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5">
    <xf numFmtId="0" fontId="0" fillId="0" borderId="0" xfId="0" applyFont="1" applyAlignment="1">
      <alignment/>
    </xf>
    <xf numFmtId="0" fontId="0" fillId="0" borderId="0" xfId="0" applyAlignment="1">
      <alignment wrapText="1"/>
    </xf>
    <xf numFmtId="0" fontId="0" fillId="0" borderId="0" xfId="0" applyAlignment="1">
      <alignment/>
    </xf>
    <xf numFmtId="0" fontId="0" fillId="0" borderId="0" xfId="0" applyAlignment="1">
      <alignment wrapText="1"/>
    </xf>
    <xf numFmtId="0" fontId="35"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9525</xdr:colOff>
      <xdr:row>1</xdr:row>
      <xdr:rowOff>1524000</xdr:rowOff>
    </xdr:to>
    <xdr:pic>
      <xdr:nvPicPr>
        <xdr:cNvPr id="1" name="Picture 2" descr="C:\Users\jaimif\AppData\Local\Microsoft\Windows\Temporary Internet Files\Content.Outlook\NGB61LRE\NITV_ProgramGuide_Header_Generic_Outback.jpg"/>
        <xdr:cNvPicPr preferRelativeResize="1">
          <a:picLocks noChangeAspect="1"/>
        </xdr:cNvPicPr>
      </xdr:nvPicPr>
      <xdr:blipFill>
        <a:blip r:embed="rId1"/>
        <a:stretch>
          <a:fillRect/>
        </a:stretch>
      </xdr:blipFill>
      <xdr:spPr>
        <a:xfrm>
          <a:off x="0" y="0"/>
          <a:ext cx="17059275" cy="2962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269"/>
  <sheetViews>
    <sheetView tabSelected="1" zoomScalePageLayoutView="0" workbookViewId="0" topLeftCell="A1">
      <pane ySplit="3" topLeftCell="A253" activePane="bottomLeft" state="frozen"/>
      <selection pane="topLeft" activeCell="A1" sqref="A1"/>
      <selection pane="bottomLeft" activeCell="G257" sqref="G257"/>
    </sheetView>
  </sheetViews>
  <sheetFormatPr defaultColWidth="9.140625" defaultRowHeight="15"/>
  <cols>
    <col min="1" max="1" width="10.421875" style="0" bestFit="1" customWidth="1"/>
    <col min="2" max="2" width="10.00390625" style="0" bestFit="1" customWidth="1"/>
    <col min="3" max="3" width="38.140625" style="1" bestFit="1" customWidth="1"/>
    <col min="4" max="4" width="48.00390625" style="1" customWidth="1"/>
    <col min="5" max="5" width="12.7109375" style="0" bestFit="1" customWidth="1"/>
    <col min="6" max="6" width="16.57421875" style="0" bestFit="1" customWidth="1"/>
    <col min="7" max="7" width="67.7109375" style="3" customWidth="1"/>
    <col min="8" max="8" width="17.57421875" style="0" bestFit="1" customWidth="1"/>
    <col min="9" max="9" width="19.421875" style="0" bestFit="1" customWidth="1"/>
    <col min="10" max="10" width="15.140625" style="0" bestFit="1" customWidth="1"/>
  </cols>
  <sheetData>
    <row r="1" spans="1:9" ht="113.25" customHeight="1">
      <c r="A1" s="2"/>
      <c r="B1" s="2"/>
      <c r="C1" s="2"/>
      <c r="D1" s="2"/>
      <c r="E1" s="2"/>
      <c r="F1" s="2"/>
      <c r="H1" s="2"/>
      <c r="I1" s="2"/>
    </row>
    <row r="2" spans="1:9" ht="162.75" customHeight="1">
      <c r="A2" s="4" t="s">
        <v>401</v>
      </c>
      <c r="B2" s="4"/>
      <c r="C2" s="4"/>
      <c r="D2" s="4"/>
      <c r="E2" s="2"/>
      <c r="F2" s="2"/>
      <c r="H2" s="2"/>
      <c r="I2" s="2"/>
    </row>
    <row r="3" spans="1:10" ht="15">
      <c r="A3" t="s">
        <v>0</v>
      </c>
      <c r="B3" t="s">
        <v>1</v>
      </c>
      <c r="C3" s="1" t="s">
        <v>2</v>
      </c>
      <c r="D3" s="1" t="s">
        <v>6</v>
      </c>
      <c r="E3" t="s">
        <v>3</v>
      </c>
      <c r="F3" t="s">
        <v>4</v>
      </c>
      <c r="G3" s="3" t="s">
        <v>5</v>
      </c>
      <c r="H3" t="s">
        <v>7</v>
      </c>
      <c r="I3" t="s">
        <v>8</v>
      </c>
      <c r="J3" t="s">
        <v>9</v>
      </c>
    </row>
    <row r="4" spans="1:10" ht="45">
      <c r="A4" t="str">
        <f aca="true" t="shared" si="0" ref="A4:A29">"2016-07-24"</f>
        <v>2016-07-24</v>
      </c>
      <c r="B4" t="str">
        <f>"0500"</f>
        <v>0500</v>
      </c>
      <c r="C4" s="1" t="s">
        <v>10</v>
      </c>
      <c r="D4" s="1" t="s">
        <v>13</v>
      </c>
      <c r="E4" t="s">
        <v>11</v>
      </c>
      <c r="G4" s="3" t="s">
        <v>12</v>
      </c>
      <c r="H4">
        <v>2015</v>
      </c>
      <c r="I4" t="s">
        <v>15</v>
      </c>
      <c r="J4" t="s">
        <v>16</v>
      </c>
    </row>
    <row r="5" spans="1:10" ht="30">
      <c r="A5" t="str">
        <f t="shared" si="0"/>
        <v>2016-07-24</v>
      </c>
      <c r="B5" t="str">
        <f>"0600"</f>
        <v>0600</v>
      </c>
      <c r="C5" s="1" t="s">
        <v>17</v>
      </c>
      <c r="D5" s="1" t="s">
        <v>390</v>
      </c>
      <c r="E5" t="s">
        <v>18</v>
      </c>
      <c r="G5" s="3" t="s">
        <v>19</v>
      </c>
      <c r="H5">
        <v>2002</v>
      </c>
      <c r="I5" t="s">
        <v>20</v>
      </c>
      <c r="J5" t="s">
        <v>21</v>
      </c>
    </row>
    <row r="6" spans="1:10" ht="30">
      <c r="A6" t="str">
        <f t="shared" si="0"/>
        <v>2016-07-24</v>
      </c>
      <c r="B6" t="str">
        <f>"0615"</f>
        <v>0615</v>
      </c>
      <c r="C6" s="1" t="s">
        <v>17</v>
      </c>
      <c r="D6" s="1" t="s">
        <v>391</v>
      </c>
      <c r="E6" t="s">
        <v>18</v>
      </c>
      <c r="G6" s="3" t="s">
        <v>19</v>
      </c>
      <c r="H6">
        <v>2002</v>
      </c>
      <c r="I6" t="s">
        <v>20</v>
      </c>
      <c r="J6" t="s">
        <v>22</v>
      </c>
    </row>
    <row r="7" spans="1:10" ht="45">
      <c r="A7" t="str">
        <f t="shared" si="0"/>
        <v>2016-07-24</v>
      </c>
      <c r="B7" t="str">
        <f>"0630"</f>
        <v>0630</v>
      </c>
      <c r="C7" s="1" t="s">
        <v>23</v>
      </c>
      <c r="D7" s="1" t="s">
        <v>392</v>
      </c>
      <c r="E7" t="s">
        <v>18</v>
      </c>
      <c r="G7" s="3" t="s">
        <v>24</v>
      </c>
      <c r="H7">
        <v>2005</v>
      </c>
      <c r="I7" t="s">
        <v>20</v>
      </c>
      <c r="J7" t="s">
        <v>25</v>
      </c>
    </row>
    <row r="8" spans="1:10" ht="45">
      <c r="A8" t="str">
        <f t="shared" si="0"/>
        <v>2016-07-24</v>
      </c>
      <c r="B8" t="str">
        <f>"0700"</f>
        <v>0700</v>
      </c>
      <c r="C8" s="1" t="s">
        <v>26</v>
      </c>
      <c r="E8" t="s">
        <v>11</v>
      </c>
      <c r="G8" s="3" t="s">
        <v>27</v>
      </c>
      <c r="H8">
        <v>2014</v>
      </c>
      <c r="I8" t="s">
        <v>15</v>
      </c>
      <c r="J8" t="s">
        <v>28</v>
      </c>
    </row>
    <row r="9" spans="1:10" ht="45">
      <c r="A9" t="str">
        <f t="shared" si="0"/>
        <v>2016-07-24</v>
      </c>
      <c r="B9" t="str">
        <f>"0730"</f>
        <v>0730</v>
      </c>
      <c r="C9" s="1" t="s">
        <v>29</v>
      </c>
      <c r="E9" t="s">
        <v>18</v>
      </c>
      <c r="G9" s="3" t="s">
        <v>30</v>
      </c>
      <c r="H9">
        <v>2010</v>
      </c>
      <c r="I9" t="s">
        <v>20</v>
      </c>
      <c r="J9" t="s">
        <v>25</v>
      </c>
    </row>
    <row r="10" spans="1:10" ht="45">
      <c r="A10" t="str">
        <f t="shared" si="0"/>
        <v>2016-07-24</v>
      </c>
      <c r="B10" t="str">
        <f>"0800"</f>
        <v>0800</v>
      </c>
      <c r="C10" s="1" t="s">
        <v>31</v>
      </c>
      <c r="D10" s="1" t="s">
        <v>33</v>
      </c>
      <c r="E10" t="s">
        <v>18</v>
      </c>
      <c r="G10" s="3" t="s">
        <v>32</v>
      </c>
      <c r="H10">
        <v>0</v>
      </c>
      <c r="I10" t="s">
        <v>15</v>
      </c>
      <c r="J10" t="s">
        <v>28</v>
      </c>
    </row>
    <row r="11" spans="1:10" ht="45">
      <c r="A11" t="str">
        <f t="shared" si="0"/>
        <v>2016-07-24</v>
      </c>
      <c r="B11" t="str">
        <f>"0830"</f>
        <v>0830</v>
      </c>
      <c r="C11" s="1" t="s">
        <v>34</v>
      </c>
      <c r="D11" s="1" t="s">
        <v>36</v>
      </c>
      <c r="E11" t="s">
        <v>18</v>
      </c>
      <c r="G11" s="3" t="s">
        <v>35</v>
      </c>
      <c r="H11">
        <v>2012</v>
      </c>
      <c r="I11" t="s">
        <v>15</v>
      </c>
      <c r="J11" t="s">
        <v>37</v>
      </c>
    </row>
    <row r="12" spans="1:10" ht="45">
      <c r="A12" t="str">
        <f t="shared" si="0"/>
        <v>2016-07-24</v>
      </c>
      <c r="B12" t="str">
        <f>"0900"</f>
        <v>0900</v>
      </c>
      <c r="C12" s="1" t="s">
        <v>23</v>
      </c>
      <c r="D12" s="1" t="s">
        <v>393</v>
      </c>
      <c r="E12" t="s">
        <v>18</v>
      </c>
      <c r="G12" s="3" t="s">
        <v>24</v>
      </c>
      <c r="H12">
        <v>2005</v>
      </c>
      <c r="I12" t="s">
        <v>20</v>
      </c>
      <c r="J12" t="s">
        <v>37</v>
      </c>
    </row>
    <row r="13" spans="1:10" ht="45">
      <c r="A13" t="str">
        <f t="shared" si="0"/>
        <v>2016-07-24</v>
      </c>
      <c r="B13" t="str">
        <f>"0930"</f>
        <v>0930</v>
      </c>
      <c r="C13" s="1" t="s">
        <v>26</v>
      </c>
      <c r="E13" t="s">
        <v>11</v>
      </c>
      <c r="G13" s="3" t="s">
        <v>27</v>
      </c>
      <c r="H13">
        <v>2014</v>
      </c>
      <c r="I13" t="s">
        <v>15</v>
      </c>
      <c r="J13" t="s">
        <v>28</v>
      </c>
    </row>
    <row r="14" spans="1:10" ht="30">
      <c r="A14" t="str">
        <f t="shared" si="0"/>
        <v>2016-07-24</v>
      </c>
      <c r="B14" t="str">
        <f>"1000"</f>
        <v>1000</v>
      </c>
      <c r="C14" s="1" t="s">
        <v>38</v>
      </c>
      <c r="E14" t="s">
        <v>39</v>
      </c>
      <c r="G14" s="3" t="s">
        <v>40</v>
      </c>
      <c r="H14">
        <v>2015</v>
      </c>
      <c r="I14" t="s">
        <v>41</v>
      </c>
      <c r="J14" t="s">
        <v>42</v>
      </c>
    </row>
    <row r="15" spans="1:10" ht="45">
      <c r="A15" t="str">
        <f t="shared" si="0"/>
        <v>2016-07-24</v>
      </c>
      <c r="B15" t="str">
        <f>"1200"</f>
        <v>1200</v>
      </c>
      <c r="C15" s="1" t="s">
        <v>43</v>
      </c>
      <c r="D15" s="1" t="s">
        <v>45</v>
      </c>
      <c r="E15" t="s">
        <v>18</v>
      </c>
      <c r="G15" s="3" t="s">
        <v>44</v>
      </c>
      <c r="H15">
        <v>2013</v>
      </c>
      <c r="I15" t="s">
        <v>15</v>
      </c>
      <c r="J15" t="s">
        <v>46</v>
      </c>
    </row>
    <row r="16" spans="1:10" ht="15">
      <c r="A16" t="str">
        <f t="shared" si="0"/>
        <v>2016-07-24</v>
      </c>
      <c r="B16" t="str">
        <f>"1230"</f>
        <v>1230</v>
      </c>
      <c r="C16" s="1" t="s">
        <v>47</v>
      </c>
      <c r="E16" t="s">
        <v>39</v>
      </c>
      <c r="G16" s="3" t="s">
        <v>48</v>
      </c>
      <c r="H16">
        <v>2016</v>
      </c>
      <c r="I16" t="s">
        <v>15</v>
      </c>
      <c r="J16" t="s">
        <v>49</v>
      </c>
    </row>
    <row r="17" spans="1:10" ht="51.75" customHeight="1">
      <c r="A17" t="str">
        <f t="shared" si="0"/>
        <v>2016-07-24</v>
      </c>
      <c r="B17" t="str">
        <f>"1430"</f>
        <v>1430</v>
      </c>
      <c r="C17" s="1" t="s">
        <v>50</v>
      </c>
      <c r="E17" t="s">
        <v>18</v>
      </c>
      <c r="G17" s="3" t="s">
        <v>51</v>
      </c>
      <c r="H17">
        <v>2002</v>
      </c>
      <c r="I17" t="s">
        <v>20</v>
      </c>
      <c r="J17" t="s">
        <v>52</v>
      </c>
    </row>
    <row r="18" spans="1:10" ht="30">
      <c r="A18" t="str">
        <f t="shared" si="0"/>
        <v>2016-07-24</v>
      </c>
      <c r="B18" t="str">
        <f>"1530"</f>
        <v>1530</v>
      </c>
      <c r="C18" s="1" t="s">
        <v>53</v>
      </c>
      <c r="D18" s="1" t="s">
        <v>53</v>
      </c>
      <c r="E18" t="s">
        <v>18</v>
      </c>
      <c r="G18" s="3" t="s">
        <v>54</v>
      </c>
      <c r="H18">
        <v>0</v>
      </c>
      <c r="I18" t="s">
        <v>15</v>
      </c>
      <c r="J18" t="s">
        <v>55</v>
      </c>
    </row>
    <row r="19" spans="1:10" ht="45">
      <c r="A19" t="str">
        <f t="shared" si="0"/>
        <v>2016-07-24</v>
      </c>
      <c r="B19" t="str">
        <f>"1545"</f>
        <v>1545</v>
      </c>
      <c r="C19" s="1" t="s">
        <v>56</v>
      </c>
      <c r="D19" s="1" t="s">
        <v>58</v>
      </c>
      <c r="E19" t="s">
        <v>18</v>
      </c>
      <c r="G19" s="3" t="s">
        <v>57</v>
      </c>
      <c r="H19">
        <v>0</v>
      </c>
      <c r="I19" t="s">
        <v>15</v>
      </c>
      <c r="J19" t="s">
        <v>28</v>
      </c>
    </row>
    <row r="20" spans="1:10" ht="45">
      <c r="A20" t="str">
        <f t="shared" si="0"/>
        <v>2016-07-24</v>
      </c>
      <c r="B20" t="str">
        <f>"1615"</f>
        <v>1615</v>
      </c>
      <c r="C20" s="1" t="s">
        <v>59</v>
      </c>
      <c r="E20" t="s">
        <v>18</v>
      </c>
      <c r="G20" s="3" t="s">
        <v>60</v>
      </c>
      <c r="H20">
        <v>0</v>
      </c>
      <c r="I20" t="s">
        <v>15</v>
      </c>
      <c r="J20" t="s">
        <v>61</v>
      </c>
    </row>
    <row r="21" spans="1:10" ht="45">
      <c r="A21" t="str">
        <f t="shared" si="0"/>
        <v>2016-07-24</v>
      </c>
      <c r="B21" t="str">
        <f>"1700"</f>
        <v>1700</v>
      </c>
      <c r="C21" s="1" t="s">
        <v>62</v>
      </c>
      <c r="E21" t="s">
        <v>39</v>
      </c>
      <c r="G21" s="3" t="s">
        <v>63</v>
      </c>
      <c r="H21">
        <v>2016</v>
      </c>
      <c r="I21" t="s">
        <v>64</v>
      </c>
      <c r="J21" t="s">
        <v>65</v>
      </c>
    </row>
    <row r="22" spans="1:10" ht="45">
      <c r="A22" t="str">
        <f t="shared" si="0"/>
        <v>2016-07-24</v>
      </c>
      <c r="B22" t="str">
        <f>"1730"</f>
        <v>1730</v>
      </c>
      <c r="C22" s="1" t="s">
        <v>66</v>
      </c>
      <c r="E22" t="s">
        <v>18</v>
      </c>
      <c r="G22" s="3" t="s">
        <v>67</v>
      </c>
      <c r="H22">
        <v>0</v>
      </c>
      <c r="I22" t="s">
        <v>20</v>
      </c>
      <c r="J22" t="s">
        <v>46</v>
      </c>
    </row>
    <row r="23" spans="1:10" ht="45">
      <c r="A23" t="str">
        <f t="shared" si="0"/>
        <v>2016-07-24</v>
      </c>
      <c r="B23" t="str">
        <f>"1800"</f>
        <v>1800</v>
      </c>
      <c r="C23" s="1" t="s">
        <v>68</v>
      </c>
      <c r="D23" s="1" t="s">
        <v>71</v>
      </c>
      <c r="E23" t="s">
        <v>11</v>
      </c>
      <c r="F23" t="s">
        <v>69</v>
      </c>
      <c r="G23" s="3" t="s">
        <v>70</v>
      </c>
      <c r="H23">
        <v>0</v>
      </c>
      <c r="I23" t="s">
        <v>15</v>
      </c>
      <c r="J23" t="s">
        <v>72</v>
      </c>
    </row>
    <row r="24" spans="1:10" ht="45">
      <c r="A24" t="str">
        <f t="shared" si="0"/>
        <v>2016-07-24</v>
      </c>
      <c r="B24" t="str">
        <f>"1830"</f>
        <v>1830</v>
      </c>
      <c r="C24" s="1" t="s">
        <v>73</v>
      </c>
      <c r="D24" s="1" t="s">
        <v>75</v>
      </c>
      <c r="E24" t="s">
        <v>18</v>
      </c>
      <c r="G24" s="3" t="s">
        <v>74</v>
      </c>
      <c r="H24">
        <v>0</v>
      </c>
      <c r="I24" t="s">
        <v>15</v>
      </c>
      <c r="J24" t="s">
        <v>76</v>
      </c>
    </row>
    <row r="25" spans="1:10" ht="45">
      <c r="A25" t="str">
        <f t="shared" si="0"/>
        <v>2016-07-24</v>
      </c>
      <c r="B25" t="str">
        <f>"1900"</f>
        <v>1900</v>
      </c>
      <c r="C25" s="1" t="s">
        <v>77</v>
      </c>
      <c r="E25" t="s">
        <v>11</v>
      </c>
      <c r="G25" s="3" t="s">
        <v>78</v>
      </c>
      <c r="H25">
        <v>2004</v>
      </c>
      <c r="I25" t="s">
        <v>14</v>
      </c>
      <c r="J25" t="s">
        <v>79</v>
      </c>
    </row>
    <row r="26" spans="1:10" ht="50.25" customHeight="1">
      <c r="A26" t="str">
        <f t="shared" si="0"/>
        <v>2016-07-24</v>
      </c>
      <c r="B26" t="str">
        <f>"2000"</f>
        <v>2000</v>
      </c>
      <c r="C26" s="1" t="s">
        <v>80</v>
      </c>
      <c r="D26" s="1" t="s">
        <v>83</v>
      </c>
      <c r="E26" t="s">
        <v>11</v>
      </c>
      <c r="F26" t="s">
        <v>81</v>
      </c>
      <c r="G26" s="3" t="s">
        <v>82</v>
      </c>
      <c r="H26">
        <v>2000</v>
      </c>
      <c r="I26" t="s">
        <v>84</v>
      </c>
      <c r="J26" t="s">
        <v>85</v>
      </c>
    </row>
    <row r="27" spans="1:10" ht="45">
      <c r="A27" t="str">
        <f t="shared" si="0"/>
        <v>2016-07-24</v>
      </c>
      <c r="B27" t="str">
        <f>"2130"</f>
        <v>2130</v>
      </c>
      <c r="C27" s="1" t="s">
        <v>86</v>
      </c>
      <c r="D27" s="1" t="s">
        <v>14</v>
      </c>
      <c r="E27" t="s">
        <v>87</v>
      </c>
      <c r="F27" t="s">
        <v>81</v>
      </c>
      <c r="G27" s="3" t="s">
        <v>88</v>
      </c>
      <c r="H27">
        <v>2005</v>
      </c>
      <c r="I27" t="s">
        <v>89</v>
      </c>
      <c r="J27" t="s">
        <v>90</v>
      </c>
    </row>
    <row r="28" spans="1:10" ht="45">
      <c r="A28" t="str">
        <f t="shared" si="0"/>
        <v>2016-07-24</v>
      </c>
      <c r="B28" t="str">
        <f>"2330"</f>
        <v>2330</v>
      </c>
      <c r="C28" s="1" t="s">
        <v>91</v>
      </c>
      <c r="D28" s="1" t="s">
        <v>94</v>
      </c>
      <c r="E28" t="s">
        <v>18</v>
      </c>
      <c r="F28" t="s">
        <v>92</v>
      </c>
      <c r="G28" s="3" t="s">
        <v>93</v>
      </c>
      <c r="H28">
        <v>0</v>
      </c>
      <c r="I28" t="s">
        <v>15</v>
      </c>
      <c r="J28" t="s">
        <v>22</v>
      </c>
    </row>
    <row r="29" spans="1:10" ht="45">
      <c r="A29" t="str">
        <f t="shared" si="0"/>
        <v>2016-07-24</v>
      </c>
      <c r="B29" t="str">
        <f>"2345"</f>
        <v>2345</v>
      </c>
      <c r="C29" s="1" t="s">
        <v>91</v>
      </c>
      <c r="D29" s="1" t="s">
        <v>96</v>
      </c>
      <c r="E29" t="s">
        <v>18</v>
      </c>
      <c r="G29" s="3" t="s">
        <v>95</v>
      </c>
      <c r="H29">
        <v>0</v>
      </c>
      <c r="I29" t="s">
        <v>15</v>
      </c>
      <c r="J29" t="s">
        <v>22</v>
      </c>
    </row>
    <row r="30" spans="1:10" ht="30">
      <c r="A30" t="str">
        <f aca="true" t="shared" si="1" ref="A30:A70">"2016-07-25"</f>
        <v>2016-07-25</v>
      </c>
      <c r="B30" t="str">
        <f>"0000"</f>
        <v>0000</v>
      </c>
      <c r="C30" s="1" t="s">
        <v>97</v>
      </c>
      <c r="E30" t="s">
        <v>11</v>
      </c>
      <c r="G30" s="3" t="s">
        <v>98</v>
      </c>
      <c r="H30">
        <v>2012</v>
      </c>
      <c r="I30" t="s">
        <v>15</v>
      </c>
      <c r="J30" t="s">
        <v>99</v>
      </c>
    </row>
    <row r="31" spans="1:10" ht="30">
      <c r="A31" t="str">
        <f t="shared" si="1"/>
        <v>2016-07-25</v>
      </c>
      <c r="B31" t="str">
        <f>"0100"</f>
        <v>0100</v>
      </c>
      <c r="C31" s="1" t="s">
        <v>97</v>
      </c>
      <c r="E31" t="s">
        <v>11</v>
      </c>
      <c r="G31" s="3" t="s">
        <v>98</v>
      </c>
      <c r="H31">
        <v>2012</v>
      </c>
      <c r="I31" t="s">
        <v>15</v>
      </c>
      <c r="J31" t="s">
        <v>99</v>
      </c>
    </row>
    <row r="32" spans="1:10" ht="30">
      <c r="A32" t="str">
        <f t="shared" si="1"/>
        <v>2016-07-25</v>
      </c>
      <c r="B32" t="str">
        <f>"0200"</f>
        <v>0200</v>
      </c>
      <c r="C32" s="1" t="s">
        <v>97</v>
      </c>
      <c r="E32" t="s">
        <v>11</v>
      </c>
      <c r="G32" s="3" t="s">
        <v>98</v>
      </c>
      <c r="H32">
        <v>2012</v>
      </c>
      <c r="I32" t="s">
        <v>15</v>
      </c>
      <c r="J32" t="s">
        <v>99</v>
      </c>
    </row>
    <row r="33" spans="1:10" ht="30">
      <c r="A33" t="str">
        <f t="shared" si="1"/>
        <v>2016-07-25</v>
      </c>
      <c r="B33" t="str">
        <f>"0300"</f>
        <v>0300</v>
      </c>
      <c r="C33" s="1" t="s">
        <v>97</v>
      </c>
      <c r="E33" t="s">
        <v>11</v>
      </c>
      <c r="G33" s="3" t="s">
        <v>98</v>
      </c>
      <c r="H33">
        <v>2012</v>
      </c>
      <c r="I33" t="s">
        <v>15</v>
      </c>
      <c r="J33" t="s">
        <v>99</v>
      </c>
    </row>
    <row r="34" spans="1:10" ht="30">
      <c r="A34" t="str">
        <f t="shared" si="1"/>
        <v>2016-07-25</v>
      </c>
      <c r="B34" t="str">
        <f>"0400"</f>
        <v>0400</v>
      </c>
      <c r="C34" s="1" t="s">
        <v>97</v>
      </c>
      <c r="E34" t="s">
        <v>11</v>
      </c>
      <c r="G34" s="3" t="s">
        <v>98</v>
      </c>
      <c r="H34">
        <v>2012</v>
      </c>
      <c r="I34" t="s">
        <v>15</v>
      </c>
      <c r="J34" t="s">
        <v>99</v>
      </c>
    </row>
    <row r="35" spans="1:10" ht="30">
      <c r="A35" t="str">
        <f t="shared" si="1"/>
        <v>2016-07-25</v>
      </c>
      <c r="B35" t="str">
        <f>"0500"</f>
        <v>0500</v>
      </c>
      <c r="C35" s="1" t="s">
        <v>97</v>
      </c>
      <c r="E35" t="s">
        <v>11</v>
      </c>
      <c r="G35" s="3" t="s">
        <v>98</v>
      </c>
      <c r="H35">
        <v>2012</v>
      </c>
      <c r="I35" t="s">
        <v>15</v>
      </c>
      <c r="J35" t="s">
        <v>100</v>
      </c>
    </row>
    <row r="36" spans="1:10" ht="45">
      <c r="A36" t="str">
        <f t="shared" si="1"/>
        <v>2016-07-25</v>
      </c>
      <c r="B36" t="str">
        <f>"0600"</f>
        <v>0600</v>
      </c>
      <c r="C36" s="1" t="s">
        <v>23</v>
      </c>
      <c r="D36" s="1" t="s">
        <v>101</v>
      </c>
      <c r="E36" t="s">
        <v>18</v>
      </c>
      <c r="G36" s="3" t="s">
        <v>24</v>
      </c>
      <c r="H36">
        <v>2005</v>
      </c>
      <c r="I36" t="s">
        <v>20</v>
      </c>
      <c r="J36" t="s">
        <v>37</v>
      </c>
    </row>
    <row r="37" spans="1:10" ht="45">
      <c r="A37" t="str">
        <f t="shared" si="1"/>
        <v>2016-07-25</v>
      </c>
      <c r="B37" t="str">
        <f>"0630"</f>
        <v>0630</v>
      </c>
      <c r="C37" s="1" t="s">
        <v>29</v>
      </c>
      <c r="E37" t="s">
        <v>18</v>
      </c>
      <c r="G37" s="3" t="s">
        <v>30</v>
      </c>
      <c r="H37">
        <v>2010</v>
      </c>
      <c r="I37" t="s">
        <v>20</v>
      </c>
      <c r="J37" t="s">
        <v>28</v>
      </c>
    </row>
    <row r="38" spans="1:10" ht="15">
      <c r="A38" t="str">
        <f t="shared" si="1"/>
        <v>2016-07-25</v>
      </c>
      <c r="B38" t="str">
        <f>"0700"</f>
        <v>0700</v>
      </c>
      <c r="C38" s="1" t="s">
        <v>102</v>
      </c>
      <c r="D38" s="1" t="s">
        <v>104</v>
      </c>
      <c r="E38" t="s">
        <v>18</v>
      </c>
      <c r="G38" s="3" t="s">
        <v>103</v>
      </c>
      <c r="H38">
        <v>2015</v>
      </c>
      <c r="I38" t="s">
        <v>15</v>
      </c>
      <c r="J38" t="s">
        <v>46</v>
      </c>
    </row>
    <row r="39" spans="1:10" ht="30">
      <c r="A39" t="str">
        <f t="shared" si="1"/>
        <v>2016-07-25</v>
      </c>
      <c r="B39" t="str">
        <f>"0730"</f>
        <v>0730</v>
      </c>
      <c r="C39" s="1" t="s">
        <v>34</v>
      </c>
      <c r="D39" s="1" t="s">
        <v>106</v>
      </c>
      <c r="E39" t="s">
        <v>18</v>
      </c>
      <c r="G39" s="3" t="s">
        <v>105</v>
      </c>
      <c r="H39">
        <v>2012</v>
      </c>
      <c r="I39" t="s">
        <v>15</v>
      </c>
      <c r="J39" t="s">
        <v>37</v>
      </c>
    </row>
    <row r="40" spans="1:10" ht="45">
      <c r="A40" t="str">
        <f t="shared" si="1"/>
        <v>2016-07-25</v>
      </c>
      <c r="B40" t="str">
        <f>"0800"</f>
        <v>0800</v>
      </c>
      <c r="C40" s="1" t="s">
        <v>31</v>
      </c>
      <c r="D40" s="1" t="s">
        <v>108</v>
      </c>
      <c r="E40" t="s">
        <v>18</v>
      </c>
      <c r="G40" s="3" t="s">
        <v>107</v>
      </c>
      <c r="H40">
        <v>0</v>
      </c>
      <c r="I40" t="s">
        <v>15</v>
      </c>
      <c r="J40" t="s">
        <v>76</v>
      </c>
    </row>
    <row r="41" spans="1:10" ht="30">
      <c r="A41" t="str">
        <f t="shared" si="1"/>
        <v>2016-07-25</v>
      </c>
      <c r="B41" t="str">
        <f>"0830"</f>
        <v>0830</v>
      </c>
      <c r="C41" s="1" t="s">
        <v>17</v>
      </c>
      <c r="D41" s="1" t="s">
        <v>109</v>
      </c>
      <c r="E41" t="s">
        <v>18</v>
      </c>
      <c r="G41" s="3" t="s">
        <v>19</v>
      </c>
      <c r="H41">
        <v>2002</v>
      </c>
      <c r="I41" t="s">
        <v>20</v>
      </c>
      <c r="J41" t="s">
        <v>21</v>
      </c>
    </row>
    <row r="42" spans="1:10" ht="30">
      <c r="A42" t="str">
        <f t="shared" si="1"/>
        <v>2016-07-25</v>
      </c>
      <c r="B42" t="str">
        <f>"0845"</f>
        <v>0845</v>
      </c>
      <c r="C42" s="1" t="s">
        <v>17</v>
      </c>
      <c r="D42" s="1" t="s">
        <v>110</v>
      </c>
      <c r="E42" t="s">
        <v>18</v>
      </c>
      <c r="G42" s="3" t="s">
        <v>19</v>
      </c>
      <c r="H42">
        <v>2002</v>
      </c>
      <c r="I42" t="s">
        <v>20</v>
      </c>
      <c r="J42" t="s">
        <v>22</v>
      </c>
    </row>
    <row r="43" spans="1:10" ht="51" customHeight="1">
      <c r="A43" t="str">
        <f t="shared" si="1"/>
        <v>2016-07-25</v>
      </c>
      <c r="B43" t="str">
        <f>"0900"</f>
        <v>0900</v>
      </c>
      <c r="C43" s="1" t="s">
        <v>111</v>
      </c>
      <c r="E43" t="s">
        <v>11</v>
      </c>
      <c r="G43" s="3" t="s">
        <v>112</v>
      </c>
      <c r="H43">
        <v>2014</v>
      </c>
      <c r="I43" t="s">
        <v>20</v>
      </c>
      <c r="J43" t="s">
        <v>46</v>
      </c>
    </row>
    <row r="44" spans="1:10" ht="45">
      <c r="A44" t="str">
        <f t="shared" si="1"/>
        <v>2016-07-25</v>
      </c>
      <c r="B44" t="str">
        <f>"0930"</f>
        <v>0930</v>
      </c>
      <c r="C44" s="1" t="s">
        <v>113</v>
      </c>
      <c r="D44" s="1" t="s">
        <v>394</v>
      </c>
      <c r="E44" t="s">
        <v>11</v>
      </c>
      <c r="G44" s="3" t="s">
        <v>402</v>
      </c>
      <c r="H44">
        <v>1982</v>
      </c>
      <c r="I44" t="s">
        <v>115</v>
      </c>
      <c r="J44" t="s">
        <v>116</v>
      </c>
    </row>
    <row r="45" spans="1:10" ht="45">
      <c r="A45" t="str">
        <f t="shared" si="1"/>
        <v>2016-07-25</v>
      </c>
      <c r="B45" t="str">
        <f>"1000"</f>
        <v>1000</v>
      </c>
      <c r="C45" s="1" t="s">
        <v>62</v>
      </c>
      <c r="E45" t="s">
        <v>39</v>
      </c>
      <c r="G45" s="3" t="s">
        <v>63</v>
      </c>
      <c r="H45">
        <v>2016</v>
      </c>
      <c r="I45" t="s">
        <v>64</v>
      </c>
      <c r="J45" t="s">
        <v>65</v>
      </c>
    </row>
    <row r="46" spans="1:10" ht="45">
      <c r="A46" t="str">
        <f t="shared" si="1"/>
        <v>2016-07-25</v>
      </c>
      <c r="B46" t="str">
        <f>"1030"</f>
        <v>1030</v>
      </c>
      <c r="C46" s="1" t="s">
        <v>68</v>
      </c>
      <c r="D46" s="1" t="s">
        <v>71</v>
      </c>
      <c r="E46" t="s">
        <v>11</v>
      </c>
      <c r="F46" t="s">
        <v>69</v>
      </c>
      <c r="G46" s="3" t="s">
        <v>70</v>
      </c>
      <c r="H46">
        <v>0</v>
      </c>
      <c r="I46" t="s">
        <v>15</v>
      </c>
      <c r="J46" t="s">
        <v>72</v>
      </c>
    </row>
    <row r="47" spans="1:10" ht="60">
      <c r="A47" t="str">
        <f t="shared" si="1"/>
        <v>2016-07-25</v>
      </c>
      <c r="B47" t="str">
        <f>"1100"</f>
        <v>1100</v>
      </c>
      <c r="C47" s="1" t="s">
        <v>80</v>
      </c>
      <c r="D47" s="1" t="s">
        <v>83</v>
      </c>
      <c r="E47" t="s">
        <v>11</v>
      </c>
      <c r="F47" t="s">
        <v>81</v>
      </c>
      <c r="G47" s="3" t="s">
        <v>82</v>
      </c>
      <c r="H47">
        <v>2000</v>
      </c>
      <c r="I47" t="s">
        <v>84</v>
      </c>
      <c r="J47" t="s">
        <v>85</v>
      </c>
    </row>
    <row r="48" spans="1:10" ht="45">
      <c r="A48" t="str">
        <f t="shared" si="1"/>
        <v>2016-07-25</v>
      </c>
      <c r="B48" t="str">
        <f>"1230"</f>
        <v>1230</v>
      </c>
      <c r="C48" s="1" t="s">
        <v>59</v>
      </c>
      <c r="E48" t="s">
        <v>18</v>
      </c>
      <c r="G48" s="3" t="s">
        <v>60</v>
      </c>
      <c r="H48">
        <v>0</v>
      </c>
      <c r="I48" t="s">
        <v>15</v>
      </c>
      <c r="J48" t="s">
        <v>61</v>
      </c>
    </row>
    <row r="49" spans="1:10" ht="15">
      <c r="A49" t="str">
        <f t="shared" si="1"/>
        <v>2016-07-25</v>
      </c>
      <c r="B49" t="str">
        <f>"1315"</f>
        <v>1315</v>
      </c>
      <c r="C49" s="1" t="s">
        <v>117</v>
      </c>
      <c r="E49" t="s">
        <v>18</v>
      </c>
      <c r="G49" s="3" t="s">
        <v>118</v>
      </c>
      <c r="H49">
        <v>0</v>
      </c>
      <c r="I49" t="s">
        <v>84</v>
      </c>
      <c r="J49" t="s">
        <v>119</v>
      </c>
    </row>
    <row r="50" spans="1:10" ht="45">
      <c r="A50" t="str">
        <f t="shared" si="1"/>
        <v>2016-07-25</v>
      </c>
      <c r="B50" t="str">
        <f>"1330"</f>
        <v>1330</v>
      </c>
      <c r="C50" s="1" t="s">
        <v>77</v>
      </c>
      <c r="E50" t="s">
        <v>11</v>
      </c>
      <c r="G50" s="3" t="s">
        <v>78</v>
      </c>
      <c r="H50">
        <v>2004</v>
      </c>
      <c r="I50" t="s">
        <v>14</v>
      </c>
      <c r="J50" t="s">
        <v>79</v>
      </c>
    </row>
    <row r="51" spans="1:10" ht="49.5" customHeight="1">
      <c r="A51" t="str">
        <f t="shared" si="1"/>
        <v>2016-07-25</v>
      </c>
      <c r="B51" t="str">
        <f>"1430"</f>
        <v>1430</v>
      </c>
      <c r="C51" s="1" t="s">
        <v>31</v>
      </c>
      <c r="D51" s="1" t="s">
        <v>121</v>
      </c>
      <c r="E51" t="s">
        <v>18</v>
      </c>
      <c r="G51" s="3" t="s">
        <v>120</v>
      </c>
      <c r="H51">
        <v>0</v>
      </c>
      <c r="I51" t="s">
        <v>15</v>
      </c>
      <c r="J51" t="s">
        <v>72</v>
      </c>
    </row>
    <row r="52" spans="1:10" ht="30">
      <c r="A52" t="str">
        <f t="shared" si="1"/>
        <v>2016-07-25</v>
      </c>
      <c r="B52" t="str">
        <f>"1500"</f>
        <v>1500</v>
      </c>
      <c r="C52" s="1" t="s">
        <v>122</v>
      </c>
      <c r="E52" t="s">
        <v>18</v>
      </c>
      <c r="G52" s="3" t="s">
        <v>123</v>
      </c>
      <c r="H52">
        <v>2007</v>
      </c>
      <c r="I52" t="s">
        <v>15</v>
      </c>
      <c r="J52" t="s">
        <v>46</v>
      </c>
    </row>
    <row r="53" spans="1:10" ht="30">
      <c r="A53" t="str">
        <f t="shared" si="1"/>
        <v>2016-07-25</v>
      </c>
      <c r="B53" t="str">
        <f>"1530"</f>
        <v>1530</v>
      </c>
      <c r="C53" s="1" t="s">
        <v>34</v>
      </c>
      <c r="D53" s="1" t="s">
        <v>106</v>
      </c>
      <c r="E53" t="s">
        <v>18</v>
      </c>
      <c r="G53" s="3" t="s">
        <v>105</v>
      </c>
      <c r="H53">
        <v>2012</v>
      </c>
      <c r="I53" t="s">
        <v>15</v>
      </c>
      <c r="J53" t="s">
        <v>37</v>
      </c>
    </row>
    <row r="54" spans="1:10" ht="21.75" customHeight="1">
      <c r="A54" t="str">
        <f t="shared" si="1"/>
        <v>2016-07-25</v>
      </c>
      <c r="B54" t="str">
        <f>"1600"</f>
        <v>1600</v>
      </c>
      <c r="C54" s="1" t="s">
        <v>124</v>
      </c>
      <c r="D54" s="1" t="s">
        <v>127</v>
      </c>
      <c r="E54" t="s">
        <v>11</v>
      </c>
      <c r="F54" t="s">
        <v>125</v>
      </c>
      <c r="G54" s="3" t="s">
        <v>126</v>
      </c>
      <c r="H54">
        <v>2014</v>
      </c>
      <c r="I54" t="s">
        <v>15</v>
      </c>
      <c r="J54" t="s">
        <v>25</v>
      </c>
    </row>
    <row r="55" spans="1:10" ht="49.5" customHeight="1">
      <c r="A55" t="str">
        <f t="shared" si="1"/>
        <v>2016-07-25</v>
      </c>
      <c r="B55" t="str">
        <f>"1630"</f>
        <v>1630</v>
      </c>
      <c r="C55" s="1" t="s">
        <v>111</v>
      </c>
      <c r="E55" t="s">
        <v>11</v>
      </c>
      <c r="G55" s="3" t="s">
        <v>112</v>
      </c>
      <c r="H55">
        <v>2014</v>
      </c>
      <c r="I55" t="s">
        <v>20</v>
      </c>
      <c r="J55" t="s">
        <v>46</v>
      </c>
    </row>
    <row r="56" spans="1:10" ht="45">
      <c r="A56" t="str">
        <f t="shared" si="1"/>
        <v>2016-07-25</v>
      </c>
      <c r="B56" t="str">
        <f>"1700"</f>
        <v>1700</v>
      </c>
      <c r="C56" s="1" t="s">
        <v>113</v>
      </c>
      <c r="D56" s="1" t="s">
        <v>394</v>
      </c>
      <c r="E56" t="s">
        <v>11</v>
      </c>
      <c r="G56" s="3" t="s">
        <v>402</v>
      </c>
      <c r="H56">
        <v>1982</v>
      </c>
      <c r="I56" t="s">
        <v>115</v>
      </c>
      <c r="J56" t="s">
        <v>116</v>
      </c>
    </row>
    <row r="57" spans="1:10" ht="45">
      <c r="A57" t="str">
        <f t="shared" si="1"/>
        <v>2016-07-25</v>
      </c>
      <c r="B57" t="str">
        <f>"1730"</f>
        <v>1730</v>
      </c>
      <c r="C57" s="1" t="s">
        <v>66</v>
      </c>
      <c r="E57" t="s">
        <v>18</v>
      </c>
      <c r="G57" s="3" t="s">
        <v>67</v>
      </c>
      <c r="H57">
        <v>0</v>
      </c>
      <c r="I57" t="s">
        <v>20</v>
      </c>
      <c r="J57" t="s">
        <v>128</v>
      </c>
    </row>
    <row r="58" spans="1:10" ht="45">
      <c r="A58" t="str">
        <f t="shared" si="1"/>
        <v>2016-07-25</v>
      </c>
      <c r="B58" t="str">
        <f>"1800"</f>
        <v>1800</v>
      </c>
      <c r="C58" s="1" t="s">
        <v>129</v>
      </c>
      <c r="D58" s="1" t="s">
        <v>131</v>
      </c>
      <c r="E58" t="s">
        <v>18</v>
      </c>
      <c r="G58" s="3" t="s">
        <v>130</v>
      </c>
      <c r="H58">
        <v>2015</v>
      </c>
      <c r="I58" t="s">
        <v>15</v>
      </c>
      <c r="J58" t="s">
        <v>76</v>
      </c>
    </row>
    <row r="59" spans="1:10" ht="45">
      <c r="A59" t="str">
        <f t="shared" si="1"/>
        <v>2016-07-25</v>
      </c>
      <c r="B59" t="str">
        <f>"1830"</f>
        <v>1830</v>
      </c>
      <c r="C59" s="1" t="s">
        <v>132</v>
      </c>
      <c r="D59" s="1" t="s">
        <v>134</v>
      </c>
      <c r="E59" t="s">
        <v>18</v>
      </c>
      <c r="G59" s="3" t="s">
        <v>133</v>
      </c>
      <c r="H59">
        <v>2014</v>
      </c>
      <c r="I59" t="s">
        <v>41</v>
      </c>
      <c r="J59" t="s">
        <v>28</v>
      </c>
    </row>
    <row r="60" spans="1:10" ht="45">
      <c r="A60" t="str">
        <f t="shared" si="1"/>
        <v>2016-07-25</v>
      </c>
      <c r="B60" t="str">
        <f>"1900"</f>
        <v>1900</v>
      </c>
      <c r="C60" s="1" t="s">
        <v>135</v>
      </c>
      <c r="D60" s="1" t="s">
        <v>137</v>
      </c>
      <c r="E60" t="s">
        <v>11</v>
      </c>
      <c r="G60" s="3" t="s">
        <v>136</v>
      </c>
      <c r="H60">
        <v>2016</v>
      </c>
      <c r="I60" t="s">
        <v>15</v>
      </c>
      <c r="J60" t="s">
        <v>21</v>
      </c>
    </row>
    <row r="61" spans="1:10" ht="45">
      <c r="A61" t="str">
        <f t="shared" si="1"/>
        <v>2016-07-25</v>
      </c>
      <c r="B61" t="str">
        <f>"1920"</f>
        <v>1920</v>
      </c>
      <c r="C61" s="1" t="s">
        <v>138</v>
      </c>
      <c r="E61" t="s">
        <v>39</v>
      </c>
      <c r="G61" s="3" t="s">
        <v>139</v>
      </c>
      <c r="H61">
        <v>2016</v>
      </c>
      <c r="I61" t="s">
        <v>15</v>
      </c>
      <c r="J61" t="s">
        <v>140</v>
      </c>
    </row>
    <row r="62" spans="1:10" ht="45">
      <c r="A62" t="str">
        <f t="shared" si="1"/>
        <v>2016-07-25</v>
      </c>
      <c r="B62" t="str">
        <f>"1930"</f>
        <v>1930</v>
      </c>
      <c r="C62" s="1" t="s">
        <v>141</v>
      </c>
      <c r="E62" t="s">
        <v>18</v>
      </c>
      <c r="G62" s="3" t="s">
        <v>142</v>
      </c>
      <c r="H62">
        <v>2004</v>
      </c>
      <c r="I62" t="s">
        <v>64</v>
      </c>
      <c r="J62" t="s">
        <v>72</v>
      </c>
    </row>
    <row r="63" spans="1:10" ht="45">
      <c r="A63" t="str">
        <f t="shared" si="1"/>
        <v>2016-07-25</v>
      </c>
      <c r="B63" t="str">
        <f>"2000"</f>
        <v>2000</v>
      </c>
      <c r="C63" s="1" t="s">
        <v>143</v>
      </c>
      <c r="D63" s="1" t="s">
        <v>145</v>
      </c>
      <c r="E63" t="s">
        <v>18</v>
      </c>
      <c r="G63" s="3" t="s">
        <v>144</v>
      </c>
      <c r="H63">
        <v>2012</v>
      </c>
      <c r="I63" t="s">
        <v>64</v>
      </c>
      <c r="J63" t="s">
        <v>72</v>
      </c>
    </row>
    <row r="64" spans="1:10" ht="15">
      <c r="A64" t="str">
        <f t="shared" si="1"/>
        <v>2016-07-25</v>
      </c>
      <c r="B64" t="str">
        <f>"2030"</f>
        <v>2030</v>
      </c>
      <c r="C64" s="1" t="s">
        <v>146</v>
      </c>
      <c r="E64" t="s">
        <v>11</v>
      </c>
      <c r="G64" s="3" t="s">
        <v>14</v>
      </c>
      <c r="H64">
        <v>2015</v>
      </c>
      <c r="I64" t="s">
        <v>147</v>
      </c>
      <c r="J64" t="s">
        <v>28</v>
      </c>
    </row>
    <row r="65" spans="1:10" ht="45">
      <c r="A65" t="str">
        <f t="shared" si="1"/>
        <v>2016-07-25</v>
      </c>
      <c r="B65" t="str">
        <f>"2100"</f>
        <v>2100</v>
      </c>
      <c r="C65" s="1" t="s">
        <v>148</v>
      </c>
      <c r="D65" s="1" t="s">
        <v>150</v>
      </c>
      <c r="E65" t="s">
        <v>18</v>
      </c>
      <c r="G65" s="3" t="s">
        <v>149</v>
      </c>
      <c r="H65">
        <v>0</v>
      </c>
      <c r="I65" t="s">
        <v>20</v>
      </c>
      <c r="J65" t="s">
        <v>25</v>
      </c>
    </row>
    <row r="66" spans="1:10" ht="45">
      <c r="A66" t="str">
        <f t="shared" si="1"/>
        <v>2016-07-25</v>
      </c>
      <c r="B66" t="str">
        <f>"2130"</f>
        <v>2130</v>
      </c>
      <c r="C66" s="1" t="s">
        <v>151</v>
      </c>
      <c r="D66" s="1" t="s">
        <v>155</v>
      </c>
      <c r="E66" t="s">
        <v>152</v>
      </c>
      <c r="F66" t="s">
        <v>153</v>
      </c>
      <c r="G66" s="3" t="s">
        <v>154</v>
      </c>
      <c r="H66">
        <v>0</v>
      </c>
      <c r="I66" t="s">
        <v>64</v>
      </c>
      <c r="J66" t="s">
        <v>72</v>
      </c>
    </row>
    <row r="67" spans="1:10" ht="45">
      <c r="A67" t="str">
        <f t="shared" si="1"/>
        <v>2016-07-25</v>
      </c>
      <c r="B67" t="str">
        <f>"2200"</f>
        <v>2200</v>
      </c>
      <c r="C67" s="1" t="s">
        <v>156</v>
      </c>
      <c r="D67" s="1" t="s">
        <v>159</v>
      </c>
      <c r="E67" t="s">
        <v>11</v>
      </c>
      <c r="F67" t="s">
        <v>157</v>
      </c>
      <c r="G67" s="3" t="s">
        <v>158</v>
      </c>
      <c r="H67">
        <v>0</v>
      </c>
      <c r="I67" t="s">
        <v>14</v>
      </c>
      <c r="J67" t="s">
        <v>25</v>
      </c>
    </row>
    <row r="68" spans="1:10" ht="30">
      <c r="A68" t="str">
        <f t="shared" si="1"/>
        <v>2016-07-25</v>
      </c>
      <c r="B68" t="str">
        <f>"2230"</f>
        <v>2230</v>
      </c>
      <c r="C68" s="1" t="s">
        <v>160</v>
      </c>
      <c r="D68" s="1" t="s">
        <v>163</v>
      </c>
      <c r="E68" t="s">
        <v>152</v>
      </c>
      <c r="F68" t="s">
        <v>161</v>
      </c>
      <c r="G68" s="3" t="s">
        <v>162</v>
      </c>
      <c r="H68">
        <v>2008</v>
      </c>
      <c r="I68" t="s">
        <v>84</v>
      </c>
      <c r="J68" t="s">
        <v>46</v>
      </c>
    </row>
    <row r="69" spans="1:10" ht="45">
      <c r="A69" t="str">
        <f t="shared" si="1"/>
        <v>2016-07-25</v>
      </c>
      <c r="B69" t="str">
        <f>"2300"</f>
        <v>2300</v>
      </c>
      <c r="C69" s="1" t="s">
        <v>164</v>
      </c>
      <c r="D69" s="1" t="s">
        <v>166</v>
      </c>
      <c r="E69" t="s">
        <v>11</v>
      </c>
      <c r="G69" s="3" t="s">
        <v>165</v>
      </c>
      <c r="H69">
        <v>0</v>
      </c>
      <c r="I69" t="s">
        <v>20</v>
      </c>
      <c r="J69" t="s">
        <v>25</v>
      </c>
    </row>
    <row r="70" spans="1:10" ht="45">
      <c r="A70" t="str">
        <f t="shared" si="1"/>
        <v>2016-07-25</v>
      </c>
      <c r="B70" t="str">
        <f>"2330"</f>
        <v>2330</v>
      </c>
      <c r="C70" s="1" t="s">
        <v>164</v>
      </c>
      <c r="D70" s="1" t="s">
        <v>167</v>
      </c>
      <c r="E70" t="s">
        <v>18</v>
      </c>
      <c r="G70" s="3" t="s">
        <v>165</v>
      </c>
      <c r="H70">
        <v>0</v>
      </c>
      <c r="I70" t="s">
        <v>20</v>
      </c>
      <c r="J70" t="s">
        <v>25</v>
      </c>
    </row>
    <row r="71" spans="1:10" ht="33" customHeight="1">
      <c r="A71" t="str">
        <f aca="true" t="shared" si="2" ref="A71:A109">"2016-07-26"</f>
        <v>2016-07-26</v>
      </c>
      <c r="B71" t="str">
        <f>"0000"</f>
        <v>0000</v>
      </c>
      <c r="C71" s="1" t="s">
        <v>97</v>
      </c>
      <c r="E71" t="s">
        <v>11</v>
      </c>
      <c r="G71" s="3" t="s">
        <v>98</v>
      </c>
      <c r="H71">
        <v>2012</v>
      </c>
      <c r="I71" t="s">
        <v>15</v>
      </c>
      <c r="J71" t="s">
        <v>99</v>
      </c>
    </row>
    <row r="72" spans="1:10" ht="33" customHeight="1">
      <c r="A72" t="str">
        <f t="shared" si="2"/>
        <v>2016-07-26</v>
      </c>
      <c r="B72" t="str">
        <f>"0100"</f>
        <v>0100</v>
      </c>
      <c r="C72" s="1" t="s">
        <v>97</v>
      </c>
      <c r="E72" t="s">
        <v>11</v>
      </c>
      <c r="G72" s="3" t="s">
        <v>98</v>
      </c>
      <c r="H72">
        <v>2012</v>
      </c>
      <c r="I72" t="s">
        <v>15</v>
      </c>
      <c r="J72" t="s">
        <v>99</v>
      </c>
    </row>
    <row r="73" spans="1:10" ht="32.25" customHeight="1">
      <c r="A73" t="str">
        <f t="shared" si="2"/>
        <v>2016-07-26</v>
      </c>
      <c r="B73" t="str">
        <f>"0200"</f>
        <v>0200</v>
      </c>
      <c r="C73" s="1" t="s">
        <v>97</v>
      </c>
      <c r="E73" t="s">
        <v>11</v>
      </c>
      <c r="G73" s="3" t="s">
        <v>98</v>
      </c>
      <c r="H73">
        <v>2012</v>
      </c>
      <c r="I73" t="s">
        <v>15</v>
      </c>
      <c r="J73" t="s">
        <v>99</v>
      </c>
    </row>
    <row r="74" spans="1:10" ht="32.25" customHeight="1">
      <c r="A74" t="str">
        <f t="shared" si="2"/>
        <v>2016-07-26</v>
      </c>
      <c r="B74" t="str">
        <f>"0300"</f>
        <v>0300</v>
      </c>
      <c r="C74" s="1" t="s">
        <v>97</v>
      </c>
      <c r="E74" t="s">
        <v>11</v>
      </c>
      <c r="G74" s="3" t="s">
        <v>98</v>
      </c>
      <c r="H74">
        <v>2012</v>
      </c>
      <c r="I74" t="s">
        <v>15</v>
      </c>
      <c r="J74" t="s">
        <v>99</v>
      </c>
    </row>
    <row r="75" spans="1:10" ht="33.75" customHeight="1">
      <c r="A75" t="str">
        <f t="shared" si="2"/>
        <v>2016-07-26</v>
      </c>
      <c r="B75" t="str">
        <f>"0400"</f>
        <v>0400</v>
      </c>
      <c r="C75" s="1" t="s">
        <v>97</v>
      </c>
      <c r="E75" t="s">
        <v>11</v>
      </c>
      <c r="G75" s="3" t="s">
        <v>98</v>
      </c>
      <c r="H75">
        <v>2012</v>
      </c>
      <c r="I75" t="s">
        <v>15</v>
      </c>
      <c r="J75" t="s">
        <v>99</v>
      </c>
    </row>
    <row r="76" spans="1:10" ht="36.75" customHeight="1">
      <c r="A76" t="str">
        <f t="shared" si="2"/>
        <v>2016-07-26</v>
      </c>
      <c r="B76" t="str">
        <f>"0500"</f>
        <v>0500</v>
      </c>
      <c r="C76" s="1" t="s">
        <v>97</v>
      </c>
      <c r="E76" t="s">
        <v>11</v>
      </c>
      <c r="G76" s="3" t="s">
        <v>98</v>
      </c>
      <c r="H76">
        <v>2012</v>
      </c>
      <c r="I76" t="s">
        <v>15</v>
      </c>
      <c r="J76" t="s">
        <v>52</v>
      </c>
    </row>
    <row r="77" spans="1:10" ht="49.5" customHeight="1">
      <c r="A77" t="str">
        <f t="shared" si="2"/>
        <v>2016-07-26</v>
      </c>
      <c r="B77" t="str">
        <f>"0600"</f>
        <v>0600</v>
      </c>
      <c r="C77" s="1" t="s">
        <v>23</v>
      </c>
      <c r="D77" s="1" t="s">
        <v>168</v>
      </c>
      <c r="E77" t="s">
        <v>18</v>
      </c>
      <c r="G77" s="3" t="s">
        <v>24</v>
      </c>
      <c r="H77">
        <v>2005</v>
      </c>
      <c r="I77" t="s">
        <v>20</v>
      </c>
      <c r="J77" t="s">
        <v>37</v>
      </c>
    </row>
    <row r="78" spans="1:10" ht="45">
      <c r="A78" t="str">
        <f t="shared" si="2"/>
        <v>2016-07-26</v>
      </c>
      <c r="B78" t="str">
        <f>"0630"</f>
        <v>0630</v>
      </c>
      <c r="C78" s="1" t="s">
        <v>29</v>
      </c>
      <c r="E78" t="s">
        <v>18</v>
      </c>
      <c r="G78" s="3" t="s">
        <v>30</v>
      </c>
      <c r="H78">
        <v>2010</v>
      </c>
      <c r="I78" t="s">
        <v>20</v>
      </c>
      <c r="J78" t="s">
        <v>28</v>
      </c>
    </row>
    <row r="79" spans="1:10" ht="15">
      <c r="A79" t="str">
        <f t="shared" si="2"/>
        <v>2016-07-26</v>
      </c>
      <c r="B79" t="str">
        <f>"0700"</f>
        <v>0700</v>
      </c>
      <c r="C79" s="1" t="s">
        <v>102</v>
      </c>
      <c r="D79" s="1" t="s">
        <v>169</v>
      </c>
      <c r="E79" t="s">
        <v>18</v>
      </c>
      <c r="G79" s="3" t="s">
        <v>103</v>
      </c>
      <c r="H79">
        <v>2015</v>
      </c>
      <c r="I79" t="s">
        <v>15</v>
      </c>
      <c r="J79" t="s">
        <v>46</v>
      </c>
    </row>
    <row r="80" spans="1:10" ht="33.75" customHeight="1">
      <c r="A80" t="str">
        <f t="shared" si="2"/>
        <v>2016-07-26</v>
      </c>
      <c r="B80" t="str">
        <f>"0730"</f>
        <v>0730</v>
      </c>
      <c r="C80" s="1" t="s">
        <v>34</v>
      </c>
      <c r="D80" s="1" t="s">
        <v>171</v>
      </c>
      <c r="E80" t="s">
        <v>18</v>
      </c>
      <c r="G80" s="3" t="s">
        <v>170</v>
      </c>
      <c r="H80">
        <v>2012</v>
      </c>
      <c r="I80" t="s">
        <v>15</v>
      </c>
      <c r="J80" t="s">
        <v>37</v>
      </c>
    </row>
    <row r="81" spans="1:10" ht="45">
      <c r="A81" t="str">
        <f t="shared" si="2"/>
        <v>2016-07-26</v>
      </c>
      <c r="B81" t="str">
        <f>"0800"</f>
        <v>0800</v>
      </c>
      <c r="C81" s="1" t="s">
        <v>31</v>
      </c>
      <c r="D81" s="1" t="s">
        <v>173</v>
      </c>
      <c r="E81" t="s">
        <v>18</v>
      </c>
      <c r="G81" s="3" t="s">
        <v>172</v>
      </c>
      <c r="H81">
        <v>0</v>
      </c>
      <c r="I81" t="s">
        <v>15</v>
      </c>
      <c r="J81" t="s">
        <v>76</v>
      </c>
    </row>
    <row r="82" spans="1:10" ht="33.75" customHeight="1">
      <c r="A82" t="str">
        <f t="shared" si="2"/>
        <v>2016-07-26</v>
      </c>
      <c r="B82" t="str">
        <f>"0830"</f>
        <v>0830</v>
      </c>
      <c r="C82" s="1" t="s">
        <v>17</v>
      </c>
      <c r="D82" s="1" t="s">
        <v>174</v>
      </c>
      <c r="E82" t="s">
        <v>18</v>
      </c>
      <c r="G82" s="3" t="s">
        <v>19</v>
      </c>
      <c r="H82">
        <v>2002</v>
      </c>
      <c r="I82" t="s">
        <v>20</v>
      </c>
      <c r="J82" t="s">
        <v>21</v>
      </c>
    </row>
    <row r="83" spans="1:10" ht="32.25" customHeight="1">
      <c r="A83" t="str">
        <f t="shared" si="2"/>
        <v>2016-07-26</v>
      </c>
      <c r="B83" t="str">
        <f>"0845"</f>
        <v>0845</v>
      </c>
      <c r="C83" s="1" t="s">
        <v>17</v>
      </c>
      <c r="D83" s="1" t="s">
        <v>175</v>
      </c>
      <c r="E83" t="s">
        <v>18</v>
      </c>
      <c r="G83" s="3" t="s">
        <v>19</v>
      </c>
      <c r="H83">
        <v>2002</v>
      </c>
      <c r="I83" t="s">
        <v>20</v>
      </c>
      <c r="J83" t="s">
        <v>22</v>
      </c>
    </row>
    <row r="84" spans="1:10" ht="50.25" customHeight="1">
      <c r="A84" t="str">
        <f t="shared" si="2"/>
        <v>2016-07-26</v>
      </c>
      <c r="B84" t="str">
        <f>"0900"</f>
        <v>0900</v>
      </c>
      <c r="C84" s="1" t="s">
        <v>111</v>
      </c>
      <c r="E84" t="s">
        <v>11</v>
      </c>
      <c r="G84" s="3" t="s">
        <v>112</v>
      </c>
      <c r="H84">
        <v>2014</v>
      </c>
      <c r="I84" t="s">
        <v>20</v>
      </c>
      <c r="J84" t="s">
        <v>46</v>
      </c>
    </row>
    <row r="85" spans="1:10" ht="45">
      <c r="A85" t="str">
        <f t="shared" si="2"/>
        <v>2016-07-26</v>
      </c>
      <c r="B85" t="str">
        <f>"0930"</f>
        <v>0930</v>
      </c>
      <c r="C85" s="1" t="s">
        <v>113</v>
      </c>
      <c r="D85" s="1" t="s">
        <v>395</v>
      </c>
      <c r="E85" t="s">
        <v>11</v>
      </c>
      <c r="G85" s="3" t="s">
        <v>114</v>
      </c>
      <c r="H85">
        <v>1982</v>
      </c>
      <c r="I85" t="s">
        <v>115</v>
      </c>
      <c r="J85" t="s">
        <v>116</v>
      </c>
    </row>
    <row r="86" spans="1:10" ht="45">
      <c r="A86" t="str">
        <f t="shared" si="2"/>
        <v>2016-07-26</v>
      </c>
      <c r="B86" t="str">
        <f>"1000"</f>
        <v>1000</v>
      </c>
      <c r="C86" s="1" t="s">
        <v>129</v>
      </c>
      <c r="D86" s="1" t="s">
        <v>131</v>
      </c>
      <c r="E86" t="s">
        <v>18</v>
      </c>
      <c r="G86" s="3" t="s">
        <v>130</v>
      </c>
      <c r="H86">
        <v>2015</v>
      </c>
      <c r="I86" t="s">
        <v>15</v>
      </c>
      <c r="J86" t="s">
        <v>76</v>
      </c>
    </row>
    <row r="87" spans="1:10" ht="45">
      <c r="A87" t="str">
        <f t="shared" si="2"/>
        <v>2016-07-26</v>
      </c>
      <c r="B87" t="str">
        <f>"1030"</f>
        <v>1030</v>
      </c>
      <c r="C87" s="1" t="s">
        <v>176</v>
      </c>
      <c r="D87" s="1" t="s">
        <v>178</v>
      </c>
      <c r="E87" t="s">
        <v>11</v>
      </c>
      <c r="G87" s="3" t="s">
        <v>177</v>
      </c>
      <c r="H87">
        <v>2012</v>
      </c>
      <c r="I87" t="s">
        <v>64</v>
      </c>
      <c r="J87" t="s">
        <v>76</v>
      </c>
    </row>
    <row r="88" spans="1:10" ht="45">
      <c r="A88" t="str">
        <f t="shared" si="2"/>
        <v>2016-07-26</v>
      </c>
      <c r="B88" t="str">
        <f>"1100"</f>
        <v>1100</v>
      </c>
      <c r="C88" s="1" t="s">
        <v>141</v>
      </c>
      <c r="E88" t="s">
        <v>18</v>
      </c>
      <c r="G88" s="3" t="s">
        <v>142</v>
      </c>
      <c r="H88">
        <v>2004</v>
      </c>
      <c r="I88" t="s">
        <v>64</v>
      </c>
      <c r="J88" t="s">
        <v>72</v>
      </c>
    </row>
    <row r="89" spans="1:10" ht="45">
      <c r="A89" t="str">
        <f t="shared" si="2"/>
        <v>2016-07-26</v>
      </c>
      <c r="B89" t="str">
        <f>"1130"</f>
        <v>1130</v>
      </c>
      <c r="C89" s="1" t="s">
        <v>148</v>
      </c>
      <c r="D89" s="1" t="s">
        <v>150</v>
      </c>
      <c r="E89" t="s">
        <v>18</v>
      </c>
      <c r="G89" s="3" t="s">
        <v>149</v>
      </c>
      <c r="H89">
        <v>0</v>
      </c>
      <c r="I89" t="s">
        <v>20</v>
      </c>
      <c r="J89" t="s">
        <v>25</v>
      </c>
    </row>
    <row r="90" spans="1:10" ht="45">
      <c r="A90" t="str">
        <f t="shared" si="2"/>
        <v>2016-07-26</v>
      </c>
      <c r="B90" t="str">
        <f>"1200"</f>
        <v>1200</v>
      </c>
      <c r="C90" s="1" t="s">
        <v>179</v>
      </c>
      <c r="D90" s="1" t="s">
        <v>14</v>
      </c>
      <c r="E90" t="s">
        <v>11</v>
      </c>
      <c r="G90" s="3" t="s">
        <v>180</v>
      </c>
      <c r="H90">
        <v>1980</v>
      </c>
      <c r="I90" t="s">
        <v>15</v>
      </c>
      <c r="J90" t="s">
        <v>49</v>
      </c>
    </row>
    <row r="91" spans="1:10" ht="51" customHeight="1">
      <c r="A91" t="str">
        <f t="shared" si="2"/>
        <v>2016-07-26</v>
      </c>
      <c r="B91" t="str">
        <f>"1330"</f>
        <v>1330</v>
      </c>
      <c r="C91" s="1" t="s">
        <v>143</v>
      </c>
      <c r="D91" s="1" t="s">
        <v>145</v>
      </c>
      <c r="E91" t="s">
        <v>18</v>
      </c>
      <c r="G91" s="3" t="s">
        <v>144</v>
      </c>
      <c r="H91">
        <v>2012</v>
      </c>
      <c r="I91" t="s">
        <v>64</v>
      </c>
      <c r="J91" t="s">
        <v>72</v>
      </c>
    </row>
    <row r="92" spans="1:10" ht="45">
      <c r="A92" t="str">
        <f t="shared" si="2"/>
        <v>2016-07-26</v>
      </c>
      <c r="B92" t="str">
        <f>"1400"</f>
        <v>1400</v>
      </c>
      <c r="C92" s="1" t="s">
        <v>135</v>
      </c>
      <c r="D92" s="1" t="s">
        <v>137</v>
      </c>
      <c r="E92" t="s">
        <v>11</v>
      </c>
      <c r="G92" s="3" t="s">
        <v>136</v>
      </c>
      <c r="H92">
        <v>2016</v>
      </c>
      <c r="I92" t="s">
        <v>15</v>
      </c>
      <c r="J92" t="s">
        <v>21</v>
      </c>
    </row>
    <row r="93" spans="1:10" ht="36.75" customHeight="1">
      <c r="A93" t="str">
        <f t="shared" si="2"/>
        <v>2016-07-26</v>
      </c>
      <c r="B93" t="str">
        <f>"1420"</f>
        <v>1420</v>
      </c>
      <c r="C93" s="1" t="s">
        <v>181</v>
      </c>
      <c r="D93" s="1" t="s">
        <v>183</v>
      </c>
      <c r="E93" t="s">
        <v>11</v>
      </c>
      <c r="G93" s="3" t="s">
        <v>182</v>
      </c>
      <c r="H93">
        <v>2014</v>
      </c>
      <c r="I93" t="s">
        <v>15</v>
      </c>
      <c r="J93" t="s">
        <v>184</v>
      </c>
    </row>
    <row r="94" spans="1:10" ht="45">
      <c r="A94" t="str">
        <f t="shared" si="2"/>
        <v>2016-07-26</v>
      </c>
      <c r="B94" t="str">
        <f>"1425"</f>
        <v>1425</v>
      </c>
      <c r="C94" s="1" t="s">
        <v>185</v>
      </c>
      <c r="E94" t="s">
        <v>18</v>
      </c>
      <c r="G94" s="3" t="s">
        <v>186</v>
      </c>
      <c r="H94">
        <v>2015</v>
      </c>
      <c r="I94" t="s">
        <v>15</v>
      </c>
      <c r="J94" t="s">
        <v>187</v>
      </c>
    </row>
    <row r="95" spans="1:10" ht="45">
      <c r="A95" t="str">
        <f t="shared" si="2"/>
        <v>2016-07-26</v>
      </c>
      <c r="B95" t="str">
        <f>"1430"</f>
        <v>1430</v>
      </c>
      <c r="C95" s="1" t="s">
        <v>31</v>
      </c>
      <c r="D95" s="1" t="s">
        <v>189</v>
      </c>
      <c r="E95" t="s">
        <v>18</v>
      </c>
      <c r="G95" s="3" t="s">
        <v>188</v>
      </c>
      <c r="H95">
        <v>0</v>
      </c>
      <c r="I95" t="s">
        <v>15</v>
      </c>
      <c r="J95" t="s">
        <v>72</v>
      </c>
    </row>
    <row r="96" spans="1:10" ht="30">
      <c r="A96" t="str">
        <f t="shared" si="2"/>
        <v>2016-07-26</v>
      </c>
      <c r="B96" t="str">
        <f>"1500"</f>
        <v>1500</v>
      </c>
      <c r="C96" s="1" t="s">
        <v>122</v>
      </c>
      <c r="E96" t="s">
        <v>18</v>
      </c>
      <c r="G96" s="3" t="s">
        <v>123</v>
      </c>
      <c r="H96">
        <v>2007</v>
      </c>
      <c r="I96" t="s">
        <v>15</v>
      </c>
      <c r="J96" t="s">
        <v>37</v>
      </c>
    </row>
    <row r="97" spans="1:10" ht="37.5" customHeight="1">
      <c r="A97" t="str">
        <f t="shared" si="2"/>
        <v>2016-07-26</v>
      </c>
      <c r="B97" t="str">
        <f>"1530"</f>
        <v>1530</v>
      </c>
      <c r="C97" s="1" t="s">
        <v>34</v>
      </c>
      <c r="D97" s="1" t="s">
        <v>171</v>
      </c>
      <c r="E97" t="s">
        <v>18</v>
      </c>
      <c r="G97" s="3" t="s">
        <v>170</v>
      </c>
      <c r="H97">
        <v>2012</v>
      </c>
      <c r="I97" t="s">
        <v>15</v>
      </c>
      <c r="J97" t="s">
        <v>37</v>
      </c>
    </row>
    <row r="98" spans="1:10" ht="18.75" customHeight="1">
      <c r="A98" t="str">
        <f t="shared" si="2"/>
        <v>2016-07-26</v>
      </c>
      <c r="B98" t="str">
        <f>"1600"</f>
        <v>1600</v>
      </c>
      <c r="C98" s="1" t="s">
        <v>124</v>
      </c>
      <c r="D98" s="1" t="s">
        <v>190</v>
      </c>
      <c r="E98" t="s">
        <v>18</v>
      </c>
      <c r="G98" s="3" t="s">
        <v>126</v>
      </c>
      <c r="H98">
        <v>2014</v>
      </c>
      <c r="I98" t="s">
        <v>15</v>
      </c>
      <c r="J98" t="s">
        <v>25</v>
      </c>
    </row>
    <row r="99" spans="1:10" ht="43.5" customHeight="1">
      <c r="A99" t="str">
        <f t="shared" si="2"/>
        <v>2016-07-26</v>
      </c>
      <c r="B99" t="str">
        <f>"1630"</f>
        <v>1630</v>
      </c>
      <c r="C99" s="1" t="s">
        <v>111</v>
      </c>
      <c r="E99" t="s">
        <v>11</v>
      </c>
      <c r="G99" s="3" t="s">
        <v>112</v>
      </c>
      <c r="H99">
        <v>2014</v>
      </c>
      <c r="I99" t="s">
        <v>20</v>
      </c>
      <c r="J99" t="s">
        <v>46</v>
      </c>
    </row>
    <row r="100" spans="1:10" ht="45">
      <c r="A100" t="str">
        <f t="shared" si="2"/>
        <v>2016-07-26</v>
      </c>
      <c r="B100" t="str">
        <f>"1700"</f>
        <v>1700</v>
      </c>
      <c r="C100" s="1" t="s">
        <v>113</v>
      </c>
      <c r="D100" s="1" t="s">
        <v>395</v>
      </c>
      <c r="E100" t="s">
        <v>11</v>
      </c>
      <c r="G100" s="3" t="s">
        <v>114</v>
      </c>
      <c r="H100">
        <v>1982</v>
      </c>
      <c r="I100" t="s">
        <v>115</v>
      </c>
      <c r="J100" t="s">
        <v>116</v>
      </c>
    </row>
    <row r="101" spans="1:10" ht="45">
      <c r="A101" t="str">
        <f t="shared" si="2"/>
        <v>2016-07-26</v>
      </c>
      <c r="B101" t="str">
        <f>"1730"</f>
        <v>1730</v>
      </c>
      <c r="C101" s="1" t="s">
        <v>191</v>
      </c>
      <c r="D101" s="1" t="s">
        <v>193</v>
      </c>
      <c r="E101" t="s">
        <v>11</v>
      </c>
      <c r="G101" s="3" t="s">
        <v>192</v>
      </c>
      <c r="H101">
        <v>0</v>
      </c>
      <c r="I101" t="s">
        <v>64</v>
      </c>
      <c r="J101" t="s">
        <v>76</v>
      </c>
    </row>
    <row r="102" spans="1:10" ht="45">
      <c r="A102" t="str">
        <f t="shared" si="2"/>
        <v>2016-07-26</v>
      </c>
      <c r="B102" t="str">
        <f>"1800"</f>
        <v>1800</v>
      </c>
      <c r="C102" s="1" t="s">
        <v>129</v>
      </c>
      <c r="D102" s="1" t="s">
        <v>195</v>
      </c>
      <c r="E102" t="s">
        <v>18</v>
      </c>
      <c r="G102" s="3" t="s">
        <v>194</v>
      </c>
      <c r="H102">
        <v>2015</v>
      </c>
      <c r="I102" t="s">
        <v>15</v>
      </c>
      <c r="J102" t="s">
        <v>76</v>
      </c>
    </row>
    <row r="103" spans="1:10" ht="48" customHeight="1">
      <c r="A103" t="str">
        <f t="shared" si="2"/>
        <v>2016-07-26</v>
      </c>
      <c r="B103" t="str">
        <f>"1830"</f>
        <v>1830</v>
      </c>
      <c r="C103" s="1" t="s">
        <v>132</v>
      </c>
      <c r="D103" s="1" t="s">
        <v>196</v>
      </c>
      <c r="E103" t="s">
        <v>18</v>
      </c>
      <c r="G103" s="3" t="s">
        <v>133</v>
      </c>
      <c r="H103">
        <v>2014</v>
      </c>
      <c r="I103" t="s">
        <v>41</v>
      </c>
      <c r="J103" t="s">
        <v>28</v>
      </c>
    </row>
    <row r="104" spans="1:10" ht="45">
      <c r="A104" t="str">
        <f t="shared" si="2"/>
        <v>2016-07-26</v>
      </c>
      <c r="B104" t="str">
        <f>"1900"</f>
        <v>1900</v>
      </c>
      <c r="C104" s="1" t="s">
        <v>135</v>
      </c>
      <c r="D104" s="1" t="s">
        <v>198</v>
      </c>
      <c r="E104" t="s">
        <v>11</v>
      </c>
      <c r="G104" s="3" t="s">
        <v>197</v>
      </c>
      <c r="H104">
        <v>2016</v>
      </c>
      <c r="I104" t="s">
        <v>15</v>
      </c>
      <c r="J104" t="s">
        <v>22</v>
      </c>
    </row>
    <row r="105" spans="1:10" ht="45">
      <c r="A105" t="str">
        <f t="shared" si="2"/>
        <v>2016-07-26</v>
      </c>
      <c r="B105" t="str">
        <f>"1920"</f>
        <v>1920</v>
      </c>
      <c r="C105" s="1" t="s">
        <v>138</v>
      </c>
      <c r="E105" t="s">
        <v>39</v>
      </c>
      <c r="G105" s="3" t="s">
        <v>139</v>
      </c>
      <c r="H105">
        <v>2016</v>
      </c>
      <c r="I105" t="s">
        <v>15</v>
      </c>
      <c r="J105" t="s">
        <v>140</v>
      </c>
    </row>
    <row r="106" spans="1:10" ht="48.75" customHeight="1">
      <c r="A106" t="str">
        <f t="shared" si="2"/>
        <v>2016-07-26</v>
      </c>
      <c r="B106" t="str">
        <f>"1930"</f>
        <v>1930</v>
      </c>
      <c r="C106" s="1" t="s">
        <v>199</v>
      </c>
      <c r="E106" t="s">
        <v>39</v>
      </c>
      <c r="G106" s="3" t="s">
        <v>200</v>
      </c>
      <c r="H106">
        <v>2016</v>
      </c>
      <c r="I106" t="s">
        <v>15</v>
      </c>
      <c r="J106" t="s">
        <v>201</v>
      </c>
    </row>
    <row r="107" spans="1:10" ht="45">
      <c r="A107" t="str">
        <f t="shared" si="2"/>
        <v>2016-07-26</v>
      </c>
      <c r="B107" t="str">
        <f>"2100"</f>
        <v>2100</v>
      </c>
      <c r="C107" s="1" t="s">
        <v>148</v>
      </c>
      <c r="D107" s="1" t="s">
        <v>202</v>
      </c>
      <c r="E107" t="s">
        <v>18</v>
      </c>
      <c r="G107" s="3" t="s">
        <v>149</v>
      </c>
      <c r="H107">
        <v>0</v>
      </c>
      <c r="I107" t="s">
        <v>20</v>
      </c>
      <c r="J107" t="s">
        <v>25</v>
      </c>
    </row>
    <row r="108" spans="1:10" ht="30">
      <c r="A108" t="str">
        <f t="shared" si="2"/>
        <v>2016-07-26</v>
      </c>
      <c r="B108" t="str">
        <f>"2130"</f>
        <v>2130</v>
      </c>
      <c r="C108" s="1" t="s">
        <v>203</v>
      </c>
      <c r="E108" t="s">
        <v>39</v>
      </c>
      <c r="G108" s="3" t="s">
        <v>204</v>
      </c>
      <c r="H108">
        <v>2016</v>
      </c>
      <c r="I108" t="s">
        <v>15</v>
      </c>
      <c r="J108" t="s">
        <v>205</v>
      </c>
    </row>
    <row r="109" spans="1:10" ht="45">
      <c r="A109" t="str">
        <f t="shared" si="2"/>
        <v>2016-07-26</v>
      </c>
      <c r="B109" t="str">
        <f>"2330"</f>
        <v>2330</v>
      </c>
      <c r="C109" s="1" t="s">
        <v>206</v>
      </c>
      <c r="D109" s="1" t="s">
        <v>208</v>
      </c>
      <c r="E109" t="s">
        <v>11</v>
      </c>
      <c r="F109" t="s">
        <v>69</v>
      </c>
      <c r="G109" s="3" t="s">
        <v>207</v>
      </c>
      <c r="H109">
        <v>2012</v>
      </c>
      <c r="I109" t="s">
        <v>15</v>
      </c>
      <c r="J109" t="s">
        <v>209</v>
      </c>
    </row>
    <row r="110" spans="1:10" ht="51.75" customHeight="1">
      <c r="A110" t="str">
        <f aca="true" t="shared" si="3" ref="A110:A147">"2016-07-27"</f>
        <v>2016-07-27</v>
      </c>
      <c r="B110" t="str">
        <f>"0000"</f>
        <v>0000</v>
      </c>
      <c r="C110" s="1" t="s">
        <v>199</v>
      </c>
      <c r="E110" t="s">
        <v>39</v>
      </c>
      <c r="G110" s="3" t="s">
        <v>200</v>
      </c>
      <c r="H110">
        <v>2016</v>
      </c>
      <c r="I110" t="s">
        <v>15</v>
      </c>
      <c r="J110" t="s">
        <v>201</v>
      </c>
    </row>
    <row r="111" spans="1:10" ht="30">
      <c r="A111" t="str">
        <f t="shared" si="3"/>
        <v>2016-07-27</v>
      </c>
      <c r="B111" t="str">
        <f>"0130"</f>
        <v>0130</v>
      </c>
      <c r="C111" s="1" t="s">
        <v>210</v>
      </c>
      <c r="E111" t="s">
        <v>11</v>
      </c>
      <c r="G111" s="3" t="s">
        <v>211</v>
      </c>
      <c r="H111">
        <v>0</v>
      </c>
      <c r="I111" t="s">
        <v>20</v>
      </c>
      <c r="J111" t="s">
        <v>46</v>
      </c>
    </row>
    <row r="112" spans="1:10" ht="30">
      <c r="A112" t="str">
        <f t="shared" si="3"/>
        <v>2016-07-27</v>
      </c>
      <c r="B112" t="str">
        <f>"0200"</f>
        <v>0200</v>
      </c>
      <c r="C112" s="1" t="s">
        <v>210</v>
      </c>
      <c r="E112" t="s">
        <v>11</v>
      </c>
      <c r="G112" s="3" t="s">
        <v>211</v>
      </c>
      <c r="H112">
        <v>0</v>
      </c>
      <c r="I112" t="s">
        <v>20</v>
      </c>
      <c r="J112" t="s">
        <v>25</v>
      </c>
    </row>
    <row r="113" spans="1:10" ht="30">
      <c r="A113" t="str">
        <f t="shared" si="3"/>
        <v>2016-07-27</v>
      </c>
      <c r="B113" t="str">
        <f>"0230"</f>
        <v>0230</v>
      </c>
      <c r="C113" s="1" t="s">
        <v>210</v>
      </c>
      <c r="E113" t="s">
        <v>11</v>
      </c>
      <c r="G113" s="3" t="s">
        <v>211</v>
      </c>
      <c r="H113">
        <v>0</v>
      </c>
      <c r="I113" t="s">
        <v>20</v>
      </c>
      <c r="J113" t="s">
        <v>25</v>
      </c>
    </row>
    <row r="114" spans="1:10" ht="30">
      <c r="A114" t="str">
        <f t="shared" si="3"/>
        <v>2016-07-27</v>
      </c>
      <c r="B114" t="str">
        <f>"0300"</f>
        <v>0300</v>
      </c>
      <c r="C114" s="1" t="s">
        <v>212</v>
      </c>
      <c r="D114" s="1" t="s">
        <v>214</v>
      </c>
      <c r="E114" t="s">
        <v>152</v>
      </c>
      <c r="F114" t="s">
        <v>157</v>
      </c>
      <c r="G114" s="3" t="s">
        <v>213</v>
      </c>
      <c r="H114">
        <v>2012</v>
      </c>
      <c r="I114" t="s">
        <v>20</v>
      </c>
      <c r="J114" t="s">
        <v>215</v>
      </c>
    </row>
    <row r="115" spans="1:10" ht="15">
      <c r="A115" t="str">
        <f t="shared" si="3"/>
        <v>2016-07-27</v>
      </c>
      <c r="B115" t="str">
        <f>"0400"</f>
        <v>0400</v>
      </c>
      <c r="C115" s="1" t="s">
        <v>212</v>
      </c>
      <c r="D115" s="1" t="s">
        <v>396</v>
      </c>
      <c r="E115" t="s">
        <v>152</v>
      </c>
      <c r="F115" t="s">
        <v>81</v>
      </c>
      <c r="G115" s="3" t="s">
        <v>216</v>
      </c>
      <c r="H115">
        <v>2012</v>
      </c>
      <c r="I115" t="s">
        <v>20</v>
      </c>
      <c r="J115" t="s">
        <v>215</v>
      </c>
    </row>
    <row r="116" spans="1:10" ht="45">
      <c r="A116" t="str">
        <f t="shared" si="3"/>
        <v>2016-07-27</v>
      </c>
      <c r="B116" t="str">
        <f>"0500"</f>
        <v>0500</v>
      </c>
      <c r="C116" s="1" t="s">
        <v>217</v>
      </c>
      <c r="E116" t="s">
        <v>11</v>
      </c>
      <c r="F116" t="s">
        <v>218</v>
      </c>
      <c r="G116" s="3" t="s">
        <v>219</v>
      </c>
      <c r="H116">
        <v>0</v>
      </c>
      <c r="I116" t="s">
        <v>15</v>
      </c>
      <c r="J116" t="s">
        <v>16</v>
      </c>
    </row>
    <row r="117" spans="1:10" ht="51.75" customHeight="1">
      <c r="A117" t="str">
        <f t="shared" si="3"/>
        <v>2016-07-27</v>
      </c>
      <c r="B117" t="str">
        <f>"0600"</f>
        <v>0600</v>
      </c>
      <c r="C117" s="1" t="s">
        <v>23</v>
      </c>
      <c r="D117" s="1" t="s">
        <v>220</v>
      </c>
      <c r="E117" t="s">
        <v>18</v>
      </c>
      <c r="G117" s="3" t="s">
        <v>24</v>
      </c>
      <c r="H117">
        <v>2005</v>
      </c>
      <c r="I117" t="s">
        <v>20</v>
      </c>
      <c r="J117" t="s">
        <v>37</v>
      </c>
    </row>
    <row r="118" spans="1:10" ht="45">
      <c r="A118" t="str">
        <f t="shared" si="3"/>
        <v>2016-07-27</v>
      </c>
      <c r="B118" t="str">
        <f>"0630"</f>
        <v>0630</v>
      </c>
      <c r="C118" s="1" t="s">
        <v>29</v>
      </c>
      <c r="E118" t="s">
        <v>18</v>
      </c>
      <c r="G118" s="3" t="s">
        <v>30</v>
      </c>
      <c r="H118">
        <v>2010</v>
      </c>
      <c r="I118" t="s">
        <v>20</v>
      </c>
      <c r="J118" t="s">
        <v>28</v>
      </c>
    </row>
    <row r="119" spans="1:10" ht="15">
      <c r="A119" t="str">
        <f t="shared" si="3"/>
        <v>2016-07-27</v>
      </c>
      <c r="B119" t="str">
        <f>"0700"</f>
        <v>0700</v>
      </c>
      <c r="C119" s="1" t="s">
        <v>102</v>
      </c>
      <c r="D119" s="1" t="s">
        <v>221</v>
      </c>
      <c r="E119" t="s">
        <v>18</v>
      </c>
      <c r="G119" s="3" t="s">
        <v>103</v>
      </c>
      <c r="H119">
        <v>2015</v>
      </c>
      <c r="I119" t="s">
        <v>15</v>
      </c>
      <c r="J119" t="s">
        <v>46</v>
      </c>
    </row>
    <row r="120" spans="1:10" ht="33.75" customHeight="1">
      <c r="A120" t="str">
        <f t="shared" si="3"/>
        <v>2016-07-27</v>
      </c>
      <c r="B120" t="str">
        <f>"0730"</f>
        <v>0730</v>
      </c>
      <c r="C120" s="1" t="s">
        <v>34</v>
      </c>
      <c r="D120" s="1" t="s">
        <v>223</v>
      </c>
      <c r="E120" t="s">
        <v>18</v>
      </c>
      <c r="G120" s="3" t="s">
        <v>222</v>
      </c>
      <c r="H120">
        <v>2012</v>
      </c>
      <c r="I120" t="s">
        <v>15</v>
      </c>
      <c r="J120" t="s">
        <v>37</v>
      </c>
    </row>
    <row r="121" spans="1:10" ht="45">
      <c r="A121" t="str">
        <f t="shared" si="3"/>
        <v>2016-07-27</v>
      </c>
      <c r="B121" t="str">
        <f>"0800"</f>
        <v>0800</v>
      </c>
      <c r="C121" s="1" t="s">
        <v>31</v>
      </c>
      <c r="D121" s="1" t="s">
        <v>225</v>
      </c>
      <c r="E121" t="s">
        <v>18</v>
      </c>
      <c r="G121" s="3" t="s">
        <v>224</v>
      </c>
      <c r="H121">
        <v>0</v>
      </c>
      <c r="I121" t="s">
        <v>15</v>
      </c>
      <c r="J121" t="s">
        <v>72</v>
      </c>
    </row>
    <row r="122" spans="1:10" ht="37.5" customHeight="1">
      <c r="A122" t="str">
        <f t="shared" si="3"/>
        <v>2016-07-27</v>
      </c>
      <c r="B122" t="str">
        <f>"0830"</f>
        <v>0830</v>
      </c>
      <c r="C122" s="1" t="s">
        <v>17</v>
      </c>
      <c r="D122" s="1" t="s">
        <v>397</v>
      </c>
      <c r="E122" t="s">
        <v>18</v>
      </c>
      <c r="G122" s="3" t="s">
        <v>19</v>
      </c>
      <c r="H122">
        <v>2002</v>
      </c>
      <c r="I122" t="s">
        <v>20</v>
      </c>
      <c r="J122" t="s">
        <v>21</v>
      </c>
    </row>
    <row r="123" spans="1:10" ht="33.75" customHeight="1">
      <c r="A123" t="str">
        <f t="shared" si="3"/>
        <v>2016-07-27</v>
      </c>
      <c r="B123" t="str">
        <f>"0845"</f>
        <v>0845</v>
      </c>
      <c r="C123" s="1" t="s">
        <v>17</v>
      </c>
      <c r="D123" s="1" t="s">
        <v>226</v>
      </c>
      <c r="E123" t="s">
        <v>18</v>
      </c>
      <c r="G123" s="3" t="s">
        <v>19</v>
      </c>
      <c r="H123">
        <v>2002</v>
      </c>
      <c r="I123" t="s">
        <v>20</v>
      </c>
      <c r="J123" t="s">
        <v>22</v>
      </c>
    </row>
    <row r="124" spans="1:10" ht="52.5" customHeight="1">
      <c r="A124" t="str">
        <f t="shared" si="3"/>
        <v>2016-07-27</v>
      </c>
      <c r="B124" t="str">
        <f>"0900"</f>
        <v>0900</v>
      </c>
      <c r="C124" s="1" t="s">
        <v>111</v>
      </c>
      <c r="E124" t="s">
        <v>11</v>
      </c>
      <c r="G124" s="3" t="s">
        <v>112</v>
      </c>
      <c r="H124">
        <v>2014</v>
      </c>
      <c r="I124" t="s">
        <v>20</v>
      </c>
      <c r="J124" t="s">
        <v>46</v>
      </c>
    </row>
    <row r="125" spans="1:10" ht="45">
      <c r="A125" t="str">
        <f t="shared" si="3"/>
        <v>2016-07-27</v>
      </c>
      <c r="B125" t="str">
        <f>"0930"</f>
        <v>0930</v>
      </c>
      <c r="C125" s="1" t="s">
        <v>113</v>
      </c>
      <c r="D125" s="1" t="s">
        <v>227</v>
      </c>
      <c r="E125" t="s">
        <v>11</v>
      </c>
      <c r="G125" s="3" t="s">
        <v>114</v>
      </c>
      <c r="H125">
        <v>1982</v>
      </c>
      <c r="I125" t="s">
        <v>115</v>
      </c>
      <c r="J125" t="s">
        <v>72</v>
      </c>
    </row>
    <row r="126" spans="1:10" ht="45">
      <c r="A126" t="str">
        <f t="shared" si="3"/>
        <v>2016-07-27</v>
      </c>
      <c r="B126" t="str">
        <f>"1000"</f>
        <v>1000</v>
      </c>
      <c r="C126" s="1" t="s">
        <v>129</v>
      </c>
      <c r="D126" s="1" t="s">
        <v>195</v>
      </c>
      <c r="E126" t="s">
        <v>18</v>
      </c>
      <c r="G126" s="3" t="s">
        <v>194</v>
      </c>
      <c r="H126">
        <v>2015</v>
      </c>
      <c r="I126" t="s">
        <v>15</v>
      </c>
      <c r="J126" t="s">
        <v>76</v>
      </c>
    </row>
    <row r="127" spans="1:10" ht="45">
      <c r="A127" t="str">
        <f t="shared" si="3"/>
        <v>2016-07-27</v>
      </c>
      <c r="B127" t="str">
        <f>"1030"</f>
        <v>1030</v>
      </c>
      <c r="C127" s="1" t="s">
        <v>135</v>
      </c>
      <c r="D127" s="1" t="s">
        <v>198</v>
      </c>
      <c r="E127" t="s">
        <v>11</v>
      </c>
      <c r="G127" s="3" t="s">
        <v>197</v>
      </c>
      <c r="H127">
        <v>2016</v>
      </c>
      <c r="I127" t="s">
        <v>15</v>
      </c>
      <c r="J127" t="s">
        <v>22</v>
      </c>
    </row>
    <row r="128" spans="1:10" ht="45">
      <c r="A128" t="str">
        <f t="shared" si="3"/>
        <v>2016-07-27</v>
      </c>
      <c r="B128" t="str">
        <f>"1050"</f>
        <v>1050</v>
      </c>
      <c r="C128" s="1" t="s">
        <v>181</v>
      </c>
      <c r="D128" s="1" t="s">
        <v>229</v>
      </c>
      <c r="E128" t="s">
        <v>11</v>
      </c>
      <c r="G128" s="3" t="s">
        <v>228</v>
      </c>
      <c r="H128">
        <v>2014</v>
      </c>
      <c r="I128" t="s">
        <v>15</v>
      </c>
      <c r="J128" t="s">
        <v>184</v>
      </c>
    </row>
    <row r="129" spans="1:10" ht="30">
      <c r="A129" t="str">
        <f t="shared" si="3"/>
        <v>2016-07-27</v>
      </c>
      <c r="B129" t="str">
        <f>"1055"</f>
        <v>1055</v>
      </c>
      <c r="C129" s="1" t="s">
        <v>185</v>
      </c>
      <c r="E129" t="s">
        <v>18</v>
      </c>
      <c r="G129" s="3" t="s">
        <v>230</v>
      </c>
      <c r="H129">
        <v>2015</v>
      </c>
      <c r="I129" t="s">
        <v>15</v>
      </c>
      <c r="J129" t="s">
        <v>187</v>
      </c>
    </row>
    <row r="130" spans="1:10" ht="30">
      <c r="A130" t="str">
        <f t="shared" si="3"/>
        <v>2016-07-27</v>
      </c>
      <c r="B130" t="str">
        <f>"1100"</f>
        <v>1100</v>
      </c>
      <c r="C130" s="1" t="s">
        <v>203</v>
      </c>
      <c r="E130" t="s">
        <v>39</v>
      </c>
      <c r="G130" s="3" t="s">
        <v>204</v>
      </c>
      <c r="H130">
        <v>2016</v>
      </c>
      <c r="I130" t="s">
        <v>15</v>
      </c>
      <c r="J130" t="s">
        <v>205</v>
      </c>
    </row>
    <row r="131" spans="1:10" ht="45">
      <c r="A131" t="str">
        <f t="shared" si="3"/>
        <v>2016-07-27</v>
      </c>
      <c r="B131" t="str">
        <f>"1300"</f>
        <v>1300</v>
      </c>
      <c r="C131" s="1" t="s">
        <v>199</v>
      </c>
      <c r="E131" t="s">
        <v>39</v>
      </c>
      <c r="G131" s="3" t="s">
        <v>200</v>
      </c>
      <c r="H131">
        <v>2016</v>
      </c>
      <c r="I131" t="s">
        <v>15</v>
      </c>
      <c r="J131" t="s">
        <v>201</v>
      </c>
    </row>
    <row r="132" spans="1:10" ht="45">
      <c r="A132" t="str">
        <f t="shared" si="3"/>
        <v>2016-07-27</v>
      </c>
      <c r="B132" t="str">
        <f>"1430"</f>
        <v>1430</v>
      </c>
      <c r="C132" s="1" t="s">
        <v>31</v>
      </c>
      <c r="D132" s="1" t="s">
        <v>232</v>
      </c>
      <c r="E132" t="s">
        <v>18</v>
      </c>
      <c r="G132" s="3" t="s">
        <v>231</v>
      </c>
      <c r="H132">
        <v>0</v>
      </c>
      <c r="I132" t="s">
        <v>15</v>
      </c>
      <c r="J132" t="s">
        <v>72</v>
      </c>
    </row>
    <row r="133" spans="1:10" ht="30">
      <c r="A133" t="str">
        <f t="shared" si="3"/>
        <v>2016-07-27</v>
      </c>
      <c r="B133" t="str">
        <f>"1500"</f>
        <v>1500</v>
      </c>
      <c r="C133" s="1" t="s">
        <v>122</v>
      </c>
      <c r="E133" t="s">
        <v>18</v>
      </c>
      <c r="G133" s="3" t="s">
        <v>123</v>
      </c>
      <c r="H133">
        <v>2007</v>
      </c>
      <c r="I133" t="s">
        <v>15</v>
      </c>
      <c r="J133" t="s">
        <v>25</v>
      </c>
    </row>
    <row r="134" spans="1:10" ht="30">
      <c r="A134" t="str">
        <f t="shared" si="3"/>
        <v>2016-07-27</v>
      </c>
      <c r="B134" t="str">
        <f>"1530"</f>
        <v>1530</v>
      </c>
      <c r="C134" s="1" t="s">
        <v>34</v>
      </c>
      <c r="D134" s="1" t="s">
        <v>223</v>
      </c>
      <c r="E134" t="s">
        <v>18</v>
      </c>
      <c r="G134" s="3" t="s">
        <v>222</v>
      </c>
      <c r="H134">
        <v>2012</v>
      </c>
      <c r="I134" t="s">
        <v>15</v>
      </c>
      <c r="J134" t="s">
        <v>37</v>
      </c>
    </row>
    <row r="135" spans="1:10" ht="15">
      <c r="A135" t="str">
        <f t="shared" si="3"/>
        <v>2016-07-27</v>
      </c>
      <c r="B135" t="str">
        <f>"1600"</f>
        <v>1600</v>
      </c>
      <c r="C135" s="1" t="s">
        <v>124</v>
      </c>
      <c r="D135" s="1" t="s">
        <v>233</v>
      </c>
      <c r="E135" t="s">
        <v>18</v>
      </c>
      <c r="G135" s="3" t="s">
        <v>126</v>
      </c>
      <c r="H135">
        <v>2014</v>
      </c>
      <c r="I135" t="s">
        <v>15</v>
      </c>
      <c r="J135" t="s">
        <v>25</v>
      </c>
    </row>
    <row r="136" spans="1:10" ht="45">
      <c r="A136" t="str">
        <f t="shared" si="3"/>
        <v>2016-07-27</v>
      </c>
      <c r="B136" t="str">
        <f>"1630"</f>
        <v>1630</v>
      </c>
      <c r="C136" s="1" t="s">
        <v>111</v>
      </c>
      <c r="E136" t="s">
        <v>11</v>
      </c>
      <c r="G136" s="3" t="s">
        <v>112</v>
      </c>
      <c r="H136">
        <v>2014</v>
      </c>
      <c r="I136" t="s">
        <v>20</v>
      </c>
      <c r="J136" t="s">
        <v>46</v>
      </c>
    </row>
    <row r="137" spans="1:10" ht="45">
      <c r="A137" t="str">
        <f t="shared" si="3"/>
        <v>2016-07-27</v>
      </c>
      <c r="B137" t="str">
        <f>"1700"</f>
        <v>1700</v>
      </c>
      <c r="C137" s="1" t="s">
        <v>113</v>
      </c>
      <c r="D137" s="1" t="s">
        <v>227</v>
      </c>
      <c r="E137" t="s">
        <v>11</v>
      </c>
      <c r="G137" s="3" t="s">
        <v>114</v>
      </c>
      <c r="H137">
        <v>1982</v>
      </c>
      <c r="I137" t="s">
        <v>115</v>
      </c>
      <c r="J137" t="s">
        <v>72</v>
      </c>
    </row>
    <row r="138" spans="1:10" ht="45">
      <c r="A138" t="str">
        <f t="shared" si="3"/>
        <v>2016-07-27</v>
      </c>
      <c r="B138" t="str">
        <f>"1730"</f>
        <v>1730</v>
      </c>
      <c r="C138" s="1" t="s">
        <v>66</v>
      </c>
      <c r="E138" t="s">
        <v>11</v>
      </c>
      <c r="G138" s="3" t="s">
        <v>67</v>
      </c>
      <c r="H138">
        <v>0</v>
      </c>
      <c r="I138" t="s">
        <v>20</v>
      </c>
      <c r="J138" t="s">
        <v>128</v>
      </c>
    </row>
    <row r="139" spans="1:10" ht="45">
      <c r="A139" t="str">
        <f t="shared" si="3"/>
        <v>2016-07-27</v>
      </c>
      <c r="B139" t="str">
        <f>"1800"</f>
        <v>1800</v>
      </c>
      <c r="C139" s="1" t="s">
        <v>129</v>
      </c>
      <c r="D139" s="1" t="s">
        <v>235</v>
      </c>
      <c r="E139" t="s">
        <v>18</v>
      </c>
      <c r="G139" s="3" t="s">
        <v>234</v>
      </c>
      <c r="H139">
        <v>2015</v>
      </c>
      <c r="I139" t="s">
        <v>15</v>
      </c>
      <c r="J139" t="s">
        <v>76</v>
      </c>
    </row>
    <row r="140" spans="1:10" ht="45">
      <c r="A140" t="str">
        <f t="shared" si="3"/>
        <v>2016-07-27</v>
      </c>
      <c r="B140" t="str">
        <f>"1830"</f>
        <v>1830</v>
      </c>
      <c r="C140" s="1" t="s">
        <v>132</v>
      </c>
      <c r="D140" s="1" t="s">
        <v>236</v>
      </c>
      <c r="E140" t="s">
        <v>18</v>
      </c>
      <c r="G140" s="3" t="s">
        <v>133</v>
      </c>
      <c r="H140">
        <v>2014</v>
      </c>
      <c r="I140" t="s">
        <v>41</v>
      </c>
      <c r="J140" t="s">
        <v>76</v>
      </c>
    </row>
    <row r="141" spans="1:10" ht="45">
      <c r="A141" t="str">
        <f t="shared" si="3"/>
        <v>2016-07-27</v>
      </c>
      <c r="B141" t="str">
        <f>"1900"</f>
        <v>1900</v>
      </c>
      <c r="C141" s="1" t="s">
        <v>135</v>
      </c>
      <c r="D141" s="1" t="s">
        <v>238</v>
      </c>
      <c r="E141" t="s">
        <v>18</v>
      </c>
      <c r="G141" s="3" t="s">
        <v>237</v>
      </c>
      <c r="H141">
        <v>2016</v>
      </c>
      <c r="I141" t="s">
        <v>15</v>
      </c>
      <c r="J141" t="s">
        <v>119</v>
      </c>
    </row>
    <row r="142" spans="1:10" ht="45">
      <c r="A142" t="str">
        <f t="shared" si="3"/>
        <v>2016-07-27</v>
      </c>
      <c r="B142" t="str">
        <f>"1920"</f>
        <v>1920</v>
      </c>
      <c r="C142" s="1" t="s">
        <v>138</v>
      </c>
      <c r="E142" t="s">
        <v>39</v>
      </c>
      <c r="G142" s="3" t="s">
        <v>139</v>
      </c>
      <c r="H142">
        <v>2016</v>
      </c>
      <c r="I142" t="s">
        <v>15</v>
      </c>
      <c r="J142" t="s">
        <v>140</v>
      </c>
    </row>
    <row r="143" spans="1:10" ht="45">
      <c r="A143" t="str">
        <f t="shared" si="3"/>
        <v>2016-07-27</v>
      </c>
      <c r="B143" t="str">
        <f>"1930"</f>
        <v>1930</v>
      </c>
      <c r="C143" s="1" t="s">
        <v>239</v>
      </c>
      <c r="D143" s="1" t="s">
        <v>239</v>
      </c>
      <c r="E143" t="s">
        <v>152</v>
      </c>
      <c r="F143" t="s">
        <v>218</v>
      </c>
      <c r="G143" s="3" t="s">
        <v>240</v>
      </c>
      <c r="H143">
        <v>2012</v>
      </c>
      <c r="I143" t="s">
        <v>15</v>
      </c>
      <c r="J143" t="s">
        <v>241</v>
      </c>
    </row>
    <row r="144" spans="1:10" ht="45">
      <c r="A144" t="str">
        <f t="shared" si="3"/>
        <v>2016-07-27</v>
      </c>
      <c r="B144" t="str">
        <f>"2030"</f>
        <v>2030</v>
      </c>
      <c r="C144" s="1" t="s">
        <v>242</v>
      </c>
      <c r="E144" t="s">
        <v>11</v>
      </c>
      <c r="G144" s="3" t="s">
        <v>243</v>
      </c>
      <c r="H144">
        <v>0</v>
      </c>
      <c r="I144" t="s">
        <v>15</v>
      </c>
      <c r="J144" t="s">
        <v>76</v>
      </c>
    </row>
    <row r="145" spans="1:10" ht="30">
      <c r="A145" t="str">
        <f t="shared" si="3"/>
        <v>2016-07-27</v>
      </c>
      <c r="B145" t="str">
        <f>"2100"</f>
        <v>2100</v>
      </c>
      <c r="C145" s="1" t="s">
        <v>244</v>
      </c>
      <c r="E145" t="s">
        <v>152</v>
      </c>
      <c r="F145" t="s">
        <v>218</v>
      </c>
      <c r="G145" s="3" t="s">
        <v>245</v>
      </c>
      <c r="H145">
        <v>2012</v>
      </c>
      <c r="I145" t="s">
        <v>20</v>
      </c>
      <c r="J145" t="s">
        <v>246</v>
      </c>
    </row>
    <row r="146" spans="1:10" ht="45">
      <c r="A146" t="str">
        <f t="shared" si="3"/>
        <v>2016-07-27</v>
      </c>
      <c r="B146" t="str">
        <f>"2200"</f>
        <v>2200</v>
      </c>
      <c r="C146" s="1" t="s">
        <v>247</v>
      </c>
      <c r="E146" t="s">
        <v>152</v>
      </c>
      <c r="F146" t="s">
        <v>218</v>
      </c>
      <c r="G146" s="3" t="s">
        <v>248</v>
      </c>
      <c r="H146">
        <v>0</v>
      </c>
      <c r="I146" t="s">
        <v>15</v>
      </c>
      <c r="J146" t="s">
        <v>249</v>
      </c>
    </row>
    <row r="147" spans="1:10" ht="45">
      <c r="A147" t="str">
        <f t="shared" si="3"/>
        <v>2016-07-27</v>
      </c>
      <c r="B147" t="str">
        <f>"2300"</f>
        <v>2300</v>
      </c>
      <c r="C147" s="1" t="s">
        <v>250</v>
      </c>
      <c r="E147" t="s">
        <v>18</v>
      </c>
      <c r="G147" s="3" t="s">
        <v>251</v>
      </c>
      <c r="H147">
        <v>0</v>
      </c>
      <c r="I147" t="s">
        <v>15</v>
      </c>
      <c r="J147" t="s">
        <v>252</v>
      </c>
    </row>
    <row r="148" spans="1:10" ht="30">
      <c r="A148" t="str">
        <f aca="true" t="shared" si="4" ref="A148:A183">"2016-07-28"</f>
        <v>2016-07-28</v>
      </c>
      <c r="B148" t="str">
        <f>"0000"</f>
        <v>0000</v>
      </c>
      <c r="C148" s="1" t="s">
        <v>97</v>
      </c>
      <c r="E148" t="s">
        <v>11</v>
      </c>
      <c r="G148" s="3" t="s">
        <v>98</v>
      </c>
      <c r="H148">
        <v>2012</v>
      </c>
      <c r="I148" t="s">
        <v>15</v>
      </c>
      <c r="J148" t="s">
        <v>99</v>
      </c>
    </row>
    <row r="149" spans="1:10" ht="30">
      <c r="A149" t="str">
        <f t="shared" si="4"/>
        <v>2016-07-28</v>
      </c>
      <c r="B149" t="str">
        <f>"0100"</f>
        <v>0100</v>
      </c>
      <c r="C149" s="1" t="s">
        <v>97</v>
      </c>
      <c r="E149" t="s">
        <v>11</v>
      </c>
      <c r="G149" s="3" t="s">
        <v>98</v>
      </c>
      <c r="H149">
        <v>2012</v>
      </c>
      <c r="I149" t="s">
        <v>15</v>
      </c>
      <c r="J149" t="s">
        <v>99</v>
      </c>
    </row>
    <row r="150" spans="1:10" ht="30">
      <c r="A150" t="str">
        <f t="shared" si="4"/>
        <v>2016-07-28</v>
      </c>
      <c r="B150" t="str">
        <f>"0200"</f>
        <v>0200</v>
      </c>
      <c r="C150" s="1" t="s">
        <v>97</v>
      </c>
      <c r="E150" t="s">
        <v>11</v>
      </c>
      <c r="G150" s="3" t="s">
        <v>98</v>
      </c>
      <c r="H150">
        <v>2012</v>
      </c>
      <c r="I150" t="s">
        <v>15</v>
      </c>
      <c r="J150" t="s">
        <v>99</v>
      </c>
    </row>
    <row r="151" spans="1:10" ht="30">
      <c r="A151" t="str">
        <f t="shared" si="4"/>
        <v>2016-07-28</v>
      </c>
      <c r="B151" t="str">
        <f>"0300"</f>
        <v>0300</v>
      </c>
      <c r="C151" s="1" t="s">
        <v>97</v>
      </c>
      <c r="E151" t="s">
        <v>11</v>
      </c>
      <c r="G151" s="3" t="s">
        <v>98</v>
      </c>
      <c r="H151">
        <v>2012</v>
      </c>
      <c r="I151" t="s">
        <v>15</v>
      </c>
      <c r="J151" t="s">
        <v>99</v>
      </c>
    </row>
    <row r="152" spans="1:10" ht="30">
      <c r="A152" t="str">
        <f t="shared" si="4"/>
        <v>2016-07-28</v>
      </c>
      <c r="B152" t="str">
        <f>"0400"</f>
        <v>0400</v>
      </c>
      <c r="C152" s="1" t="s">
        <v>97</v>
      </c>
      <c r="E152" t="s">
        <v>11</v>
      </c>
      <c r="G152" s="3" t="s">
        <v>98</v>
      </c>
      <c r="H152">
        <v>2012</v>
      </c>
      <c r="I152" t="s">
        <v>15</v>
      </c>
      <c r="J152" t="s">
        <v>99</v>
      </c>
    </row>
    <row r="153" spans="1:10" ht="30">
      <c r="A153" t="str">
        <f t="shared" si="4"/>
        <v>2016-07-28</v>
      </c>
      <c r="B153" t="str">
        <f>"0500"</f>
        <v>0500</v>
      </c>
      <c r="C153" s="1" t="s">
        <v>97</v>
      </c>
      <c r="E153" t="s">
        <v>11</v>
      </c>
      <c r="G153" s="3" t="s">
        <v>98</v>
      </c>
      <c r="H153">
        <v>2012</v>
      </c>
      <c r="I153" t="s">
        <v>15</v>
      </c>
      <c r="J153" t="s">
        <v>253</v>
      </c>
    </row>
    <row r="154" spans="1:10" ht="45">
      <c r="A154" t="str">
        <f t="shared" si="4"/>
        <v>2016-07-28</v>
      </c>
      <c r="B154" t="str">
        <f>"0600"</f>
        <v>0600</v>
      </c>
      <c r="C154" s="1" t="s">
        <v>23</v>
      </c>
      <c r="D154" s="1" t="s">
        <v>254</v>
      </c>
      <c r="E154" t="s">
        <v>18</v>
      </c>
      <c r="G154" s="3" t="s">
        <v>24</v>
      </c>
      <c r="H154">
        <v>2005</v>
      </c>
      <c r="I154" t="s">
        <v>20</v>
      </c>
      <c r="J154" t="s">
        <v>37</v>
      </c>
    </row>
    <row r="155" spans="1:10" ht="45">
      <c r="A155" t="str">
        <f t="shared" si="4"/>
        <v>2016-07-28</v>
      </c>
      <c r="B155" t="str">
        <f>"0630"</f>
        <v>0630</v>
      </c>
      <c r="C155" s="1" t="s">
        <v>29</v>
      </c>
      <c r="E155" t="s">
        <v>18</v>
      </c>
      <c r="G155" s="3" t="s">
        <v>30</v>
      </c>
      <c r="H155">
        <v>2010</v>
      </c>
      <c r="I155" t="s">
        <v>20</v>
      </c>
      <c r="J155" t="s">
        <v>28</v>
      </c>
    </row>
    <row r="156" spans="1:10" ht="15">
      <c r="A156" t="str">
        <f t="shared" si="4"/>
        <v>2016-07-28</v>
      </c>
      <c r="B156" t="str">
        <f>"0700"</f>
        <v>0700</v>
      </c>
      <c r="C156" s="1" t="s">
        <v>102</v>
      </c>
      <c r="D156" s="1" t="s">
        <v>255</v>
      </c>
      <c r="E156" t="s">
        <v>18</v>
      </c>
      <c r="G156" s="3" t="s">
        <v>103</v>
      </c>
      <c r="H156">
        <v>2015</v>
      </c>
      <c r="I156" t="s">
        <v>15</v>
      </c>
      <c r="J156" t="s">
        <v>46</v>
      </c>
    </row>
    <row r="157" spans="1:10" ht="30">
      <c r="A157" t="str">
        <f t="shared" si="4"/>
        <v>2016-07-28</v>
      </c>
      <c r="B157" t="str">
        <f>"0730"</f>
        <v>0730</v>
      </c>
      <c r="C157" s="1" t="s">
        <v>34</v>
      </c>
      <c r="D157" s="1" t="s">
        <v>257</v>
      </c>
      <c r="E157" t="s">
        <v>18</v>
      </c>
      <c r="G157" s="3" t="s">
        <v>256</v>
      </c>
      <c r="H157">
        <v>2012</v>
      </c>
      <c r="I157" t="s">
        <v>15</v>
      </c>
      <c r="J157" t="s">
        <v>37</v>
      </c>
    </row>
    <row r="158" spans="1:10" ht="45">
      <c r="A158" t="str">
        <f t="shared" si="4"/>
        <v>2016-07-28</v>
      </c>
      <c r="B158" t="str">
        <f>"0800"</f>
        <v>0800</v>
      </c>
      <c r="C158" s="1" t="s">
        <v>31</v>
      </c>
      <c r="D158" s="1" t="s">
        <v>259</v>
      </c>
      <c r="E158" t="s">
        <v>18</v>
      </c>
      <c r="G158" s="3" t="s">
        <v>258</v>
      </c>
      <c r="H158">
        <v>0</v>
      </c>
      <c r="I158" t="s">
        <v>15</v>
      </c>
      <c r="J158" t="s">
        <v>72</v>
      </c>
    </row>
    <row r="159" spans="1:10" ht="30">
      <c r="A159" t="str">
        <f t="shared" si="4"/>
        <v>2016-07-28</v>
      </c>
      <c r="B159" t="str">
        <f>"0830"</f>
        <v>0830</v>
      </c>
      <c r="C159" s="1" t="s">
        <v>17</v>
      </c>
      <c r="D159" s="1" t="s">
        <v>260</v>
      </c>
      <c r="E159" t="s">
        <v>18</v>
      </c>
      <c r="G159" s="3" t="s">
        <v>19</v>
      </c>
      <c r="H159">
        <v>2002</v>
      </c>
      <c r="I159" t="s">
        <v>20</v>
      </c>
      <c r="J159" t="s">
        <v>21</v>
      </c>
    </row>
    <row r="160" spans="1:10" ht="30">
      <c r="A160" t="str">
        <f t="shared" si="4"/>
        <v>2016-07-28</v>
      </c>
      <c r="B160" t="str">
        <f>"0845"</f>
        <v>0845</v>
      </c>
      <c r="C160" s="1" t="s">
        <v>17</v>
      </c>
      <c r="D160" s="1" t="s">
        <v>261</v>
      </c>
      <c r="E160" t="s">
        <v>18</v>
      </c>
      <c r="G160" s="3" t="s">
        <v>19</v>
      </c>
      <c r="H160">
        <v>2002</v>
      </c>
      <c r="I160" t="s">
        <v>20</v>
      </c>
      <c r="J160" t="s">
        <v>22</v>
      </c>
    </row>
    <row r="161" spans="1:10" ht="45">
      <c r="A161" t="str">
        <f t="shared" si="4"/>
        <v>2016-07-28</v>
      </c>
      <c r="B161" t="str">
        <f>"0900"</f>
        <v>0900</v>
      </c>
      <c r="C161" s="1" t="s">
        <v>111</v>
      </c>
      <c r="E161" t="s">
        <v>11</v>
      </c>
      <c r="G161" s="3" t="s">
        <v>112</v>
      </c>
      <c r="H161">
        <v>2014</v>
      </c>
      <c r="I161" t="s">
        <v>20</v>
      </c>
      <c r="J161" t="s">
        <v>46</v>
      </c>
    </row>
    <row r="162" spans="1:10" ht="45">
      <c r="A162" t="str">
        <f t="shared" si="4"/>
        <v>2016-07-28</v>
      </c>
      <c r="B162" t="str">
        <f>"0930"</f>
        <v>0930</v>
      </c>
      <c r="C162" s="1" t="s">
        <v>113</v>
      </c>
      <c r="D162" s="1" t="s">
        <v>262</v>
      </c>
      <c r="E162" t="s">
        <v>11</v>
      </c>
      <c r="G162" s="3" t="s">
        <v>114</v>
      </c>
      <c r="H162">
        <v>1982</v>
      </c>
      <c r="I162" t="s">
        <v>115</v>
      </c>
      <c r="J162" t="s">
        <v>72</v>
      </c>
    </row>
    <row r="163" spans="1:10" ht="45">
      <c r="A163" t="str">
        <f t="shared" si="4"/>
        <v>2016-07-28</v>
      </c>
      <c r="B163" t="str">
        <f>"1000"</f>
        <v>1000</v>
      </c>
      <c r="C163" s="1" t="s">
        <v>129</v>
      </c>
      <c r="D163" s="1" t="s">
        <v>235</v>
      </c>
      <c r="E163" t="s">
        <v>18</v>
      </c>
      <c r="G163" s="3" t="s">
        <v>234</v>
      </c>
      <c r="H163">
        <v>2015</v>
      </c>
      <c r="I163" t="s">
        <v>15</v>
      </c>
      <c r="J163" t="s">
        <v>76</v>
      </c>
    </row>
    <row r="164" spans="1:10" ht="45">
      <c r="A164" t="str">
        <f t="shared" si="4"/>
        <v>2016-07-28</v>
      </c>
      <c r="B164" t="str">
        <f>"1030"</f>
        <v>1030</v>
      </c>
      <c r="C164" s="1" t="s">
        <v>135</v>
      </c>
      <c r="D164" s="1" t="s">
        <v>238</v>
      </c>
      <c r="E164" t="s">
        <v>18</v>
      </c>
      <c r="G164" s="3" t="s">
        <v>237</v>
      </c>
      <c r="H164">
        <v>2016</v>
      </c>
      <c r="I164" t="s">
        <v>15</v>
      </c>
      <c r="J164" t="s">
        <v>119</v>
      </c>
    </row>
    <row r="165" spans="1:10" ht="30">
      <c r="A165" t="str">
        <f t="shared" si="4"/>
        <v>2016-07-28</v>
      </c>
      <c r="B165" t="str">
        <f>"1050"</f>
        <v>1050</v>
      </c>
      <c r="C165" s="1" t="s">
        <v>181</v>
      </c>
      <c r="D165" s="1" t="s">
        <v>264</v>
      </c>
      <c r="E165" t="s">
        <v>11</v>
      </c>
      <c r="G165" s="3" t="s">
        <v>263</v>
      </c>
      <c r="H165">
        <v>2014</v>
      </c>
      <c r="I165" t="s">
        <v>15</v>
      </c>
      <c r="J165" t="s">
        <v>184</v>
      </c>
    </row>
    <row r="166" spans="1:10" ht="45">
      <c r="A166" t="str">
        <f t="shared" si="4"/>
        <v>2016-07-28</v>
      </c>
      <c r="B166" t="str">
        <f>"1055"</f>
        <v>1055</v>
      </c>
      <c r="C166" s="1" t="s">
        <v>185</v>
      </c>
      <c r="E166" t="s">
        <v>18</v>
      </c>
      <c r="G166" s="3" t="s">
        <v>265</v>
      </c>
      <c r="H166">
        <v>2015</v>
      </c>
      <c r="I166" t="s">
        <v>15</v>
      </c>
      <c r="J166" t="s">
        <v>187</v>
      </c>
    </row>
    <row r="167" spans="1:10" ht="45">
      <c r="A167" t="str">
        <f t="shared" si="4"/>
        <v>2016-07-28</v>
      </c>
      <c r="B167" t="str">
        <f>"1100"</f>
        <v>1100</v>
      </c>
      <c r="C167" s="1" t="s">
        <v>250</v>
      </c>
      <c r="E167" t="s">
        <v>18</v>
      </c>
      <c r="G167" s="3" t="s">
        <v>251</v>
      </c>
      <c r="H167">
        <v>0</v>
      </c>
      <c r="I167" t="s">
        <v>15</v>
      </c>
      <c r="J167" t="s">
        <v>252</v>
      </c>
    </row>
    <row r="168" spans="1:10" ht="30">
      <c r="A168" t="str">
        <f t="shared" si="4"/>
        <v>2016-07-28</v>
      </c>
      <c r="B168" t="str">
        <f>"1200"</f>
        <v>1200</v>
      </c>
      <c r="C168" s="1" t="s">
        <v>244</v>
      </c>
      <c r="E168" t="s">
        <v>152</v>
      </c>
      <c r="F168" t="s">
        <v>218</v>
      </c>
      <c r="G168" s="3" t="s">
        <v>245</v>
      </c>
      <c r="H168">
        <v>2012</v>
      </c>
      <c r="I168" t="s">
        <v>20</v>
      </c>
      <c r="J168" t="s">
        <v>246</v>
      </c>
    </row>
    <row r="169" spans="1:10" ht="45">
      <c r="A169" t="str">
        <f t="shared" si="4"/>
        <v>2016-07-28</v>
      </c>
      <c r="B169" t="str">
        <f>"1300"</f>
        <v>1300</v>
      </c>
      <c r="C169" s="1" t="s">
        <v>242</v>
      </c>
      <c r="E169" t="s">
        <v>11</v>
      </c>
      <c r="G169" s="3" t="s">
        <v>243</v>
      </c>
      <c r="H169">
        <v>0</v>
      </c>
      <c r="I169" t="s">
        <v>15</v>
      </c>
      <c r="J169" t="s">
        <v>76</v>
      </c>
    </row>
    <row r="170" spans="1:10" ht="45">
      <c r="A170" t="str">
        <f t="shared" si="4"/>
        <v>2016-07-28</v>
      </c>
      <c r="B170" t="str">
        <f>"1330"</f>
        <v>1330</v>
      </c>
      <c r="C170" s="1" t="s">
        <v>239</v>
      </c>
      <c r="E170" t="s">
        <v>152</v>
      </c>
      <c r="F170" t="s">
        <v>218</v>
      </c>
      <c r="G170" s="3" t="s">
        <v>240</v>
      </c>
      <c r="H170">
        <v>2012</v>
      </c>
      <c r="I170" t="s">
        <v>15</v>
      </c>
      <c r="J170" t="s">
        <v>241</v>
      </c>
    </row>
    <row r="171" spans="1:10" ht="45">
      <c r="A171" t="str">
        <f t="shared" si="4"/>
        <v>2016-07-28</v>
      </c>
      <c r="B171" t="str">
        <f>"1430"</f>
        <v>1430</v>
      </c>
      <c r="C171" s="1" t="s">
        <v>31</v>
      </c>
      <c r="D171" s="1" t="s">
        <v>267</v>
      </c>
      <c r="E171" t="s">
        <v>18</v>
      </c>
      <c r="G171" s="3" t="s">
        <v>266</v>
      </c>
      <c r="H171">
        <v>0</v>
      </c>
      <c r="I171" t="s">
        <v>15</v>
      </c>
      <c r="J171" t="s">
        <v>76</v>
      </c>
    </row>
    <row r="172" spans="1:10" ht="30">
      <c r="A172" t="str">
        <f t="shared" si="4"/>
        <v>2016-07-28</v>
      </c>
      <c r="B172" t="str">
        <f>"1500"</f>
        <v>1500</v>
      </c>
      <c r="C172" s="1" t="s">
        <v>122</v>
      </c>
      <c r="E172" t="s">
        <v>18</v>
      </c>
      <c r="G172" s="3" t="s">
        <v>123</v>
      </c>
      <c r="H172">
        <v>2007</v>
      </c>
      <c r="I172" t="s">
        <v>15</v>
      </c>
      <c r="J172" t="s">
        <v>28</v>
      </c>
    </row>
    <row r="173" spans="1:10" ht="30">
      <c r="A173" t="str">
        <f t="shared" si="4"/>
        <v>2016-07-28</v>
      </c>
      <c r="B173" t="str">
        <f>"1530"</f>
        <v>1530</v>
      </c>
      <c r="C173" s="1" t="s">
        <v>34</v>
      </c>
      <c r="D173" s="1" t="s">
        <v>257</v>
      </c>
      <c r="E173" t="s">
        <v>18</v>
      </c>
      <c r="G173" s="3" t="s">
        <v>256</v>
      </c>
      <c r="H173">
        <v>2012</v>
      </c>
      <c r="I173" t="s">
        <v>15</v>
      </c>
      <c r="J173" t="s">
        <v>37</v>
      </c>
    </row>
    <row r="174" spans="1:10" ht="15">
      <c r="A174" t="str">
        <f t="shared" si="4"/>
        <v>2016-07-28</v>
      </c>
      <c r="B174" t="str">
        <f>"1600"</f>
        <v>1600</v>
      </c>
      <c r="C174" s="1" t="s">
        <v>124</v>
      </c>
      <c r="D174" s="1" t="s">
        <v>268</v>
      </c>
      <c r="E174" t="s">
        <v>18</v>
      </c>
      <c r="G174" s="3" t="s">
        <v>126</v>
      </c>
      <c r="H174">
        <v>2014</v>
      </c>
      <c r="I174" t="s">
        <v>15</v>
      </c>
      <c r="J174" t="s">
        <v>25</v>
      </c>
    </row>
    <row r="175" spans="1:10" ht="45">
      <c r="A175" t="str">
        <f t="shared" si="4"/>
        <v>2016-07-28</v>
      </c>
      <c r="B175" t="str">
        <f>"1630"</f>
        <v>1630</v>
      </c>
      <c r="C175" s="1" t="s">
        <v>111</v>
      </c>
      <c r="E175" t="s">
        <v>11</v>
      </c>
      <c r="G175" s="3" t="s">
        <v>112</v>
      </c>
      <c r="H175">
        <v>2014</v>
      </c>
      <c r="I175" t="s">
        <v>20</v>
      </c>
      <c r="J175" t="s">
        <v>46</v>
      </c>
    </row>
    <row r="176" spans="1:10" ht="30">
      <c r="A176" t="str">
        <f t="shared" si="4"/>
        <v>2016-07-28</v>
      </c>
      <c r="B176" t="str">
        <f>"1700"</f>
        <v>1700</v>
      </c>
      <c r="C176" s="1" t="s">
        <v>122</v>
      </c>
      <c r="E176" t="s">
        <v>18</v>
      </c>
      <c r="G176" s="3" t="s">
        <v>123</v>
      </c>
      <c r="H176">
        <v>2007</v>
      </c>
      <c r="I176" t="s">
        <v>15</v>
      </c>
      <c r="J176" t="s">
        <v>28</v>
      </c>
    </row>
    <row r="177" spans="1:10" ht="45">
      <c r="A177" t="str">
        <f t="shared" si="4"/>
        <v>2016-07-28</v>
      </c>
      <c r="B177" t="str">
        <f>"1730"</f>
        <v>1730</v>
      </c>
      <c r="C177" s="1" t="s">
        <v>199</v>
      </c>
      <c r="E177" t="s">
        <v>39</v>
      </c>
      <c r="G177" s="3" t="s">
        <v>200</v>
      </c>
      <c r="H177">
        <v>2016</v>
      </c>
      <c r="I177" t="s">
        <v>15</v>
      </c>
      <c r="J177" t="s">
        <v>201</v>
      </c>
    </row>
    <row r="178" spans="1:10" ht="45">
      <c r="A178" t="str">
        <f t="shared" si="4"/>
        <v>2016-07-28</v>
      </c>
      <c r="B178" t="str">
        <f>"1900"</f>
        <v>1900</v>
      </c>
      <c r="C178" s="1" t="s">
        <v>135</v>
      </c>
      <c r="D178" s="1" t="s">
        <v>270</v>
      </c>
      <c r="E178" t="s">
        <v>11</v>
      </c>
      <c r="G178" s="3" t="s">
        <v>269</v>
      </c>
      <c r="H178">
        <v>2016</v>
      </c>
      <c r="I178" t="s">
        <v>15</v>
      </c>
      <c r="J178" t="s">
        <v>21</v>
      </c>
    </row>
    <row r="179" spans="1:10" ht="45">
      <c r="A179" t="str">
        <f t="shared" si="4"/>
        <v>2016-07-28</v>
      </c>
      <c r="B179" t="str">
        <f>"1920"</f>
        <v>1920</v>
      </c>
      <c r="C179" s="1" t="s">
        <v>138</v>
      </c>
      <c r="E179" t="s">
        <v>39</v>
      </c>
      <c r="G179" s="3" t="s">
        <v>139</v>
      </c>
      <c r="H179">
        <v>2016</v>
      </c>
      <c r="I179" t="s">
        <v>15</v>
      </c>
      <c r="J179" t="s">
        <v>140</v>
      </c>
    </row>
    <row r="180" spans="1:10" ht="30">
      <c r="A180" t="str">
        <f t="shared" si="4"/>
        <v>2016-07-28</v>
      </c>
      <c r="B180" t="str">
        <f>"1930"</f>
        <v>1930</v>
      </c>
      <c r="C180" s="1" t="s">
        <v>271</v>
      </c>
      <c r="E180" t="s">
        <v>39</v>
      </c>
      <c r="G180" s="3" t="s">
        <v>272</v>
      </c>
      <c r="H180">
        <v>0</v>
      </c>
      <c r="I180" t="s">
        <v>15</v>
      </c>
      <c r="J180" t="s">
        <v>201</v>
      </c>
    </row>
    <row r="181" spans="1:10" ht="45">
      <c r="A181" t="str">
        <f t="shared" si="4"/>
        <v>2016-07-28</v>
      </c>
      <c r="B181" t="str">
        <f>"2100"</f>
        <v>2100</v>
      </c>
      <c r="C181" s="1" t="s">
        <v>273</v>
      </c>
      <c r="E181" t="s">
        <v>18</v>
      </c>
      <c r="G181" s="3" t="s">
        <v>274</v>
      </c>
      <c r="H181">
        <v>0</v>
      </c>
      <c r="I181" t="s">
        <v>15</v>
      </c>
      <c r="J181" t="s">
        <v>46</v>
      </c>
    </row>
    <row r="182" spans="1:10" ht="30">
      <c r="A182" t="str">
        <f t="shared" si="4"/>
        <v>2016-07-28</v>
      </c>
      <c r="B182" t="str">
        <f>"2130"</f>
        <v>2130</v>
      </c>
      <c r="C182" s="1" t="s">
        <v>275</v>
      </c>
      <c r="D182" s="1" t="s">
        <v>14</v>
      </c>
      <c r="E182" t="s">
        <v>276</v>
      </c>
      <c r="F182" t="s">
        <v>218</v>
      </c>
      <c r="G182" s="3" t="s">
        <v>277</v>
      </c>
      <c r="H182">
        <v>1993</v>
      </c>
      <c r="I182" t="s">
        <v>84</v>
      </c>
      <c r="J182" t="s">
        <v>205</v>
      </c>
    </row>
    <row r="183" spans="1:10" ht="45">
      <c r="A183" t="str">
        <f t="shared" si="4"/>
        <v>2016-07-28</v>
      </c>
      <c r="B183" t="str">
        <f>"2330"</f>
        <v>2330</v>
      </c>
      <c r="C183" s="1" t="s">
        <v>148</v>
      </c>
      <c r="D183" s="1" t="s">
        <v>278</v>
      </c>
      <c r="E183" t="s">
        <v>18</v>
      </c>
      <c r="G183" s="3" t="s">
        <v>149</v>
      </c>
      <c r="H183">
        <v>0</v>
      </c>
      <c r="I183" t="s">
        <v>20</v>
      </c>
      <c r="J183" t="s">
        <v>25</v>
      </c>
    </row>
    <row r="184" spans="1:10" ht="30">
      <c r="A184" t="str">
        <f aca="true" t="shared" si="5" ref="A184:A226">"2016-07-29"</f>
        <v>2016-07-29</v>
      </c>
      <c r="B184" t="str">
        <f>"0000"</f>
        <v>0000</v>
      </c>
      <c r="C184" s="1" t="s">
        <v>97</v>
      </c>
      <c r="E184" t="s">
        <v>11</v>
      </c>
      <c r="G184" s="3" t="s">
        <v>98</v>
      </c>
      <c r="H184">
        <v>2012</v>
      </c>
      <c r="I184" t="s">
        <v>15</v>
      </c>
      <c r="J184" t="s">
        <v>99</v>
      </c>
    </row>
    <row r="185" spans="1:10" ht="30">
      <c r="A185" t="str">
        <f t="shared" si="5"/>
        <v>2016-07-29</v>
      </c>
      <c r="B185" t="str">
        <f>"0100"</f>
        <v>0100</v>
      </c>
      <c r="C185" s="1" t="s">
        <v>97</v>
      </c>
      <c r="E185" t="s">
        <v>11</v>
      </c>
      <c r="G185" s="3" t="s">
        <v>98</v>
      </c>
      <c r="H185">
        <v>2012</v>
      </c>
      <c r="I185" t="s">
        <v>15</v>
      </c>
      <c r="J185" t="s">
        <v>99</v>
      </c>
    </row>
    <row r="186" spans="1:10" ht="30">
      <c r="A186" t="str">
        <f t="shared" si="5"/>
        <v>2016-07-29</v>
      </c>
      <c r="B186" t="str">
        <f>"0200"</f>
        <v>0200</v>
      </c>
      <c r="C186" s="1" t="s">
        <v>97</v>
      </c>
      <c r="E186" t="s">
        <v>11</v>
      </c>
      <c r="G186" s="3" t="s">
        <v>98</v>
      </c>
      <c r="H186">
        <v>2012</v>
      </c>
      <c r="I186" t="s">
        <v>15</v>
      </c>
      <c r="J186" t="s">
        <v>99</v>
      </c>
    </row>
    <row r="187" spans="1:10" ht="30">
      <c r="A187" t="str">
        <f t="shared" si="5"/>
        <v>2016-07-29</v>
      </c>
      <c r="B187" t="str">
        <f>"0300"</f>
        <v>0300</v>
      </c>
      <c r="C187" s="1" t="s">
        <v>97</v>
      </c>
      <c r="E187" t="s">
        <v>11</v>
      </c>
      <c r="G187" s="3" t="s">
        <v>98</v>
      </c>
      <c r="H187">
        <v>2012</v>
      </c>
      <c r="I187" t="s">
        <v>15</v>
      </c>
      <c r="J187" t="s">
        <v>99</v>
      </c>
    </row>
    <row r="188" spans="1:10" ht="30">
      <c r="A188" t="str">
        <f t="shared" si="5"/>
        <v>2016-07-29</v>
      </c>
      <c r="B188" t="str">
        <f>"0400"</f>
        <v>0400</v>
      </c>
      <c r="C188" s="1" t="s">
        <v>97</v>
      </c>
      <c r="E188" t="s">
        <v>11</v>
      </c>
      <c r="G188" s="3" t="s">
        <v>98</v>
      </c>
      <c r="H188">
        <v>2012</v>
      </c>
      <c r="I188" t="s">
        <v>15</v>
      </c>
      <c r="J188" t="s">
        <v>99</v>
      </c>
    </row>
    <row r="189" spans="1:10" ht="30">
      <c r="A189" t="str">
        <f t="shared" si="5"/>
        <v>2016-07-29</v>
      </c>
      <c r="B189" t="str">
        <f>"0500"</f>
        <v>0500</v>
      </c>
      <c r="C189" s="1" t="s">
        <v>97</v>
      </c>
      <c r="E189" t="s">
        <v>11</v>
      </c>
      <c r="G189" s="3" t="s">
        <v>98</v>
      </c>
      <c r="H189">
        <v>2012</v>
      </c>
      <c r="I189" t="s">
        <v>15</v>
      </c>
      <c r="J189" t="s">
        <v>279</v>
      </c>
    </row>
    <row r="190" spans="1:10" ht="45">
      <c r="A190" t="str">
        <f t="shared" si="5"/>
        <v>2016-07-29</v>
      </c>
      <c r="B190" t="str">
        <f>"0600"</f>
        <v>0600</v>
      </c>
      <c r="C190" s="1" t="s">
        <v>23</v>
      </c>
      <c r="D190" s="1" t="s">
        <v>280</v>
      </c>
      <c r="E190" t="s">
        <v>18</v>
      </c>
      <c r="G190" s="3" t="s">
        <v>24</v>
      </c>
      <c r="H190">
        <v>2005</v>
      </c>
      <c r="I190" t="s">
        <v>20</v>
      </c>
      <c r="J190" t="s">
        <v>37</v>
      </c>
    </row>
    <row r="191" spans="1:10" ht="45">
      <c r="A191" t="str">
        <f t="shared" si="5"/>
        <v>2016-07-29</v>
      </c>
      <c r="B191" t="str">
        <f>"0630"</f>
        <v>0630</v>
      </c>
      <c r="C191" s="1" t="s">
        <v>29</v>
      </c>
      <c r="E191" t="s">
        <v>18</v>
      </c>
      <c r="G191" s="3" t="s">
        <v>30</v>
      </c>
      <c r="H191">
        <v>2010</v>
      </c>
      <c r="I191" t="s">
        <v>20</v>
      </c>
      <c r="J191" t="s">
        <v>28</v>
      </c>
    </row>
    <row r="192" spans="1:10" ht="15">
      <c r="A192" t="str">
        <f t="shared" si="5"/>
        <v>2016-07-29</v>
      </c>
      <c r="B192" t="str">
        <f>"0700"</f>
        <v>0700</v>
      </c>
      <c r="C192" s="1" t="s">
        <v>102</v>
      </c>
      <c r="D192" s="1" t="s">
        <v>281</v>
      </c>
      <c r="E192" t="s">
        <v>18</v>
      </c>
      <c r="G192" s="3" t="s">
        <v>103</v>
      </c>
      <c r="H192">
        <v>2015</v>
      </c>
      <c r="I192" t="s">
        <v>15</v>
      </c>
      <c r="J192" t="s">
        <v>46</v>
      </c>
    </row>
    <row r="193" spans="1:10" ht="30">
      <c r="A193" t="str">
        <f t="shared" si="5"/>
        <v>2016-07-29</v>
      </c>
      <c r="B193" t="str">
        <f>"0730"</f>
        <v>0730</v>
      </c>
      <c r="C193" s="1" t="s">
        <v>34</v>
      </c>
      <c r="D193" s="1" t="s">
        <v>283</v>
      </c>
      <c r="E193" t="s">
        <v>18</v>
      </c>
      <c r="G193" s="3" t="s">
        <v>282</v>
      </c>
      <c r="H193">
        <v>2012</v>
      </c>
      <c r="I193" t="s">
        <v>15</v>
      </c>
      <c r="J193" t="s">
        <v>28</v>
      </c>
    </row>
    <row r="194" spans="1:10" ht="45">
      <c r="A194" t="str">
        <f t="shared" si="5"/>
        <v>2016-07-29</v>
      </c>
      <c r="B194" t="str">
        <f>"0800"</f>
        <v>0800</v>
      </c>
      <c r="C194" s="1" t="s">
        <v>31</v>
      </c>
      <c r="D194" s="1" t="s">
        <v>285</v>
      </c>
      <c r="E194" t="s">
        <v>18</v>
      </c>
      <c r="G194" s="3" t="s">
        <v>284</v>
      </c>
      <c r="H194">
        <v>0</v>
      </c>
      <c r="I194" t="s">
        <v>15</v>
      </c>
      <c r="J194" t="s">
        <v>72</v>
      </c>
    </row>
    <row r="195" spans="1:10" ht="30">
      <c r="A195" t="str">
        <f t="shared" si="5"/>
        <v>2016-07-29</v>
      </c>
      <c r="B195" t="str">
        <f>"0830"</f>
        <v>0830</v>
      </c>
      <c r="C195" s="1" t="s">
        <v>17</v>
      </c>
      <c r="D195" s="1" t="s">
        <v>286</v>
      </c>
      <c r="E195" t="s">
        <v>18</v>
      </c>
      <c r="G195" s="3" t="s">
        <v>19</v>
      </c>
      <c r="H195">
        <v>2002</v>
      </c>
      <c r="I195" t="s">
        <v>20</v>
      </c>
      <c r="J195" t="s">
        <v>22</v>
      </c>
    </row>
    <row r="196" spans="1:10" ht="30">
      <c r="A196" t="str">
        <f t="shared" si="5"/>
        <v>2016-07-29</v>
      </c>
      <c r="B196" t="str">
        <f>"0845"</f>
        <v>0845</v>
      </c>
      <c r="C196" s="1" t="s">
        <v>17</v>
      </c>
      <c r="D196" s="1" t="s">
        <v>287</v>
      </c>
      <c r="E196" t="s">
        <v>18</v>
      </c>
      <c r="G196" s="3" t="s">
        <v>19</v>
      </c>
      <c r="H196">
        <v>2002</v>
      </c>
      <c r="I196" t="s">
        <v>20</v>
      </c>
      <c r="J196" t="s">
        <v>119</v>
      </c>
    </row>
    <row r="197" spans="1:10" ht="45">
      <c r="A197" t="str">
        <f t="shared" si="5"/>
        <v>2016-07-29</v>
      </c>
      <c r="B197" t="str">
        <f>"0900"</f>
        <v>0900</v>
      </c>
      <c r="C197" s="1" t="s">
        <v>111</v>
      </c>
      <c r="E197" t="s">
        <v>11</v>
      </c>
      <c r="G197" s="3" t="s">
        <v>112</v>
      </c>
      <c r="H197">
        <v>2014</v>
      </c>
      <c r="I197" t="s">
        <v>20</v>
      </c>
      <c r="J197" t="s">
        <v>46</v>
      </c>
    </row>
    <row r="198" spans="1:10" ht="45">
      <c r="A198" t="str">
        <f t="shared" si="5"/>
        <v>2016-07-29</v>
      </c>
      <c r="B198" t="str">
        <f>"0930"</f>
        <v>0930</v>
      </c>
      <c r="C198" s="1" t="s">
        <v>113</v>
      </c>
      <c r="D198" s="1" t="s">
        <v>288</v>
      </c>
      <c r="E198" t="s">
        <v>11</v>
      </c>
      <c r="G198" s="3" t="s">
        <v>114</v>
      </c>
      <c r="H198">
        <v>1982</v>
      </c>
      <c r="I198" t="s">
        <v>115</v>
      </c>
      <c r="J198" t="s">
        <v>116</v>
      </c>
    </row>
    <row r="199" spans="1:10" ht="30">
      <c r="A199" t="str">
        <f t="shared" si="5"/>
        <v>2016-07-29</v>
      </c>
      <c r="B199" t="str">
        <f>"1000"</f>
        <v>1000</v>
      </c>
      <c r="C199" s="1" t="s">
        <v>271</v>
      </c>
      <c r="E199" t="s">
        <v>39</v>
      </c>
      <c r="G199" s="3" t="s">
        <v>272</v>
      </c>
      <c r="H199">
        <v>0</v>
      </c>
      <c r="I199" t="s">
        <v>15</v>
      </c>
      <c r="J199" t="s">
        <v>201</v>
      </c>
    </row>
    <row r="200" spans="1:10" ht="45">
      <c r="A200" t="str">
        <f t="shared" si="5"/>
        <v>2016-07-29</v>
      </c>
      <c r="B200" t="str">
        <f>"1130"</f>
        <v>1130</v>
      </c>
      <c r="C200" s="1" t="s">
        <v>135</v>
      </c>
      <c r="D200" s="1" t="s">
        <v>270</v>
      </c>
      <c r="E200" t="s">
        <v>11</v>
      </c>
      <c r="G200" s="3" t="s">
        <v>269</v>
      </c>
      <c r="H200">
        <v>2016</v>
      </c>
      <c r="I200" t="s">
        <v>15</v>
      </c>
      <c r="J200" t="s">
        <v>21</v>
      </c>
    </row>
    <row r="201" spans="1:10" ht="45">
      <c r="A201" t="str">
        <f t="shared" si="5"/>
        <v>2016-07-29</v>
      </c>
      <c r="B201" t="str">
        <f>"1150"</f>
        <v>1150</v>
      </c>
      <c r="C201" s="1" t="s">
        <v>181</v>
      </c>
      <c r="D201" s="1" t="s">
        <v>290</v>
      </c>
      <c r="E201" t="s">
        <v>11</v>
      </c>
      <c r="G201" s="3" t="s">
        <v>289</v>
      </c>
      <c r="H201">
        <v>2014</v>
      </c>
      <c r="I201" t="s">
        <v>15</v>
      </c>
      <c r="J201" t="s">
        <v>184</v>
      </c>
    </row>
    <row r="202" spans="1:10" ht="45">
      <c r="A202" t="str">
        <f t="shared" si="5"/>
        <v>2016-07-29</v>
      </c>
      <c r="B202" t="str">
        <f>"1155"</f>
        <v>1155</v>
      </c>
      <c r="C202" s="1" t="s">
        <v>185</v>
      </c>
      <c r="E202" t="s">
        <v>18</v>
      </c>
      <c r="G202" s="3" t="s">
        <v>291</v>
      </c>
      <c r="H202">
        <v>2015</v>
      </c>
      <c r="I202" t="s">
        <v>15</v>
      </c>
      <c r="J202" t="s">
        <v>187</v>
      </c>
    </row>
    <row r="203" spans="1:10" ht="45">
      <c r="A203" t="str">
        <f t="shared" si="5"/>
        <v>2016-07-29</v>
      </c>
      <c r="B203" t="str">
        <f>"1200"</f>
        <v>1200</v>
      </c>
      <c r="C203" s="1" t="s">
        <v>292</v>
      </c>
      <c r="E203" t="s">
        <v>11</v>
      </c>
      <c r="F203" t="s">
        <v>293</v>
      </c>
      <c r="G203" s="3" t="s">
        <v>294</v>
      </c>
      <c r="H203">
        <v>2008</v>
      </c>
      <c r="I203" t="s">
        <v>15</v>
      </c>
      <c r="J203" t="s">
        <v>295</v>
      </c>
    </row>
    <row r="204" spans="1:10" ht="45">
      <c r="A204" t="str">
        <f t="shared" si="5"/>
        <v>2016-07-29</v>
      </c>
      <c r="B204" t="str">
        <f>"1315"</f>
        <v>1315</v>
      </c>
      <c r="C204" s="1" t="s">
        <v>296</v>
      </c>
      <c r="D204" s="1" t="s">
        <v>298</v>
      </c>
      <c r="E204" t="s">
        <v>18</v>
      </c>
      <c r="G204" s="3" t="s">
        <v>297</v>
      </c>
      <c r="H204">
        <v>0</v>
      </c>
      <c r="I204" t="s">
        <v>15</v>
      </c>
      <c r="J204" t="s">
        <v>187</v>
      </c>
    </row>
    <row r="205" spans="1:10" ht="15">
      <c r="A205" t="str">
        <f t="shared" si="5"/>
        <v>2016-07-29</v>
      </c>
      <c r="B205" t="str">
        <f>"1330"</f>
        <v>1330</v>
      </c>
      <c r="C205" s="1" t="s">
        <v>299</v>
      </c>
      <c r="E205" t="s">
        <v>11</v>
      </c>
      <c r="F205" t="s">
        <v>218</v>
      </c>
      <c r="G205" s="3" t="s">
        <v>300</v>
      </c>
      <c r="H205">
        <v>2012</v>
      </c>
      <c r="I205" t="s">
        <v>20</v>
      </c>
      <c r="J205" t="s">
        <v>25</v>
      </c>
    </row>
    <row r="206" spans="1:10" ht="45">
      <c r="A206" t="str">
        <f t="shared" si="5"/>
        <v>2016-07-29</v>
      </c>
      <c r="B206" t="str">
        <f>"1400"</f>
        <v>1400</v>
      </c>
      <c r="C206" s="1" t="s">
        <v>273</v>
      </c>
      <c r="E206" t="s">
        <v>18</v>
      </c>
      <c r="G206" s="3" t="s">
        <v>274</v>
      </c>
      <c r="H206">
        <v>0</v>
      </c>
      <c r="I206" t="s">
        <v>15</v>
      </c>
      <c r="J206" t="s">
        <v>46</v>
      </c>
    </row>
    <row r="207" spans="1:10" ht="45">
      <c r="A207" t="str">
        <f t="shared" si="5"/>
        <v>2016-07-29</v>
      </c>
      <c r="B207" t="str">
        <f>"1430"</f>
        <v>1430</v>
      </c>
      <c r="C207" s="1" t="s">
        <v>31</v>
      </c>
      <c r="D207" s="1" t="s">
        <v>302</v>
      </c>
      <c r="E207" t="s">
        <v>18</v>
      </c>
      <c r="G207" s="3" t="s">
        <v>301</v>
      </c>
      <c r="H207">
        <v>0</v>
      </c>
      <c r="I207" t="s">
        <v>15</v>
      </c>
      <c r="J207" t="s">
        <v>76</v>
      </c>
    </row>
    <row r="208" spans="1:10" ht="30">
      <c r="A208" t="str">
        <f t="shared" si="5"/>
        <v>2016-07-29</v>
      </c>
      <c r="B208" t="str">
        <f>"1500"</f>
        <v>1500</v>
      </c>
      <c r="C208" s="1" t="s">
        <v>122</v>
      </c>
      <c r="E208" t="s">
        <v>18</v>
      </c>
      <c r="G208" s="3" t="s">
        <v>123</v>
      </c>
      <c r="H208">
        <v>2007</v>
      </c>
      <c r="I208" t="s">
        <v>15</v>
      </c>
      <c r="J208" t="s">
        <v>303</v>
      </c>
    </row>
    <row r="209" spans="1:10" ht="30">
      <c r="A209" t="str">
        <f t="shared" si="5"/>
        <v>2016-07-29</v>
      </c>
      <c r="B209" t="str">
        <f>"1530"</f>
        <v>1530</v>
      </c>
      <c r="C209" s="1" t="s">
        <v>34</v>
      </c>
      <c r="D209" s="1" t="s">
        <v>283</v>
      </c>
      <c r="E209" t="s">
        <v>18</v>
      </c>
      <c r="G209" s="3" t="s">
        <v>282</v>
      </c>
      <c r="H209">
        <v>2012</v>
      </c>
      <c r="I209" t="s">
        <v>15</v>
      </c>
      <c r="J209" t="s">
        <v>28</v>
      </c>
    </row>
    <row r="210" spans="1:10" ht="15">
      <c r="A210" t="str">
        <f t="shared" si="5"/>
        <v>2016-07-29</v>
      </c>
      <c r="B210" t="str">
        <f>"1600"</f>
        <v>1600</v>
      </c>
      <c r="C210" s="1" t="s">
        <v>124</v>
      </c>
      <c r="D210" s="1" t="s">
        <v>304</v>
      </c>
      <c r="E210" t="s">
        <v>18</v>
      </c>
      <c r="G210" s="3" t="s">
        <v>126</v>
      </c>
      <c r="H210">
        <v>2014</v>
      </c>
      <c r="I210" t="s">
        <v>15</v>
      </c>
      <c r="J210" t="s">
        <v>25</v>
      </c>
    </row>
    <row r="211" spans="1:10" ht="45">
      <c r="A211" t="str">
        <f t="shared" si="5"/>
        <v>2016-07-29</v>
      </c>
      <c r="B211" t="str">
        <f>"1630"</f>
        <v>1630</v>
      </c>
      <c r="C211" s="1" t="s">
        <v>111</v>
      </c>
      <c r="E211" t="s">
        <v>11</v>
      </c>
      <c r="G211" s="3" t="s">
        <v>112</v>
      </c>
      <c r="H211">
        <v>2014</v>
      </c>
      <c r="I211" t="s">
        <v>20</v>
      </c>
      <c r="J211" t="s">
        <v>46</v>
      </c>
    </row>
    <row r="212" spans="1:10" ht="30">
      <c r="A212" t="str">
        <f t="shared" si="5"/>
        <v>2016-07-29</v>
      </c>
      <c r="B212" t="str">
        <f>"1700"</f>
        <v>1700</v>
      </c>
      <c r="C212" s="1" t="s">
        <v>122</v>
      </c>
      <c r="E212" t="s">
        <v>18</v>
      </c>
      <c r="G212" s="3" t="s">
        <v>123</v>
      </c>
      <c r="H212">
        <v>2007</v>
      </c>
      <c r="I212" t="s">
        <v>15</v>
      </c>
      <c r="J212" t="s">
        <v>303</v>
      </c>
    </row>
    <row r="213" spans="1:10" ht="45">
      <c r="A213" t="str">
        <f t="shared" si="5"/>
        <v>2016-07-29</v>
      </c>
      <c r="B213" t="str">
        <f>"1730"</f>
        <v>1730</v>
      </c>
      <c r="C213" s="1" t="s">
        <v>191</v>
      </c>
      <c r="D213" s="1" t="s">
        <v>193</v>
      </c>
      <c r="E213" t="s">
        <v>11</v>
      </c>
      <c r="G213" s="3" t="s">
        <v>192</v>
      </c>
      <c r="H213">
        <v>0</v>
      </c>
      <c r="I213" t="s">
        <v>64</v>
      </c>
      <c r="J213" t="s">
        <v>76</v>
      </c>
    </row>
    <row r="214" spans="1:10" ht="45">
      <c r="A214" t="str">
        <f t="shared" si="5"/>
        <v>2016-07-29</v>
      </c>
      <c r="B214" t="str">
        <f>"1800"</f>
        <v>1800</v>
      </c>
      <c r="C214" s="1" t="s">
        <v>129</v>
      </c>
      <c r="D214" s="1" t="s">
        <v>306</v>
      </c>
      <c r="E214" t="s">
        <v>18</v>
      </c>
      <c r="G214" s="3" t="s">
        <v>305</v>
      </c>
      <c r="H214">
        <v>2015</v>
      </c>
      <c r="I214" t="s">
        <v>15</v>
      </c>
      <c r="J214" t="s">
        <v>76</v>
      </c>
    </row>
    <row r="215" spans="1:10" ht="45">
      <c r="A215" t="str">
        <f t="shared" si="5"/>
        <v>2016-07-29</v>
      </c>
      <c r="B215" t="str">
        <f>"1830"</f>
        <v>1830</v>
      </c>
      <c r="C215" s="1" t="s">
        <v>132</v>
      </c>
      <c r="E215" t="s">
        <v>11</v>
      </c>
      <c r="G215" s="3" t="s">
        <v>133</v>
      </c>
      <c r="H215">
        <v>2014</v>
      </c>
      <c r="I215" t="s">
        <v>41</v>
      </c>
      <c r="J215" t="s">
        <v>76</v>
      </c>
    </row>
    <row r="216" spans="1:10" ht="45">
      <c r="A216" t="str">
        <f t="shared" si="5"/>
        <v>2016-07-29</v>
      </c>
      <c r="B216" t="str">
        <f>"1900"</f>
        <v>1900</v>
      </c>
      <c r="C216" s="1" t="s">
        <v>135</v>
      </c>
      <c r="D216" s="1" t="s">
        <v>308</v>
      </c>
      <c r="E216" t="s">
        <v>11</v>
      </c>
      <c r="G216" s="3" t="s">
        <v>307</v>
      </c>
      <c r="H216">
        <v>2016</v>
      </c>
      <c r="I216" t="s">
        <v>15</v>
      </c>
      <c r="J216" t="s">
        <v>119</v>
      </c>
    </row>
    <row r="217" spans="1:10" ht="45">
      <c r="A217" t="str">
        <f t="shared" si="5"/>
        <v>2016-07-29</v>
      </c>
      <c r="B217" t="str">
        <f>"1920"</f>
        <v>1920</v>
      </c>
      <c r="C217" s="1" t="s">
        <v>138</v>
      </c>
      <c r="E217" t="s">
        <v>39</v>
      </c>
      <c r="G217" s="3" t="s">
        <v>139</v>
      </c>
      <c r="H217">
        <v>2016</v>
      </c>
      <c r="I217" t="s">
        <v>15</v>
      </c>
      <c r="J217" t="s">
        <v>140</v>
      </c>
    </row>
    <row r="218" spans="1:10" ht="45">
      <c r="A218" t="str">
        <f t="shared" si="5"/>
        <v>2016-07-29</v>
      </c>
      <c r="B218" t="str">
        <f>"1930"</f>
        <v>1930</v>
      </c>
      <c r="C218" s="1" t="s">
        <v>309</v>
      </c>
      <c r="D218" s="1" t="s">
        <v>311</v>
      </c>
      <c r="E218" t="s">
        <v>18</v>
      </c>
      <c r="G218" s="3" t="s">
        <v>310</v>
      </c>
      <c r="H218">
        <v>2012</v>
      </c>
      <c r="I218" t="s">
        <v>64</v>
      </c>
      <c r="J218" t="s">
        <v>72</v>
      </c>
    </row>
    <row r="219" spans="1:10" ht="45">
      <c r="A219" t="str">
        <f t="shared" si="5"/>
        <v>2016-07-29</v>
      </c>
      <c r="B219" t="str">
        <f>"2000"</f>
        <v>2000</v>
      </c>
      <c r="C219" s="1" t="s">
        <v>312</v>
      </c>
      <c r="E219" t="s">
        <v>152</v>
      </c>
      <c r="F219" t="s">
        <v>313</v>
      </c>
      <c r="G219" s="3" t="s">
        <v>314</v>
      </c>
      <c r="H219">
        <v>0</v>
      </c>
      <c r="I219" t="s">
        <v>14</v>
      </c>
      <c r="J219" t="s">
        <v>25</v>
      </c>
    </row>
    <row r="220" spans="1:10" ht="45">
      <c r="A220" t="str">
        <f t="shared" si="5"/>
        <v>2016-07-29</v>
      </c>
      <c r="B220" t="str">
        <f>"2030"</f>
        <v>2030</v>
      </c>
      <c r="C220" s="1" t="s">
        <v>315</v>
      </c>
      <c r="G220" s="3" t="s">
        <v>316</v>
      </c>
      <c r="H220">
        <v>2014</v>
      </c>
      <c r="I220" t="s">
        <v>15</v>
      </c>
      <c r="J220" t="s">
        <v>317</v>
      </c>
    </row>
    <row r="221" spans="1:10" ht="45">
      <c r="A221" t="str">
        <f t="shared" si="5"/>
        <v>2016-07-29</v>
      </c>
      <c r="B221" t="str">
        <f>"2100"</f>
        <v>2100</v>
      </c>
      <c r="C221" s="1" t="s">
        <v>318</v>
      </c>
      <c r="D221" s="1" t="s">
        <v>320</v>
      </c>
      <c r="E221" t="s">
        <v>11</v>
      </c>
      <c r="F221" t="s">
        <v>69</v>
      </c>
      <c r="G221" s="3" t="s">
        <v>319</v>
      </c>
      <c r="H221">
        <v>2011</v>
      </c>
      <c r="I221" t="s">
        <v>15</v>
      </c>
      <c r="J221" t="s">
        <v>209</v>
      </c>
    </row>
    <row r="222" spans="1:10" ht="45">
      <c r="A222" t="str">
        <f t="shared" si="5"/>
        <v>2016-07-29</v>
      </c>
      <c r="B222" t="str">
        <f>"2130"</f>
        <v>2130</v>
      </c>
      <c r="C222" s="1" t="s">
        <v>321</v>
      </c>
      <c r="E222" t="s">
        <v>152</v>
      </c>
      <c r="F222" t="s">
        <v>322</v>
      </c>
      <c r="G222" s="3" t="s">
        <v>323</v>
      </c>
      <c r="H222">
        <v>0</v>
      </c>
      <c r="I222" t="s">
        <v>15</v>
      </c>
      <c r="J222" t="s">
        <v>76</v>
      </c>
    </row>
    <row r="223" spans="1:10" ht="30">
      <c r="A223" t="str">
        <f t="shared" si="5"/>
        <v>2016-07-29</v>
      </c>
      <c r="B223" t="str">
        <f>"2200"</f>
        <v>2200</v>
      </c>
      <c r="C223" s="1" t="s">
        <v>324</v>
      </c>
      <c r="E223" t="s">
        <v>152</v>
      </c>
      <c r="F223" t="s">
        <v>325</v>
      </c>
      <c r="G223" s="3" t="s">
        <v>326</v>
      </c>
      <c r="H223">
        <v>2009</v>
      </c>
      <c r="I223" t="s">
        <v>327</v>
      </c>
      <c r="J223" t="s">
        <v>25</v>
      </c>
    </row>
    <row r="224" spans="1:10" ht="30">
      <c r="A224" t="str">
        <f t="shared" si="5"/>
        <v>2016-07-29</v>
      </c>
      <c r="B224" t="str">
        <f>"2230"</f>
        <v>2230</v>
      </c>
      <c r="C224" s="1" t="s">
        <v>328</v>
      </c>
      <c r="D224" s="1" t="s">
        <v>331</v>
      </c>
      <c r="E224" t="s">
        <v>152</v>
      </c>
      <c r="F224" t="s">
        <v>329</v>
      </c>
      <c r="G224" s="3" t="s">
        <v>330</v>
      </c>
      <c r="H224">
        <v>2013</v>
      </c>
      <c r="I224" t="s">
        <v>20</v>
      </c>
      <c r="J224" t="s">
        <v>332</v>
      </c>
    </row>
    <row r="225" spans="1:10" ht="45">
      <c r="A225" t="str">
        <f t="shared" si="5"/>
        <v>2016-07-29</v>
      </c>
      <c r="B225" t="str">
        <f>"2320"</f>
        <v>2320</v>
      </c>
      <c r="C225" s="1" t="s">
        <v>333</v>
      </c>
      <c r="D225" s="1" t="s">
        <v>333</v>
      </c>
      <c r="E225" t="s">
        <v>18</v>
      </c>
      <c r="G225" s="3" t="s">
        <v>334</v>
      </c>
      <c r="H225">
        <v>0</v>
      </c>
      <c r="I225" t="s">
        <v>15</v>
      </c>
      <c r="J225" t="s">
        <v>335</v>
      </c>
    </row>
    <row r="226" spans="1:10" ht="45">
      <c r="A226" t="str">
        <f t="shared" si="5"/>
        <v>2016-07-29</v>
      </c>
      <c r="B226" t="str">
        <f>"2330"</f>
        <v>2330</v>
      </c>
      <c r="C226" s="1" t="s">
        <v>312</v>
      </c>
      <c r="E226" t="s">
        <v>152</v>
      </c>
      <c r="F226" t="s">
        <v>313</v>
      </c>
      <c r="G226" s="3" t="s">
        <v>314</v>
      </c>
      <c r="H226">
        <v>0</v>
      </c>
      <c r="I226" t="s">
        <v>14</v>
      </c>
      <c r="J226" t="s">
        <v>25</v>
      </c>
    </row>
    <row r="227" spans="1:10" ht="45">
      <c r="A227" t="str">
        <f aca="true" t="shared" si="6" ref="A227:A264">"2016-07-30"</f>
        <v>2016-07-30</v>
      </c>
      <c r="B227" t="str">
        <f>"0000"</f>
        <v>0000</v>
      </c>
      <c r="C227" s="1" t="s">
        <v>97</v>
      </c>
      <c r="D227" s="1" t="s">
        <v>337</v>
      </c>
      <c r="E227" t="s">
        <v>18</v>
      </c>
      <c r="G227" s="3" t="s">
        <v>336</v>
      </c>
      <c r="H227">
        <v>2011</v>
      </c>
      <c r="I227" t="s">
        <v>15</v>
      </c>
      <c r="J227" t="s">
        <v>338</v>
      </c>
    </row>
    <row r="228" spans="1:10" ht="45">
      <c r="A228" t="str">
        <f t="shared" si="6"/>
        <v>2016-07-30</v>
      </c>
      <c r="B228" t="str">
        <f>"0100"</f>
        <v>0100</v>
      </c>
      <c r="C228" s="1" t="s">
        <v>97</v>
      </c>
      <c r="D228" s="1" t="s">
        <v>337</v>
      </c>
      <c r="E228" t="s">
        <v>18</v>
      </c>
      <c r="G228" s="3" t="s">
        <v>336</v>
      </c>
      <c r="H228">
        <v>2011</v>
      </c>
      <c r="I228" t="s">
        <v>15</v>
      </c>
      <c r="J228" t="s">
        <v>52</v>
      </c>
    </row>
    <row r="229" spans="1:10" ht="45">
      <c r="A229" t="str">
        <f t="shared" si="6"/>
        <v>2016-07-30</v>
      </c>
      <c r="B229" t="str">
        <f>"0200"</f>
        <v>0200</v>
      </c>
      <c r="C229" s="1" t="s">
        <v>97</v>
      </c>
      <c r="D229" s="1" t="s">
        <v>337</v>
      </c>
      <c r="E229" t="s">
        <v>18</v>
      </c>
      <c r="G229" s="3" t="s">
        <v>336</v>
      </c>
      <c r="H229">
        <v>2011</v>
      </c>
      <c r="I229" t="s">
        <v>15</v>
      </c>
      <c r="J229" t="s">
        <v>253</v>
      </c>
    </row>
    <row r="230" spans="1:10" ht="45">
      <c r="A230" t="str">
        <f t="shared" si="6"/>
        <v>2016-07-30</v>
      </c>
      <c r="B230" t="str">
        <f>"0300"</f>
        <v>0300</v>
      </c>
      <c r="C230" s="1" t="s">
        <v>97</v>
      </c>
      <c r="D230" s="1" t="s">
        <v>337</v>
      </c>
      <c r="E230" t="s">
        <v>18</v>
      </c>
      <c r="G230" s="3" t="s">
        <v>336</v>
      </c>
      <c r="H230">
        <v>2011</v>
      </c>
      <c r="I230" t="s">
        <v>15</v>
      </c>
      <c r="J230" t="s">
        <v>339</v>
      </c>
    </row>
    <row r="231" spans="1:10" ht="45">
      <c r="A231" t="str">
        <f t="shared" si="6"/>
        <v>2016-07-30</v>
      </c>
      <c r="B231" t="str">
        <f>"0400"</f>
        <v>0400</v>
      </c>
      <c r="C231" s="1" t="s">
        <v>217</v>
      </c>
      <c r="E231" t="s">
        <v>11</v>
      </c>
      <c r="F231" t="s">
        <v>69</v>
      </c>
      <c r="G231" s="3" t="s">
        <v>340</v>
      </c>
      <c r="H231">
        <v>2012</v>
      </c>
      <c r="I231" t="s">
        <v>15</v>
      </c>
      <c r="J231" t="s">
        <v>249</v>
      </c>
    </row>
    <row r="232" spans="1:10" ht="45">
      <c r="A232" t="str">
        <f t="shared" si="6"/>
        <v>2016-07-30</v>
      </c>
      <c r="B232" t="str">
        <f>"0500"</f>
        <v>0500</v>
      </c>
      <c r="C232" s="1" t="s">
        <v>341</v>
      </c>
      <c r="D232" s="1" t="s">
        <v>398</v>
      </c>
      <c r="E232" t="s">
        <v>18</v>
      </c>
      <c r="G232" s="3" t="s">
        <v>342</v>
      </c>
      <c r="H232">
        <v>2013</v>
      </c>
      <c r="I232" t="s">
        <v>15</v>
      </c>
      <c r="J232" t="s">
        <v>241</v>
      </c>
    </row>
    <row r="233" spans="1:10" ht="30">
      <c r="A233" t="str">
        <f t="shared" si="6"/>
        <v>2016-07-30</v>
      </c>
      <c r="B233" t="str">
        <f>"0600"</f>
        <v>0600</v>
      </c>
      <c r="C233" s="1" t="s">
        <v>17</v>
      </c>
      <c r="D233" s="1" t="s">
        <v>399</v>
      </c>
      <c r="E233" t="s">
        <v>18</v>
      </c>
      <c r="G233" s="3" t="s">
        <v>19</v>
      </c>
      <c r="H233">
        <v>2002</v>
      </c>
      <c r="I233" t="s">
        <v>20</v>
      </c>
      <c r="J233" t="s">
        <v>21</v>
      </c>
    </row>
    <row r="234" spans="1:10" ht="30">
      <c r="A234" t="str">
        <f t="shared" si="6"/>
        <v>2016-07-30</v>
      </c>
      <c r="B234" t="str">
        <f>"0615"</f>
        <v>0615</v>
      </c>
      <c r="C234" s="1" t="s">
        <v>17</v>
      </c>
      <c r="D234" s="1" t="s">
        <v>110</v>
      </c>
      <c r="E234" t="s">
        <v>18</v>
      </c>
      <c r="G234" s="3" t="s">
        <v>19</v>
      </c>
      <c r="H234">
        <v>2002</v>
      </c>
      <c r="I234" t="s">
        <v>20</v>
      </c>
      <c r="J234" t="s">
        <v>22</v>
      </c>
    </row>
    <row r="235" spans="1:10" ht="30">
      <c r="A235" t="str">
        <f t="shared" si="6"/>
        <v>2016-07-30</v>
      </c>
      <c r="B235" t="str">
        <f>"0630"</f>
        <v>0630</v>
      </c>
      <c r="C235" s="1" t="s">
        <v>122</v>
      </c>
      <c r="E235" t="s">
        <v>18</v>
      </c>
      <c r="G235" s="3" t="s">
        <v>123</v>
      </c>
      <c r="H235">
        <v>2007</v>
      </c>
      <c r="I235" t="s">
        <v>15</v>
      </c>
      <c r="J235" t="s">
        <v>303</v>
      </c>
    </row>
    <row r="236" spans="1:10" ht="45">
      <c r="A236" t="str">
        <f t="shared" si="6"/>
        <v>2016-07-30</v>
      </c>
      <c r="B236" t="str">
        <f>"0700"</f>
        <v>0700</v>
      </c>
      <c r="C236" s="1" t="s">
        <v>26</v>
      </c>
      <c r="E236" t="s">
        <v>18</v>
      </c>
      <c r="G236" s="3" t="s">
        <v>27</v>
      </c>
      <c r="H236">
        <v>2014</v>
      </c>
      <c r="I236" t="s">
        <v>15</v>
      </c>
      <c r="J236" t="s">
        <v>28</v>
      </c>
    </row>
    <row r="237" spans="1:10" ht="45">
      <c r="A237" t="str">
        <f t="shared" si="6"/>
        <v>2016-07-30</v>
      </c>
      <c r="B237" t="str">
        <f>"0730"</f>
        <v>0730</v>
      </c>
      <c r="C237" s="1" t="s">
        <v>29</v>
      </c>
      <c r="E237" t="s">
        <v>18</v>
      </c>
      <c r="G237" s="3" t="s">
        <v>30</v>
      </c>
      <c r="H237">
        <v>2010</v>
      </c>
      <c r="I237" t="s">
        <v>20</v>
      </c>
      <c r="J237" t="s">
        <v>25</v>
      </c>
    </row>
    <row r="238" spans="1:10" ht="45">
      <c r="A238" t="str">
        <f t="shared" si="6"/>
        <v>2016-07-30</v>
      </c>
      <c r="B238" t="str">
        <f>"0800"</f>
        <v>0800</v>
      </c>
      <c r="C238" s="1" t="s">
        <v>31</v>
      </c>
      <c r="D238" s="1" t="s">
        <v>344</v>
      </c>
      <c r="E238" t="s">
        <v>18</v>
      </c>
      <c r="G238" s="3" t="s">
        <v>343</v>
      </c>
      <c r="H238">
        <v>0</v>
      </c>
      <c r="I238" t="s">
        <v>15</v>
      </c>
      <c r="J238" t="s">
        <v>28</v>
      </c>
    </row>
    <row r="239" spans="1:10" ht="30">
      <c r="A239" t="str">
        <f t="shared" si="6"/>
        <v>2016-07-30</v>
      </c>
      <c r="B239" t="str">
        <f>"0830"</f>
        <v>0830</v>
      </c>
      <c r="C239" s="1" t="s">
        <v>34</v>
      </c>
      <c r="D239" s="1" t="s">
        <v>346</v>
      </c>
      <c r="E239" t="s">
        <v>18</v>
      </c>
      <c r="G239" s="3" t="s">
        <v>345</v>
      </c>
      <c r="H239">
        <v>2012</v>
      </c>
      <c r="I239" t="s">
        <v>15</v>
      </c>
      <c r="J239" t="s">
        <v>28</v>
      </c>
    </row>
    <row r="240" spans="1:10" ht="45">
      <c r="A240" t="str">
        <f t="shared" si="6"/>
        <v>2016-07-30</v>
      </c>
      <c r="B240" t="str">
        <f>"0900"</f>
        <v>0900</v>
      </c>
      <c r="C240" s="1" t="s">
        <v>23</v>
      </c>
      <c r="D240" s="1" t="s">
        <v>347</v>
      </c>
      <c r="E240" t="s">
        <v>18</v>
      </c>
      <c r="G240" s="3" t="s">
        <v>24</v>
      </c>
      <c r="H240">
        <v>2005</v>
      </c>
      <c r="I240" t="s">
        <v>20</v>
      </c>
      <c r="J240" t="s">
        <v>37</v>
      </c>
    </row>
    <row r="241" spans="1:10" ht="45">
      <c r="A241" t="str">
        <f t="shared" si="6"/>
        <v>2016-07-30</v>
      </c>
      <c r="B241" t="str">
        <f>"0930"</f>
        <v>0930</v>
      </c>
      <c r="C241" s="1" t="s">
        <v>26</v>
      </c>
      <c r="E241" t="s">
        <v>18</v>
      </c>
      <c r="G241" s="3" t="s">
        <v>27</v>
      </c>
      <c r="H241">
        <v>2014</v>
      </c>
      <c r="I241" t="s">
        <v>15</v>
      </c>
      <c r="J241" t="s">
        <v>28</v>
      </c>
    </row>
    <row r="242" spans="1:10" ht="45">
      <c r="A242" t="str">
        <f t="shared" si="6"/>
        <v>2016-07-30</v>
      </c>
      <c r="B242" t="str">
        <f>"1000"</f>
        <v>1000</v>
      </c>
      <c r="C242" s="1" t="s">
        <v>348</v>
      </c>
      <c r="D242" s="1" t="s">
        <v>350</v>
      </c>
      <c r="E242" t="s">
        <v>11</v>
      </c>
      <c r="G242" s="3" t="s">
        <v>349</v>
      </c>
      <c r="H242">
        <v>2014</v>
      </c>
      <c r="I242" t="s">
        <v>15</v>
      </c>
      <c r="J242" t="s">
        <v>116</v>
      </c>
    </row>
    <row r="243" spans="1:10" ht="45">
      <c r="A243" t="str">
        <f t="shared" si="6"/>
        <v>2016-07-30</v>
      </c>
      <c r="B243" t="str">
        <f>"1030"</f>
        <v>1030</v>
      </c>
      <c r="C243" s="1" t="s">
        <v>176</v>
      </c>
      <c r="D243" s="1" t="s">
        <v>351</v>
      </c>
      <c r="E243" t="s">
        <v>18</v>
      </c>
      <c r="G243" s="3" t="s">
        <v>177</v>
      </c>
      <c r="H243">
        <v>2012</v>
      </c>
      <c r="I243" t="s">
        <v>64</v>
      </c>
      <c r="J243" t="s">
        <v>76</v>
      </c>
    </row>
    <row r="244" spans="1:10" ht="30">
      <c r="A244" t="str">
        <f t="shared" si="6"/>
        <v>2016-07-30</v>
      </c>
      <c r="B244" t="str">
        <f>"1100"</f>
        <v>1100</v>
      </c>
      <c r="C244" s="1" t="s">
        <v>352</v>
      </c>
      <c r="E244" t="s">
        <v>11</v>
      </c>
      <c r="G244" s="3" t="s">
        <v>353</v>
      </c>
      <c r="H244">
        <v>2015</v>
      </c>
      <c r="I244" t="s">
        <v>15</v>
      </c>
      <c r="J244" t="s">
        <v>249</v>
      </c>
    </row>
    <row r="245" spans="1:10" ht="45">
      <c r="A245" t="str">
        <f t="shared" si="6"/>
        <v>2016-07-30</v>
      </c>
      <c r="B245" t="str">
        <f>"1200"</f>
        <v>1200</v>
      </c>
      <c r="C245" s="1" t="s">
        <v>129</v>
      </c>
      <c r="D245" s="1" t="s">
        <v>306</v>
      </c>
      <c r="E245" t="s">
        <v>18</v>
      </c>
      <c r="G245" s="3" t="s">
        <v>305</v>
      </c>
      <c r="H245">
        <v>2015</v>
      </c>
      <c r="I245" t="s">
        <v>15</v>
      </c>
      <c r="J245" t="s">
        <v>76</v>
      </c>
    </row>
    <row r="246" spans="1:10" ht="45">
      <c r="A246" t="str">
        <f t="shared" si="6"/>
        <v>2016-07-30</v>
      </c>
      <c r="B246" t="str">
        <f>"1230"</f>
        <v>1230</v>
      </c>
      <c r="C246" s="1" t="s">
        <v>199</v>
      </c>
      <c r="E246" t="s">
        <v>39</v>
      </c>
      <c r="G246" s="3" t="s">
        <v>200</v>
      </c>
      <c r="H246">
        <v>2016</v>
      </c>
      <c r="I246" t="s">
        <v>15</v>
      </c>
      <c r="J246" t="s">
        <v>201</v>
      </c>
    </row>
    <row r="247" spans="1:10" ht="45">
      <c r="A247" t="str">
        <f t="shared" si="6"/>
        <v>2016-07-30</v>
      </c>
      <c r="B247" t="str">
        <f>"1400"</f>
        <v>1400</v>
      </c>
      <c r="C247" s="1" t="s">
        <v>135</v>
      </c>
      <c r="D247" s="1" t="s">
        <v>308</v>
      </c>
      <c r="E247" t="s">
        <v>11</v>
      </c>
      <c r="G247" s="3" t="s">
        <v>307</v>
      </c>
      <c r="H247">
        <v>2016</v>
      </c>
      <c r="I247" t="s">
        <v>15</v>
      </c>
      <c r="J247" t="s">
        <v>119</v>
      </c>
    </row>
    <row r="248" spans="1:10" ht="45">
      <c r="A248" t="str">
        <f t="shared" si="6"/>
        <v>2016-07-30</v>
      </c>
      <c r="B248" t="str">
        <f>"1420"</f>
        <v>1420</v>
      </c>
      <c r="C248" s="1" t="s">
        <v>181</v>
      </c>
      <c r="D248" s="1" t="s">
        <v>355</v>
      </c>
      <c r="E248" t="s">
        <v>11</v>
      </c>
      <c r="G248" s="3" t="s">
        <v>354</v>
      </c>
      <c r="H248">
        <v>2014</v>
      </c>
      <c r="I248" t="s">
        <v>15</v>
      </c>
      <c r="J248" t="s">
        <v>184</v>
      </c>
    </row>
    <row r="249" spans="1:10" ht="30">
      <c r="A249" t="str">
        <f t="shared" si="6"/>
        <v>2016-07-30</v>
      </c>
      <c r="B249" t="str">
        <f>"1425"</f>
        <v>1425</v>
      </c>
      <c r="C249" s="1" t="s">
        <v>185</v>
      </c>
      <c r="E249" t="s">
        <v>18</v>
      </c>
      <c r="G249" s="3" t="s">
        <v>356</v>
      </c>
      <c r="H249">
        <v>2015</v>
      </c>
      <c r="I249" t="s">
        <v>15</v>
      </c>
      <c r="J249" t="s">
        <v>187</v>
      </c>
    </row>
    <row r="250" spans="1:10" ht="45">
      <c r="A250" t="str">
        <f t="shared" si="6"/>
        <v>2016-07-30</v>
      </c>
      <c r="B250" t="str">
        <f>"1430"</f>
        <v>1430</v>
      </c>
      <c r="C250" s="1" t="s">
        <v>309</v>
      </c>
      <c r="D250" s="1" t="s">
        <v>311</v>
      </c>
      <c r="E250" t="s">
        <v>18</v>
      </c>
      <c r="G250" s="3" t="s">
        <v>310</v>
      </c>
      <c r="H250">
        <v>2012</v>
      </c>
      <c r="I250" t="s">
        <v>64</v>
      </c>
      <c r="J250" t="s">
        <v>72</v>
      </c>
    </row>
    <row r="251" spans="1:10" ht="30">
      <c r="A251" t="str">
        <f t="shared" si="6"/>
        <v>2016-07-30</v>
      </c>
      <c r="B251" t="str">
        <f>"1500"</f>
        <v>1500</v>
      </c>
      <c r="C251" s="1" t="s">
        <v>271</v>
      </c>
      <c r="E251" t="s">
        <v>39</v>
      </c>
      <c r="G251" s="3" t="s">
        <v>272</v>
      </c>
      <c r="H251">
        <v>0</v>
      </c>
      <c r="I251" t="s">
        <v>15</v>
      </c>
      <c r="J251" t="s">
        <v>201</v>
      </c>
    </row>
    <row r="252" spans="1:10" ht="45">
      <c r="A252" t="str">
        <f t="shared" si="6"/>
        <v>2016-07-30</v>
      </c>
      <c r="B252" t="str">
        <f>"1630"</f>
        <v>1630</v>
      </c>
      <c r="C252" s="1" t="s">
        <v>357</v>
      </c>
      <c r="D252" s="1" t="s">
        <v>359</v>
      </c>
      <c r="E252" t="s">
        <v>18</v>
      </c>
      <c r="G252" s="3" t="s">
        <v>358</v>
      </c>
      <c r="H252">
        <v>2013</v>
      </c>
      <c r="I252" t="s">
        <v>15</v>
      </c>
      <c r="J252" t="s">
        <v>22</v>
      </c>
    </row>
    <row r="253" spans="1:10" ht="45">
      <c r="A253" t="str">
        <f t="shared" si="6"/>
        <v>2016-07-30</v>
      </c>
      <c r="B253" t="str">
        <f>"1650"</f>
        <v>1650</v>
      </c>
      <c r="C253" s="1" t="s">
        <v>181</v>
      </c>
      <c r="D253" s="1" t="s">
        <v>361</v>
      </c>
      <c r="E253" t="s">
        <v>11</v>
      </c>
      <c r="G253" s="3" t="s">
        <v>360</v>
      </c>
      <c r="H253">
        <v>2014</v>
      </c>
      <c r="I253" t="s">
        <v>15</v>
      </c>
      <c r="J253" t="s">
        <v>184</v>
      </c>
    </row>
    <row r="254" spans="1:10" ht="45">
      <c r="A254" t="str">
        <f t="shared" si="6"/>
        <v>2016-07-30</v>
      </c>
      <c r="B254" t="str">
        <f>"1655"</f>
        <v>1655</v>
      </c>
      <c r="C254" s="1" t="s">
        <v>185</v>
      </c>
      <c r="E254" t="s">
        <v>18</v>
      </c>
      <c r="G254" s="3" t="s">
        <v>291</v>
      </c>
      <c r="H254">
        <v>2015</v>
      </c>
      <c r="I254" t="s">
        <v>15</v>
      </c>
      <c r="J254" t="s">
        <v>187</v>
      </c>
    </row>
    <row r="255" spans="1:10" ht="45">
      <c r="A255" t="str">
        <f t="shared" si="6"/>
        <v>2016-07-30</v>
      </c>
      <c r="B255" t="str">
        <f>"1700"</f>
        <v>1700</v>
      </c>
      <c r="C255" s="1" t="s">
        <v>164</v>
      </c>
      <c r="D255" s="1" t="s">
        <v>362</v>
      </c>
      <c r="E255" t="s">
        <v>18</v>
      </c>
      <c r="G255" s="3" t="s">
        <v>165</v>
      </c>
      <c r="H255">
        <v>0</v>
      </c>
      <c r="I255" t="s">
        <v>20</v>
      </c>
      <c r="J255" t="s">
        <v>25</v>
      </c>
    </row>
    <row r="256" spans="1:10" ht="45">
      <c r="A256" t="str">
        <f t="shared" si="6"/>
        <v>2016-07-30</v>
      </c>
      <c r="B256" t="str">
        <f>"1730"</f>
        <v>1730</v>
      </c>
      <c r="C256" s="1" t="s">
        <v>26</v>
      </c>
      <c r="E256" t="s">
        <v>18</v>
      </c>
      <c r="G256" s="3" t="s">
        <v>27</v>
      </c>
      <c r="H256">
        <v>2014</v>
      </c>
      <c r="I256" t="s">
        <v>15</v>
      </c>
      <c r="J256" t="s">
        <v>28</v>
      </c>
    </row>
    <row r="257" spans="1:10" ht="45">
      <c r="A257" t="str">
        <f t="shared" si="6"/>
        <v>2016-07-30</v>
      </c>
      <c r="B257" t="str">
        <f>"1800"</f>
        <v>1800</v>
      </c>
      <c r="C257" s="1" t="s">
        <v>363</v>
      </c>
      <c r="G257" s="3" t="s">
        <v>364</v>
      </c>
      <c r="H257">
        <v>2016</v>
      </c>
      <c r="I257" t="s">
        <v>64</v>
      </c>
      <c r="J257" t="s">
        <v>365</v>
      </c>
    </row>
    <row r="258" spans="1:10" ht="45">
      <c r="A258" t="str">
        <f t="shared" si="6"/>
        <v>2016-07-30</v>
      </c>
      <c r="B258" t="str">
        <f>"1830"</f>
        <v>1830</v>
      </c>
      <c r="C258" s="1" t="s">
        <v>43</v>
      </c>
      <c r="D258" s="1" t="s">
        <v>366</v>
      </c>
      <c r="E258" t="s">
        <v>18</v>
      </c>
      <c r="G258" s="3" t="s">
        <v>44</v>
      </c>
      <c r="H258">
        <v>2013</v>
      </c>
      <c r="I258" t="s">
        <v>15</v>
      </c>
      <c r="J258" t="s">
        <v>25</v>
      </c>
    </row>
    <row r="259" spans="1:10" ht="45">
      <c r="A259" t="str">
        <f t="shared" si="6"/>
        <v>2016-07-30</v>
      </c>
      <c r="B259" t="str">
        <f>"1900"</f>
        <v>1900</v>
      </c>
      <c r="C259" s="1" t="s">
        <v>367</v>
      </c>
      <c r="D259" s="1" t="s">
        <v>400</v>
      </c>
      <c r="G259" s="3" t="s">
        <v>368</v>
      </c>
      <c r="H259">
        <v>0</v>
      </c>
      <c r="I259" t="s">
        <v>15</v>
      </c>
      <c r="J259" t="s">
        <v>65</v>
      </c>
    </row>
    <row r="260" spans="1:10" ht="45">
      <c r="A260" t="str">
        <f t="shared" si="6"/>
        <v>2016-07-30</v>
      </c>
      <c r="B260" t="str">
        <f>"1930"</f>
        <v>1930</v>
      </c>
      <c r="C260" s="1" t="s">
        <v>369</v>
      </c>
      <c r="D260" s="1" t="s">
        <v>371</v>
      </c>
      <c r="E260" t="s">
        <v>18</v>
      </c>
      <c r="G260" s="3" t="s">
        <v>370</v>
      </c>
      <c r="H260">
        <v>2013</v>
      </c>
      <c r="I260" t="s">
        <v>15</v>
      </c>
      <c r="J260" t="s">
        <v>72</v>
      </c>
    </row>
    <row r="261" spans="1:10" ht="30">
      <c r="A261" t="str">
        <f t="shared" si="6"/>
        <v>2016-07-30</v>
      </c>
      <c r="B261" t="str">
        <f>"2000"</f>
        <v>2000</v>
      </c>
      <c r="C261" s="1" t="s">
        <v>372</v>
      </c>
      <c r="E261" t="s">
        <v>152</v>
      </c>
      <c r="F261" t="s">
        <v>325</v>
      </c>
      <c r="G261" s="3" t="s">
        <v>373</v>
      </c>
      <c r="H261">
        <v>2013</v>
      </c>
      <c r="I261" t="s">
        <v>84</v>
      </c>
      <c r="J261" t="s">
        <v>241</v>
      </c>
    </row>
    <row r="262" spans="1:10" ht="15">
      <c r="A262" t="str">
        <f t="shared" si="6"/>
        <v>2016-07-30</v>
      </c>
      <c r="B262" t="str">
        <f>"2100"</f>
        <v>2100</v>
      </c>
      <c r="C262" s="1" t="s">
        <v>374</v>
      </c>
      <c r="G262" s="3" t="s">
        <v>14</v>
      </c>
      <c r="H262">
        <v>2016</v>
      </c>
      <c r="I262" t="s">
        <v>15</v>
      </c>
      <c r="J262" t="s">
        <v>76</v>
      </c>
    </row>
    <row r="263" spans="1:10" ht="45">
      <c r="A263" t="str">
        <f t="shared" si="6"/>
        <v>2016-07-30</v>
      </c>
      <c r="B263" t="str">
        <f>"2130"</f>
        <v>2130</v>
      </c>
      <c r="C263" s="1" t="s">
        <v>375</v>
      </c>
      <c r="E263" t="s">
        <v>276</v>
      </c>
      <c r="F263" t="s">
        <v>81</v>
      </c>
      <c r="G263" s="3" t="s">
        <v>376</v>
      </c>
      <c r="H263">
        <v>2016</v>
      </c>
      <c r="I263" t="s">
        <v>84</v>
      </c>
      <c r="J263" t="s">
        <v>377</v>
      </c>
    </row>
    <row r="264" spans="1:10" ht="45">
      <c r="A264" t="str">
        <f t="shared" si="6"/>
        <v>2016-07-30</v>
      </c>
      <c r="B264" t="str">
        <f>"2330"</f>
        <v>2330</v>
      </c>
      <c r="C264" s="1" t="s">
        <v>68</v>
      </c>
      <c r="D264" s="1" t="s">
        <v>71</v>
      </c>
      <c r="E264" t="s">
        <v>11</v>
      </c>
      <c r="F264" t="s">
        <v>69</v>
      </c>
      <c r="G264" s="3" t="s">
        <v>70</v>
      </c>
      <c r="H264">
        <v>0</v>
      </c>
      <c r="I264" t="s">
        <v>15</v>
      </c>
      <c r="J264" t="s">
        <v>72</v>
      </c>
    </row>
    <row r="265" spans="1:10" ht="15">
      <c r="A265" t="str">
        <f>"2016-07-31"</f>
        <v>2016-07-31</v>
      </c>
      <c r="B265" t="str">
        <f>"0000"</f>
        <v>0000</v>
      </c>
      <c r="C265" s="1" t="s">
        <v>378</v>
      </c>
      <c r="D265" s="1" t="s">
        <v>380</v>
      </c>
      <c r="E265" t="s">
        <v>11</v>
      </c>
      <c r="G265" s="3" t="s">
        <v>379</v>
      </c>
      <c r="H265">
        <v>0</v>
      </c>
      <c r="I265" t="s">
        <v>15</v>
      </c>
      <c r="J265" t="s">
        <v>249</v>
      </c>
    </row>
    <row r="266" spans="1:10" ht="45">
      <c r="A266" t="str">
        <f>"2016-07-31"</f>
        <v>2016-07-31</v>
      </c>
      <c r="B266" t="str">
        <f>"0100"</f>
        <v>0100</v>
      </c>
      <c r="C266" s="1" t="s">
        <v>381</v>
      </c>
      <c r="D266" s="1" t="s">
        <v>383</v>
      </c>
      <c r="E266" t="s">
        <v>18</v>
      </c>
      <c r="G266" s="3" t="s">
        <v>382</v>
      </c>
      <c r="H266">
        <v>0</v>
      </c>
      <c r="I266" t="s">
        <v>15</v>
      </c>
      <c r="J266" t="s">
        <v>338</v>
      </c>
    </row>
    <row r="267" spans="1:10" ht="45">
      <c r="A267" t="str">
        <f>"2016-07-31"</f>
        <v>2016-07-31</v>
      </c>
      <c r="B267" t="str">
        <f>"0200"</f>
        <v>0200</v>
      </c>
      <c r="C267" s="1" t="s">
        <v>10</v>
      </c>
      <c r="D267" s="1" t="s">
        <v>384</v>
      </c>
      <c r="E267" t="s">
        <v>18</v>
      </c>
      <c r="G267" s="3" t="s">
        <v>12</v>
      </c>
      <c r="H267">
        <v>2015</v>
      </c>
      <c r="I267" t="s">
        <v>15</v>
      </c>
      <c r="J267" t="s">
        <v>249</v>
      </c>
    </row>
    <row r="268" spans="1:10" ht="45">
      <c r="A268" t="str">
        <f>"2016-07-31"</f>
        <v>2016-07-31</v>
      </c>
      <c r="B268" t="str">
        <f>"0300"</f>
        <v>0300</v>
      </c>
      <c r="C268" s="1" t="s">
        <v>385</v>
      </c>
      <c r="D268" s="1" t="s">
        <v>387</v>
      </c>
      <c r="E268" t="s">
        <v>11</v>
      </c>
      <c r="G268" s="3" t="s">
        <v>386</v>
      </c>
      <c r="H268">
        <v>0</v>
      </c>
      <c r="I268" t="s">
        <v>15</v>
      </c>
      <c r="J268" t="s">
        <v>241</v>
      </c>
    </row>
    <row r="269" spans="1:10" ht="30">
      <c r="A269" t="str">
        <f>"2016-07-31"</f>
        <v>2016-07-31</v>
      </c>
      <c r="B269" t="str">
        <f>"0400"</f>
        <v>0400</v>
      </c>
      <c r="C269" s="1" t="s">
        <v>388</v>
      </c>
      <c r="E269" t="s">
        <v>18</v>
      </c>
      <c r="G269" s="3" t="s">
        <v>389</v>
      </c>
      <c r="H269">
        <v>2015</v>
      </c>
      <c r="I269" t="s">
        <v>15</v>
      </c>
      <c r="J269" t="s">
        <v>338</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Cook</dc:creator>
  <cp:keywords/>
  <dc:description/>
  <cp:lastModifiedBy>SBS</cp:lastModifiedBy>
  <dcterms:created xsi:type="dcterms:W3CDTF">2016-07-05T02:44:11Z</dcterms:created>
  <dcterms:modified xsi:type="dcterms:W3CDTF">2016-07-06T00:41:25Z</dcterms:modified>
  <cp:category/>
  <cp:version/>
  <cp:contentType/>
  <cp:contentStatus/>
</cp:coreProperties>
</file>