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27795" windowHeight="13350" activeTab="0"/>
  </bookViews>
  <sheets>
    <sheet name=" NITV_EPG_Rpt660751" sheetId="1" r:id="rId1"/>
  </sheets>
  <definedNames/>
  <calcPr fullCalcOnLoad="1"/>
</workbook>
</file>

<file path=xl/sharedStrings.xml><?xml version="1.0" encoding="utf-8"?>
<sst xmlns="http://schemas.openxmlformats.org/spreadsheetml/2006/main" count="1635" uniqueCount="403">
  <si>
    <t>Channel Name</t>
  </si>
  <si>
    <t>Date</t>
  </si>
  <si>
    <t>Start Time</t>
  </si>
  <si>
    <t>Title</t>
  </si>
  <si>
    <t>Classification</t>
  </si>
  <si>
    <t>Consumer Advice</t>
  </si>
  <si>
    <t>Digital Epg Synpopsis</t>
  </si>
  <si>
    <t>Episode Title</t>
  </si>
  <si>
    <t>Year of Production</t>
  </si>
  <si>
    <t>Country of Origin</t>
  </si>
  <si>
    <t>Nominal Length</t>
  </si>
  <si>
    <t>NITV</t>
  </si>
  <si>
    <t xml:space="preserve">NITV On The Road: Saltwater Freshwater </t>
  </si>
  <si>
    <t>PG</t>
  </si>
  <si>
    <t>Whitehouse: In This episode of On The Road home grown band from the mid north coast of NSW Whitehouse rock it out with their funky grooves and front man Grant Saunders shares his personal stories.</t>
  </si>
  <si>
    <t>Whitehouse</t>
  </si>
  <si>
    <t xml:space="preserve"> </t>
  </si>
  <si>
    <t>AUSTRALIA</t>
  </si>
  <si>
    <t>49mins</t>
  </si>
  <si>
    <t>Tipi Tales</t>
  </si>
  <si>
    <t>G</t>
  </si>
  <si>
    <t>Set in the crook of a forest, Tipi Tales are adventures in story and song, where Elizabeth, Junior, Russell and Sam play and grow together.</t>
  </si>
  <si>
    <t>Most Important</t>
  </si>
  <si>
    <t>CANADA</t>
  </si>
  <si>
    <t>13mins</t>
  </si>
  <si>
    <t>Gone Fishing</t>
  </si>
  <si>
    <t>14mins</t>
  </si>
  <si>
    <t>Waabiny Time</t>
  </si>
  <si>
    <t>Kedala, day-time for the ngaangk, the sun and kedalak, night-time is when the miyak the moon comes out.</t>
  </si>
  <si>
    <t>Day And Night</t>
  </si>
  <si>
    <t>26mins</t>
  </si>
  <si>
    <t>Move It Mob Style</t>
  </si>
  <si>
    <t>We're here to get you moving and keeping fit and healthy. So get your mum, dad, brothers, sisters, aunties and uncles wherever you are to come and Move it Mob Style!</t>
  </si>
  <si>
    <t>25mins</t>
  </si>
  <si>
    <t>Bizou</t>
  </si>
  <si>
    <t>A lively, animated pre-school series that explores the wonderful world of animals through the eyes of a cheerful little Aboriginal princess named Bizou.</t>
  </si>
  <si>
    <t>22mins</t>
  </si>
  <si>
    <t>Mugu Kids</t>
  </si>
  <si>
    <t>Look, listen, learn and dance with Mugu Kids host Jub as she tells us what makes her happy while the Kids from Thornbury Public School sing happy birthday in the Wurundjeri Language.</t>
  </si>
  <si>
    <t>Bushwhacked</t>
  </si>
  <si>
    <t>Brandon challenges Kayne to the unthinkable- to lure in a great white shark by beatboxing!</t>
  </si>
  <si>
    <t>Great White Sharks</t>
  </si>
  <si>
    <t>24mins</t>
  </si>
  <si>
    <t>Welcome To Wapos Bay</t>
  </si>
  <si>
    <t>The kids of Wapos Bay love adventure and their playground is a vast area that's been home to their Cree ancestors for millennia. As they explore the world around them, they learn respect &amp; cooperation</t>
  </si>
  <si>
    <t>Journey Through Fear</t>
  </si>
  <si>
    <t>23mins</t>
  </si>
  <si>
    <t>Hyundai A-League: ADL v MCY Live</t>
  </si>
  <si>
    <t>Adelaide United v Melbourne City - Round 23 of the Hyundai A-League kicks off on SBS 2 with live coverage as Adelaide United take on Melbourne City at Coopers Stadium, Adelaide. #SBSALeague</t>
  </si>
  <si>
    <t>A-League Live Round 23: Adelaide United V Melbourne City</t>
  </si>
  <si>
    <t>90mins</t>
  </si>
  <si>
    <t>The Point Review</t>
  </si>
  <si>
    <t>NITV National News features the rich diversity of contemporary life within Aboriginal and Torres Strait Islander communities, broadening and redefining the news and current affairs landscape.@NITVNews</t>
  </si>
  <si>
    <t>30mins</t>
  </si>
  <si>
    <t>Contrary Warrior</t>
  </si>
  <si>
    <t xml:space="preserve">a </t>
  </si>
  <si>
    <t>An intimate, first-person account of the life and work of contemporary Native American activist, artist, ceremonial leader, author and "enemy of the state," Adam Fortunate Eagle.</t>
  </si>
  <si>
    <t>USA</t>
  </si>
  <si>
    <t>54mins</t>
  </si>
  <si>
    <t xml:space="preserve">Talking Language </t>
  </si>
  <si>
    <t>Talking Language with Ernie Dingo is a personal journey providing a unique understanding of how knowledge of Aboriginal languages is shaped by ancestral connections to the land, stars, water, sea and</t>
  </si>
  <si>
    <t>Bill Harney</t>
  </si>
  <si>
    <t>The Last Leader Of The Crocodile Islands</t>
  </si>
  <si>
    <t xml:space="preserve">w </t>
  </si>
  <si>
    <t>Laurie Baymarrwangga was the 2012 recipient of the Senior Australian of the Year award. At 97 years of age, she is the last fluent speaker of Yan-nhangu language.</t>
  </si>
  <si>
    <t>52mins</t>
  </si>
  <si>
    <t xml:space="preserve">One With Nature </t>
  </si>
  <si>
    <t>Great Laws Of Nature, The</t>
  </si>
  <si>
    <t>Good Tucker</t>
  </si>
  <si>
    <t>Passing on Bush Tucker knowledge for a long and healthy life in the Western Kimberley</t>
  </si>
  <si>
    <t>21mins</t>
  </si>
  <si>
    <t>Native Planet</t>
  </si>
  <si>
    <t>Host Simon Baker takes you around the world and deep into fascinating Aboriginal communities and cultures waging a passionate defence of mother earth.</t>
  </si>
  <si>
    <t>Hawaii</t>
  </si>
  <si>
    <t>42mins</t>
  </si>
  <si>
    <t>Te Kaea 2016</t>
  </si>
  <si>
    <t>NC</t>
  </si>
  <si>
    <t>When it happens in the Maori world, you'll hear about it on Te Kaea first. This is Maori Television's flagship news program's week in review, featuring local, national and international stories.</t>
  </si>
  <si>
    <t>NEW ZEALAND</t>
  </si>
  <si>
    <t>Blaktrax</t>
  </si>
  <si>
    <t>Emma Donovan is a young Gumbainggir woman whose vocal style is influenced by country, gospel and soul.</t>
  </si>
  <si>
    <t>Emma Donovan</t>
  </si>
  <si>
    <t>Awaken</t>
  </si>
  <si>
    <t>Adam Goodes - Swans co-captain, two-time Brownlow Medallist, Australian of the Year and Anti-Racism and Anti-Domestic Violence spokesman, Adam Goodes is a man who stands for what he believes in.</t>
  </si>
  <si>
    <t>A First Step</t>
  </si>
  <si>
    <t>Follows a young class of Aboriginal Studies students on an excursion to meet and learn from Dhanggati Elders and members of the Stolen Generation. A simple but important step forward for our youth</t>
  </si>
  <si>
    <t>Islands Of Sanctuary</t>
  </si>
  <si>
    <t>Native Hawaiins and Aboriginal Australians resist threats to their sacred places in a growing international movement to defend human rights and protect the environment.</t>
  </si>
  <si>
    <t>55mins</t>
  </si>
  <si>
    <t>We Stop Here</t>
  </si>
  <si>
    <t>The story of life on the Aboriginal reserve of Palm Island. Old men from Dyirbal tribe tell stories of the massacres and poisoning of their people when they first came in contact with white settlers.</t>
  </si>
  <si>
    <t>29mins</t>
  </si>
  <si>
    <t>Living Black</t>
  </si>
  <si>
    <t>Saving The Burrup - Traditional owners, lawyers, scientists and MPs in WA are united in opposition to changes to laws redefining what constitutes a sacred site. Hosted by Karla Grant. #LivingBlackSBS</t>
  </si>
  <si>
    <t>Saving The Burrup</t>
  </si>
  <si>
    <t>Putuparri and The Rainmakers</t>
  </si>
  <si>
    <t>M</t>
  </si>
  <si>
    <t xml:space="preserve">l </t>
  </si>
  <si>
    <t>The story of Putuparri Tom Lawford, a 44 year old aboriginal man from north-west Australia who was raised on a cattle station and educated in the Western world.</t>
  </si>
  <si>
    <t>97mins</t>
  </si>
  <si>
    <t>People Of A Feather</t>
  </si>
  <si>
    <t>Featuring ground breaking footage from seven winters in the Artic, People of a Feather takes you through time into the world of Inuit on the Belcher Islands in Hudson Bay.</t>
  </si>
  <si>
    <t>50mins</t>
  </si>
  <si>
    <t>Volumz</t>
  </si>
  <si>
    <t>Hosted by Alec Doomadgee, Volumz brings you music and interviews highlighting the best of the Australian Indigenous music scene.</t>
  </si>
  <si>
    <t>Volumz Series 3 Ep 15</t>
  </si>
  <si>
    <t>60mins</t>
  </si>
  <si>
    <t>Moorditj walang, good health is about looking after our bodies every day. It's solid koolangka!</t>
  </si>
  <si>
    <t>Health</t>
  </si>
  <si>
    <t>Brandon challenges Kayne to a hoof-thumping mission: to train as a Jackaroo and then muster about 40 head of cattle in the Megalong Valley.</t>
  </si>
  <si>
    <t>Cattle Muster</t>
  </si>
  <si>
    <t>Look, listen, learn and dance with Mugu Kids host Jub while the Witchetty Grubs sing, Tricky Little Things and Arone Raymond Meek reads his book, Enora and The Black Crane.</t>
  </si>
  <si>
    <t>27mins</t>
  </si>
  <si>
    <t>Time To Learn, A</t>
  </si>
  <si>
    <t>Look, listen, learn and dance with Mugu Kids host Jub and her daughter Mahlena as they show us how to stretch your body and eat healthy.</t>
  </si>
  <si>
    <t>Healthy Living</t>
  </si>
  <si>
    <t>Hollow Water</t>
  </si>
  <si>
    <t>This documentary profiles the tiny Ojibway community of Hollow Water on the shores of Winnipeg as they deal with an epidemic of sexual abuse in their midst.</t>
  </si>
  <si>
    <t>48mins</t>
  </si>
  <si>
    <t xml:space="preserve">Mugu Kids </t>
  </si>
  <si>
    <t>Look, listen, learn and dance with Mugu Kids host Jub as we learn about nature. Also Aunty Sharon Edgar Jones teaches her kids landscapes names in the Wanarruwa language.</t>
  </si>
  <si>
    <t>Trader, The</t>
  </si>
  <si>
    <t>Finders Keepers</t>
  </si>
  <si>
    <t>Brandon challenges Kayne to go out after dark and spot little penguins sneaking out of the sea to feed their babies!</t>
  </si>
  <si>
    <t>Penguins</t>
  </si>
  <si>
    <t>Fit First</t>
  </si>
  <si>
    <t>Follows four individuals in their pursuit to lose weight and get healthy.</t>
  </si>
  <si>
    <t xml:space="preserve">Tangaroa With Pio </t>
  </si>
  <si>
    <t>Pio is back with fresh new ocean adventures in this fun and bilingual fishing programme exploring the oceans around the coastal communities of Aotearoa</t>
  </si>
  <si>
    <t>Kriol Kitchen</t>
  </si>
  <si>
    <t>Ali and Mitch share two recipes they grew up with that their father used to make - a condiment made from the intestines of the pearl shell and also a dish made from the muscle of the shell.</t>
  </si>
  <si>
    <t>Ali &amp; Mitch Torres: Stinky Pearl Shell &amp; Garlic Butter Pearl Meat</t>
  </si>
  <si>
    <t>Surviving</t>
  </si>
  <si>
    <t>A portrait of Wiradjuri Artist Duncan Smith as he prepares for his first major exhibition.</t>
  </si>
  <si>
    <t>Duncan Smith</t>
  </si>
  <si>
    <t>NITV News Mini-Bulletin</t>
  </si>
  <si>
    <t>NITV presents the latest stories from a trusted lens, with a specific focus on Aboriginal and Torres Strait Islander news relevant to all Australians. For more news coverage, visit nitv.org.au/news</t>
  </si>
  <si>
    <t>7mins</t>
  </si>
  <si>
    <t>Watchers Of The North</t>
  </si>
  <si>
    <t>Join the largely Inuit Ranger s through their training, patrols, search &amp; rescue missions in remote Northern Canada</t>
  </si>
  <si>
    <t>Love Patrol Series 5</t>
  </si>
  <si>
    <t>Accusations are flying after a box of marijuana goes missing from the evidence lock-up sending everyone into turmoil and all the while are struggles with temptation, love and betrayal in Vanuatu...</t>
  </si>
  <si>
    <t>VANUATU</t>
  </si>
  <si>
    <t>The Other Side</t>
  </si>
  <si>
    <t>Share in the journey of these Aboriginal ghost hunters as they try to understand what they encounter in the context of indigneous culture of the land.</t>
  </si>
  <si>
    <t>North Battleford Part 1</t>
  </si>
  <si>
    <t>The Point With Stan Grant</t>
  </si>
  <si>
    <t>The Point with Stan Grant is an inspiring and empowered agenda-setting program that investigates and presents cultural, political and social events of importance to Australia’s First people.</t>
  </si>
  <si>
    <t xml:space="preserve">Cafe Niugini </t>
  </si>
  <si>
    <t>Films the extraordinary food cultures and cuisines of Papua New Guinea. Jennifer Baing takes us on a unique culinary journey experiencing the land of more than 800 tribes and healthy food recipes!</t>
  </si>
  <si>
    <t>Markham Valley</t>
  </si>
  <si>
    <t>PAPUA NEW GUINEA</t>
  </si>
  <si>
    <t>When The Natives Get Restless</t>
  </si>
  <si>
    <t>After a riot on New Year's Eve, 2006, the media dubbed the Gordon Estate the 'Redfern of the Bush' and the housing department announced the plans for demolition.</t>
  </si>
  <si>
    <t>The Boondocks</t>
  </si>
  <si>
    <t>MA</t>
  </si>
  <si>
    <t xml:space="preserve">a l </t>
  </si>
  <si>
    <t>As he is getting started on his new BET reality show, Uncle Ruckus struggles with DNA test results that prove he is really black.</t>
  </si>
  <si>
    <t>Uncle Ruckus Reality Show, The</t>
  </si>
  <si>
    <t>Sheltered</t>
  </si>
  <si>
    <t>Derek Marsden, an Aboriginal carpenter, travels the world to learn the ancient home building techniques of the world's indigenous and traditional cultures.</t>
  </si>
  <si>
    <t>Benin</t>
  </si>
  <si>
    <t>Internationally acclaimed Circus Oz touring Arnhem Land for the first time. The story of performer Mark Sheppard a Murray man from Mareeba FNQ, sharing his circus and clowning skills with the youth.</t>
  </si>
  <si>
    <t>Mark Sheppard</t>
  </si>
  <si>
    <t>Loreen Samson is a Ngarluma woman and senior artist at the Roebourne Art Group. Loreen describes her world and the inspiration for her painting that attract high prices and critical acclaim.</t>
  </si>
  <si>
    <t>Loreen Samson</t>
  </si>
  <si>
    <t>Volumz Series 3 Ep 16</t>
  </si>
  <si>
    <t>56mins</t>
  </si>
  <si>
    <t>Bizou Series 1 Ep 31</t>
  </si>
  <si>
    <t>Brandon takes Kayne to Tasmania for a ridiculously nail-biting mission: to track down and then kiss a Tasmanian Devil!</t>
  </si>
  <si>
    <t>Tassie Devil</t>
  </si>
  <si>
    <t>Look, listen, learn and dance with Mugu Kids host Jub. Nadeena Dixon performs her song, Mulberry Dive and Annette Sax reads the book she illustrated, Bartja and Mayila.</t>
  </si>
  <si>
    <t>Elements, The</t>
  </si>
  <si>
    <t>Look, listen, learn and dance with Mugu Kids host Jub as we learn all about Water Creatures. Jub will show us how to make a shell necklace and play a guessing game with Sue the Kangaroo.</t>
  </si>
  <si>
    <t>Water Creatures</t>
  </si>
  <si>
    <t>Oahu / Hawaii 2</t>
  </si>
  <si>
    <t>Syl Johns is a leader and guardian of young men. Syl gives us an insight into his life talking about early days, his family memories and achievements that has shaped this man.</t>
  </si>
  <si>
    <t>Syl Johns</t>
  </si>
  <si>
    <t>Wavely Mortas heritage is Aboriginal South Sea Islander. Follow his quest to discover his South Sea Island heritage through his mothers line, beginning with Queenslands Blackbirding history.</t>
  </si>
  <si>
    <t>Waverley Morta</t>
  </si>
  <si>
    <t>Froth</t>
  </si>
  <si>
    <t>Coming to you from Bells Beach in Victoria,  Join us for a smooth ride with some of Australia's best Indigenous surfers. Stunning visuals and a banging soundtrack take you deeper than ever.</t>
  </si>
  <si>
    <t>When Colin Met Joyce</t>
  </si>
  <si>
    <t>A love story about a couple whose marriage has lasted for 40 years, with a true sense of reconciliation binding their lives together. Directed by Rima Tamou and produced by Pauline Clague.</t>
  </si>
  <si>
    <t>Clouded History</t>
  </si>
  <si>
    <t>A look at the historical significance and the colonial impact on Indigenous people of tobacco as well as the many campaigns against smoking and current programs within community.</t>
  </si>
  <si>
    <t>Sugar Rush</t>
  </si>
  <si>
    <t>Treasure Hunt</t>
  </si>
  <si>
    <t>In this reverse episode, Kayne challenges Brandon to help save animals that live in the city or get into a spot of bother living alongside humans.</t>
  </si>
  <si>
    <t>Melbourne</t>
  </si>
  <si>
    <t>On The Edge</t>
  </si>
  <si>
    <t xml:space="preserve">l v </t>
  </si>
  <si>
    <t>In this girls only episode, they are treated to a serious makeover with high class fashion and make up artistry. Kayla meets with an international modelling agency and Jaimi is rushed to hospital.</t>
  </si>
  <si>
    <t>Girls Just Wanna Have Fun</t>
  </si>
  <si>
    <t>Clifton a trained chef draws on his grandfather's Malaysian influence and whips up three separate dishes that make for a scrumptious meal.</t>
  </si>
  <si>
    <t>Clifton Mamid: Tempura Fish &amp; Blachung With Asian Style Salad</t>
  </si>
  <si>
    <t>Desperate Measures</t>
  </si>
  <si>
    <t>Interviewing the final surviving inhabitants of Malay Town, a shanty town located along the outskirts of Cairns during the late 30's and 40's.</t>
  </si>
  <si>
    <t>Malay Town</t>
  </si>
  <si>
    <t>League Nation Live</t>
  </si>
  <si>
    <t>Retired Broncos captain Justin Hodges and Logie nominee actor Aaron Fa’Aoso will lead a cast of league fanatics as NITV scores the newest and hottest NRL entertainment footy show, League Nation Live</t>
  </si>
  <si>
    <t>mins</t>
  </si>
  <si>
    <t>Sacred Buffalo People</t>
  </si>
  <si>
    <t>A dramatic search into the relationship of the buffalo to the native people of America. This emotional film explores the powerful bond between Indian people of the Northern Plains and the buffalo.</t>
  </si>
  <si>
    <t>57mins</t>
  </si>
  <si>
    <t>Canning Paradise</t>
  </si>
  <si>
    <t>Examining the impact of the global tuna industry on the people of Papua New Guinea, this powerful documentary is about one of the world's most prized resources, and the people who pay the price for...</t>
  </si>
  <si>
    <t>In The Frame</t>
  </si>
  <si>
    <t>This program hosted by Rhoda Roberts takes us on a journey exploring the lives of our personalities as they talk candidly about their photos. This episode features Street Warriors-Abie and Wok Wright.</t>
  </si>
  <si>
    <t>Fusion With Casey Donovan</t>
  </si>
  <si>
    <t>"Fusion" is a prime time music program designed for audiences in their late teens and young adults with the added advantage of being of interest to music lovers of all ages.</t>
  </si>
  <si>
    <t>Nitv On The Road: Yabun 2015</t>
  </si>
  <si>
    <t>From our travelling music series NITV showcases veterans and newcomers alike as they perform up on the Yabun stage at Victoria Park, Sydney.</t>
  </si>
  <si>
    <t>Jimblah And Michael Charlton</t>
  </si>
  <si>
    <t>51mins</t>
  </si>
  <si>
    <t>Fusion is a lively, cheeky, informative and entertaining show that features new musical talent, clips, performances and interviews. Hosted by Casey Donovan.</t>
  </si>
  <si>
    <t>The Last Kinection: Brother and sister duo Joel and Naomi Wenitong share their story about the history of the band, their childhood musical influences and the tragic accident that nearly ended it all</t>
  </si>
  <si>
    <t>Last Kinection, The</t>
  </si>
  <si>
    <t>Kwort Kwobikin, to celebrate is deadly! Moort madja, family get-togethers are deadly!</t>
  </si>
  <si>
    <t>Celebrate</t>
  </si>
  <si>
    <t>Brandon challenges Kayne to track down one of the deadliest and rarest spiders on earth: the northern tree-dwelling funnel web spider!</t>
  </si>
  <si>
    <t>Funnel Web Spider</t>
  </si>
  <si>
    <t>Look, listen, learn and dance with Mugu Kids host Jub. Bronwyn Bancroft reads her book, Remembering Lionsville also we learn some of the Eastern Arrernte language from Patricia Ellis.</t>
  </si>
  <si>
    <t>Alls Fair</t>
  </si>
  <si>
    <t>Look, listen, learn and dance with Mugu Kids host Jub as we learn all about Australian Bush Tucker. Mother and daughter, Sarah Weston and her daughter Bailey from Perth teach us some Noongar language.</t>
  </si>
  <si>
    <t>Big Island Of Hawaii 1</t>
  </si>
  <si>
    <t>Opal stands for the One People Australian League, a political movement that was formed in 1961 in Queensland, which helped our indigenous people in need of housing, education and welfare assistance.</t>
  </si>
  <si>
    <t>Opal Days</t>
  </si>
  <si>
    <t>Len Colbungs family talk about the activism and strength that has been passed onto the family.</t>
  </si>
  <si>
    <t>Faith, Len Colbung Story</t>
  </si>
  <si>
    <t>Korraiyn</t>
  </si>
  <si>
    <t>Korraiyn explores the unique style and connection to country of Indigenous surfers. It also reveals how for Australia's saltwater people surfing is more than just wave riding.</t>
  </si>
  <si>
    <t>Kids To Coast</t>
  </si>
  <si>
    <t>Kids from the Uluru community visit the coast line to see the ocean for the first time.</t>
  </si>
  <si>
    <t>So Smart</t>
  </si>
  <si>
    <t>Surprise</t>
  </si>
  <si>
    <t>Brandon challenges Kayne to catch, cook and then eat an Arafura File Snake - a rare delicacy that lives in croc-infested waters in Arnhem Land!</t>
  </si>
  <si>
    <t>Arafura File Snake</t>
  </si>
  <si>
    <t>The group visit a sacred indigenous reserve. They learn the ancienty art of boomerang throwing, study rock art, make damper and have encounters with wild animals.</t>
  </si>
  <si>
    <t>Walkabout</t>
  </si>
  <si>
    <t>All of the dishes like Malaysian Spicy Chicken, Fried Chilli Eggs and Spicy Malay Noodles come across the ocean from Malaysia and Singapore to Broome from Hasimah's father.</t>
  </si>
  <si>
    <t>Hasimah Haji Noor: Spicy Chicken, Fried Chilli Eggs &amp; Spicy Malay Noodles</t>
  </si>
  <si>
    <t>Our Footprint</t>
  </si>
  <si>
    <t>83 year old Bard elder Roy Wiggan shares the story of his father Little Wiggan who was lost at sea for four days, many years ago, off the coast of One Arm Point, when Roy was just a boy.</t>
  </si>
  <si>
    <t>Roy Wiggan</t>
  </si>
  <si>
    <t>From The Western Frontier</t>
  </si>
  <si>
    <t>Life is a thunderstorm; this is true of Uncle Patrick Tittums but he dreams with eyes wide open and believes that anyone can achieve greatness once their storm has passed.</t>
  </si>
  <si>
    <t>Thunderstorms</t>
  </si>
  <si>
    <t>Backyard Shorts</t>
  </si>
  <si>
    <t>Showcasing short stories from communities around Australia</t>
  </si>
  <si>
    <t>Heritage Fight</t>
  </si>
  <si>
    <t xml:space="preserve">l w </t>
  </si>
  <si>
    <t>Broome citizens and the traditional custodians of the land - the Goolaraboloo - united together to protect what is priceless to them.</t>
  </si>
  <si>
    <t>Heritage Fight Part One</t>
  </si>
  <si>
    <t>Yarrabah The Musical</t>
  </si>
  <si>
    <t>Opera ignites musical life in the small northern community of Yarrabah</t>
  </si>
  <si>
    <t>Volumz Series 3 Ep 17</t>
  </si>
  <si>
    <t>Noongar people have been solid tool makers for a long, long time. Karli, the boomerang and kitj, the spear are very useful tools.</t>
  </si>
  <si>
    <t>Traditional Tools</t>
  </si>
  <si>
    <t>Brandon challenges Kayne to a deadly mission: to find and then tag a venomous Tiger Snake.</t>
  </si>
  <si>
    <t>Tiger Snake</t>
  </si>
  <si>
    <t>Look, listen, learn and dance with Mugu Kids host Jub. MStar performs her song, Like a Dinosaur and we learn heads, shoulders, knees and toes in the Awabakal language.</t>
  </si>
  <si>
    <t>As The Bannock Browns</t>
  </si>
  <si>
    <t>Look, listen, learn and dance with Mugu Kids host Jub and her daughter Mahlena while we all learn about numbers and words. The Witchetty Grubs perform, Numbers on our Hands.</t>
  </si>
  <si>
    <t>Numbers And Words</t>
  </si>
  <si>
    <t>Big Island Of Hawaii 2</t>
  </si>
  <si>
    <t>Brendan Chaquebor is a Bard elder of the Djarindjin community on the Dampier Peninsula, north of Broome. Brendan's passion in life is upholding traditional knowledge, law and culture.</t>
  </si>
  <si>
    <t>Brendan Chaquebor</t>
  </si>
  <si>
    <t>Aunty Margie is a Gumbaynggirr Elder of Corindi Beach, also a child of the stolen generation she gives an insight into her early life.</t>
  </si>
  <si>
    <t>Aunty Margie</t>
  </si>
  <si>
    <t>Colour Theory</t>
  </si>
  <si>
    <t>From the northernmost tip of far north Queensland, Teho Ropeyarn's bold prints have traversed Australia, winning awards and representing the distinctive culture of the Torres Strait Islands.</t>
  </si>
  <si>
    <t>Teho Ropeyarn</t>
  </si>
  <si>
    <t>The Mulka Project</t>
  </si>
  <si>
    <t>The name 'Mulka' means a sacred but public ceremony, and to hold or protect. This series shows content from The Mulka Project who sustain and protect Yolngu cultural knowledge in Northeast Arnhem Land</t>
  </si>
  <si>
    <t>Mine</t>
  </si>
  <si>
    <t>Good Medicine</t>
  </si>
  <si>
    <t>Around The Campfire</t>
  </si>
  <si>
    <t>Greenhill School teaches and maintains Dunghutti in Kempsey and is steeped in the history of the community and how it is strengthening its youth in Kempsey.</t>
  </si>
  <si>
    <t>Kempsey</t>
  </si>
  <si>
    <t>Kai Time On The Road</t>
  </si>
  <si>
    <t>This series is about eating fresh, local, Maori and organic food. Professional Chef Peter Peeti is a masterful hunter and fisherman equally at home in the bush as he is in the kitchen.</t>
  </si>
  <si>
    <t>Wild Waimana</t>
  </si>
  <si>
    <t>Sisters Pearls And Mission Girls</t>
  </si>
  <si>
    <t>The history of the Sisters of St John of God and their work with Aboriginal people in the remote Kimberley region of Western Australia.</t>
  </si>
  <si>
    <t xml:space="preserve">Radiance </t>
  </si>
  <si>
    <t xml:space="preserve">a l s </t>
  </si>
  <si>
    <t>Three sisters reunite after some years apart, for their mother's funeral. Starring Deborah Mailman, directed by Rachel Perkins.</t>
  </si>
  <si>
    <t>79mins</t>
  </si>
  <si>
    <t>Volumz Series 3 Ep 18</t>
  </si>
  <si>
    <t>Do you feel djoorabiny, do you feel happy? Or do you feel menditj, do you feel sick? Make sure you share how you feel with someone who cares. It's moorditj koolangka!</t>
  </si>
  <si>
    <t>Feelings</t>
  </si>
  <si>
    <t xml:space="preserve">a w </t>
  </si>
  <si>
    <t>Brandon challenges Kayne to track down an elusive cassowary, one of Australia's rarest birds.</t>
  </si>
  <si>
    <t>Cassowary</t>
  </si>
  <si>
    <t>Look, listen, learn and dance with Mugu Kids host Jub. Jason Brown sings about dreaming under the moon and Uncle Warren Williams also performs his song, Skinny Frog.</t>
  </si>
  <si>
    <t>Guardians</t>
  </si>
  <si>
    <t>Look, listen, learn and dance with Mugu Kids Host Jub. Dreams and wishes is today's theme and Aunty Sylvia Clarke teaches us some Yawuru language from WA.</t>
  </si>
  <si>
    <t>Dreams And Wishes</t>
  </si>
  <si>
    <t>Moloka'i / Hawaii</t>
  </si>
  <si>
    <t>Wade Mann, A proud Darumbal Traditional Owner of his Country, shares some of the significant sites and stories of long ago of the Darumbal people that is situated in the Rockhampton.</t>
  </si>
  <si>
    <t>Rockhampton With Wade Mann</t>
  </si>
  <si>
    <t>The kids from Hamilton High are trying to keep dreams on path and dream of a brighter future for their careers.</t>
  </si>
  <si>
    <t>Hamilton Secondary College</t>
  </si>
  <si>
    <t>I Live, I Breathe, I Surf</t>
  </si>
  <si>
    <t>Surfing legend Robbie Page introduces saltwater novice Steve "Mungindi" Ellis into a community of Indigenous surfers who live and breath surfing.</t>
  </si>
  <si>
    <t>47mins</t>
  </si>
  <si>
    <t>Alice And Kevin</t>
  </si>
  <si>
    <t>Status First Nations people were only granted the right to file complaints to the Canadian Human Rights Commission in 2008 Alice Taylor filed one in an attempt to get more on-reserve care for her son</t>
  </si>
  <si>
    <t>12mins</t>
  </si>
  <si>
    <t>Yorta Yorta Youth</t>
  </si>
  <si>
    <t>The Yorta Yorta Youth Journey is a week of speaking language, walking country, eating traditional foods, learning from elders and hanging out with other young Aboriginal kids.</t>
  </si>
  <si>
    <t>37mins</t>
  </si>
  <si>
    <t>Sick Day</t>
  </si>
  <si>
    <t>Camp Out</t>
  </si>
  <si>
    <t>Defining Moments</t>
  </si>
  <si>
    <t>Follow Jeremy Geia as he takes you through the spectacular Laura Festival. Jeremy meets elders, dancers and gets the stories behind the color and festivities to find out what makes it so special.</t>
  </si>
  <si>
    <t>Laura</t>
  </si>
  <si>
    <t>Final rehearsals are underway. When Fran books a didgeridoo player who bashed Courtneys father, all hell breaks loose.</t>
  </si>
  <si>
    <t>Performance (Part 1 Of 2), The</t>
  </si>
  <si>
    <t>Dwes cooks a favourite dish shared with him by one of his Aunties. The influences drawn on in this chilli fish dish is Malaysian with a local twist.</t>
  </si>
  <si>
    <t>Dwes Wiggin - Dann: Chilli Fish &amp; Mango Cheesecake With Bush Passionfruit Topping</t>
  </si>
  <si>
    <t>Ngurra</t>
  </si>
  <si>
    <t>The artists at Wingellina want to share with you what it means to have somewhere to produce their work.The Art Centre at Wingellina was closed for four years before reopening with a new lease.</t>
  </si>
  <si>
    <t>Language Of Art, The</t>
  </si>
  <si>
    <t>Cafe Niugini Series 1</t>
  </si>
  <si>
    <t>Finschhafen</t>
  </si>
  <si>
    <t>Fusion Feasts</t>
  </si>
  <si>
    <t>Auckland marae for 300 Maori language graduates  Menu: kina (sea urchin) dip, hangi (earth oven) cooked pork and chicken, and steamed pudding</t>
  </si>
  <si>
    <t>Orakei</t>
  </si>
  <si>
    <t>Noahs Ark</t>
  </si>
  <si>
    <t xml:space="preserve">s </t>
  </si>
  <si>
    <t>Follows the lives and relationships of four gay men in Los Angeles.</t>
  </si>
  <si>
    <t>Don't Mess With My Man</t>
  </si>
  <si>
    <t>28mins</t>
  </si>
  <si>
    <t xml:space="preserve">Chappelle's Show </t>
  </si>
  <si>
    <t>This series takes Dave Chappelle's own personal joke book and brings it to life, with episodes consisting of sketches, man-on-the-street pieces and pop culture parodies.</t>
  </si>
  <si>
    <t>20mins</t>
  </si>
  <si>
    <t>Salute</t>
  </si>
  <si>
    <t>The black power salute at the 1968 Mexico Olympics was an iconic moment in the US civil rights movement. What part did the white Australian who ran second play and what price did these athletes pay ?</t>
  </si>
  <si>
    <t>87mins</t>
  </si>
  <si>
    <t>Pansey Cheedy</t>
  </si>
  <si>
    <t xml:space="preserve">Volumz  </t>
  </si>
  <si>
    <t xml:space="preserve">a d l s </t>
  </si>
  <si>
    <t>Music clips from the best of NITV's vault mixed together with the chart topping artists of the world.</t>
  </si>
  <si>
    <t>Volumz Series 4 Ep 2</t>
  </si>
  <si>
    <t>Bush Bands Bash</t>
  </si>
  <si>
    <t>Bush Bands Bash is the biggest concert on the Alice Springs calendar and one of the most vibrant indigenous events in Australia.</t>
  </si>
  <si>
    <t>Double Trouble</t>
  </si>
  <si>
    <t>Mocassin Games</t>
  </si>
  <si>
    <t>Look, listen, learn and dance with Mugu Kids Host Jub as she explores the many animals from across this country. Nadeena Dixon sings a special song about the whales.</t>
  </si>
  <si>
    <t>Brandon takes Kayne to the Great Barrier Reef to track down one of the greatest sights in the animals kingdom: baby turtles racing for the sea minutes after they are born.</t>
  </si>
  <si>
    <t>Turtles</t>
  </si>
  <si>
    <t>They Dance At Night</t>
  </si>
  <si>
    <t>Goin' Troppo In The Toppo</t>
  </si>
  <si>
    <t>We take a sneak peek at just some of the amazing characters, sites and life of Darwin. Presented by Belinda Miller and Dennis Stokes.</t>
  </si>
  <si>
    <t>Flying Boomerangs</t>
  </si>
  <si>
    <t>The Flying Boomerangs tour provides a cultural experience for these young Indigenous AFL players as they merge with local Indigenous communities in South Africa and show their skills on the park.</t>
  </si>
  <si>
    <t>Artist Peter Mulcahy has a vision of symbols, yet doesn't understand their meaning. He travels back to his country and while speaking to his elders,</t>
  </si>
  <si>
    <t>Peter Mulcahy</t>
  </si>
  <si>
    <t>Donald Thomson, an anthropologist came to Arnhem Land in 1935. In October 1936, Thomson was invited to go with Yolngu to Gatji, where clans gathered for ceremonies and trade.</t>
  </si>
  <si>
    <t>Donald Thomson With Agnes Warambala</t>
  </si>
  <si>
    <t>Bunna Lawrie, along with two of his brothers, started out as a cover band playing small towns &amp; Aboriginal missions across Australia.</t>
  </si>
  <si>
    <t>Rare Gem: Coloured Stone, A</t>
  </si>
  <si>
    <t>Mercy grew up on the Koonibba Lutheran Mission in South Australia. As an adult, the process of writing about these experiences with her daughter.</t>
  </si>
  <si>
    <t>Mercy Glastonbury</t>
  </si>
  <si>
    <t>This is the story of Aboriginal families who lived in the bush camps around the tourist and fishing town of Lakes Entrance after white settlement.</t>
  </si>
  <si>
    <t>Lake Entrance</t>
  </si>
  <si>
    <t>Roy Gibson a Kuku Yalanji elder has had a dream to build a centre that would help his community. Working with young people to get real training in hospitality and tourism industries.</t>
  </si>
  <si>
    <t>Mossman Dreaming With Roy Gibson</t>
  </si>
  <si>
    <t>As a cyclone builds and Roebourne is on blue alert, local elders recall earlier times in their lives when the weather has been similarly threatening.</t>
  </si>
  <si>
    <t>Cyclone Stories</t>
  </si>
  <si>
    <t>Every year the Western Arrarnta community of Hermannsburg in Central Australia come together for the Kuprilya Races to celebrate the water that saved the community during the drought of the 1930s.</t>
  </si>
  <si>
    <t>Kuprilya Races</t>
  </si>
  <si>
    <t>A visit to a permanent water place on Ngarluma country called Buriyamangga, or Red Rock, is a good opportunity to teach a young person some language and have a picnic.</t>
  </si>
  <si>
    <t>Kerry Churnside</t>
  </si>
  <si>
    <t>Maori Tv's Native Affairs 2016 Ep 1</t>
  </si>
  <si>
    <t>0mins</t>
  </si>
  <si>
    <t>Down 2 Earth</t>
  </si>
  <si>
    <t>Down2Earth is a series that celebrates Aboriginal communities around the world that are using knowledge and science to protect their territories</t>
  </si>
  <si>
    <t>One With Nature Series 1 Ep 2</t>
  </si>
  <si>
    <t>Innu Guardians</t>
  </si>
  <si>
    <t>Forgotten Bird Of Paradise</t>
  </si>
  <si>
    <t>Forgotten Bird of Paradise is a 2009 documentary film directed by British filmmaker Dominic Brown, about the struggle for independence being fought in the Indonesian region of West Papua.</t>
  </si>
  <si>
    <t>Unearthed</t>
  </si>
  <si>
    <t>Leetoia Williams, Profile on 33 year old member of the Bundjalung community. She is a strong woman who has created peace and unity through her projects like 'Oceans Rhythms'.</t>
  </si>
  <si>
    <t>Leetoia Williams</t>
  </si>
  <si>
    <t>Jimblah winner of the hilltop hood awards, Jimblah is an Indigenosu producer/MC/writer from Adelaide. Hailing from the Larrakia nation he is influenced by a wide range of artists and genres.</t>
  </si>
  <si>
    <t>Jimblah</t>
  </si>
  <si>
    <t>15mins</t>
  </si>
  <si>
    <t>Rain In A Dry Land</t>
  </si>
  <si>
    <t>Rain in a Dry Land is a beautiful and warm documentary that unobtrusively follows two families from a Kenyan Somali refugee camp to the United States over a period of nearly two years.</t>
  </si>
  <si>
    <t>82mins</t>
  </si>
  <si>
    <t>Kill The Matador</t>
  </si>
  <si>
    <t>Kill the Matador showcases the surfing moves of Otis Carey, an Aboriginal surfer from Coffs Harbour</t>
  </si>
  <si>
    <t>Volumz Series 4 Ep 3</t>
  </si>
  <si>
    <t>53mins</t>
  </si>
  <si>
    <t>NITV On the Road: Mbantua</t>
  </si>
  <si>
    <t>A weekend of Culture and Music in Central Australia.</t>
  </si>
  <si>
    <t>Special</t>
  </si>
  <si>
    <t xml:space="preserve">  </t>
  </si>
  <si>
    <t>Standing on Sacred Ground</t>
  </si>
  <si>
    <t>NITV Week 21: Sunday 13 March to Saturday 19 March</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</si>
</sst>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4"/>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6">
    <xf numFmtId="0" fontId="0" fillId="0" borderId="0" xfId="0" applyFont="1" applyAlignment="1">
      <alignment/>
    </xf>
    <xf numFmtId="0" fontId="0" fillId="33" borderId="0" xfId="0" applyFill="1" applyAlignment="1">
      <alignment/>
    </xf>
    <xf numFmtId="0" fontId="0" fillId="33" borderId="0" xfId="0" applyFill="1" applyAlignment="1">
      <alignment/>
    </xf>
    <xf numFmtId="0" fontId="0" fillId="0" borderId="0" xfId="0" applyAlignment="1">
      <alignment wrapText="1"/>
    </xf>
    <xf numFmtId="0" fontId="35" fillId="33" borderId="0" xfId="0" applyFont="1" applyFill="1" applyAlignment="1">
      <alignment vertical="center"/>
    </xf>
    <xf numFmtId="0" fontId="0" fillId="33"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7</xdr:col>
      <xdr:colOff>571500</xdr:colOff>
      <xdr:row>0</xdr:row>
      <xdr:rowOff>1266825</xdr:rowOff>
    </xdr:to>
    <xdr:pic>
      <xdr:nvPicPr>
        <xdr:cNvPr id="1" name="Picture 1"/>
        <xdr:cNvPicPr preferRelativeResize="1">
          <a:picLocks noChangeAspect="1"/>
        </xdr:cNvPicPr>
      </xdr:nvPicPr>
      <xdr:blipFill>
        <a:blip r:embed="rId1"/>
        <a:stretch>
          <a:fillRect/>
        </a:stretch>
      </xdr:blipFill>
      <xdr:spPr>
        <a:xfrm>
          <a:off x="1638300" y="0"/>
          <a:ext cx="10915650" cy="1266825"/>
        </a:xfrm>
        <a:prstGeom prst="rect">
          <a:avLst/>
        </a:prstGeom>
        <a:noFill/>
        <a:ln w="9525" cmpd="sng">
          <a:noFill/>
        </a:ln>
      </xdr:spPr>
    </xdr:pic>
    <xdr:clientData/>
  </xdr:twoCellAnchor>
  <xdr:twoCellAnchor editAs="oneCell">
    <xdr:from>
      <xdr:col>0</xdr:col>
      <xdr:colOff>0</xdr:colOff>
      <xdr:row>0</xdr:row>
      <xdr:rowOff>0</xdr:rowOff>
    </xdr:from>
    <xdr:to>
      <xdr:col>6</xdr:col>
      <xdr:colOff>38100</xdr:colOff>
      <xdr:row>0</xdr:row>
      <xdr:rowOff>1266825</xdr:rowOff>
    </xdr:to>
    <xdr:pic>
      <xdr:nvPicPr>
        <xdr:cNvPr id="2" name="Picture 2"/>
        <xdr:cNvPicPr preferRelativeResize="1">
          <a:picLocks noChangeAspect="1"/>
        </xdr:cNvPicPr>
      </xdr:nvPicPr>
      <xdr:blipFill>
        <a:blip r:embed="rId1"/>
        <a:stretch>
          <a:fillRect/>
        </a:stretch>
      </xdr:blipFill>
      <xdr:spPr>
        <a:xfrm>
          <a:off x="0" y="0"/>
          <a:ext cx="10915650" cy="1266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248"/>
  <sheetViews>
    <sheetView tabSelected="1" zoomScalePageLayoutView="0" workbookViewId="0" topLeftCell="A1">
      <pane ySplit="3" topLeftCell="A4" activePane="bottomLeft" state="frozen"/>
      <selection pane="topLeft" activeCell="C1" sqref="C1"/>
      <selection pane="bottomLeft" activeCell="A1" sqref="A1"/>
    </sheetView>
  </sheetViews>
  <sheetFormatPr defaultColWidth="9.140625" defaultRowHeight="15"/>
  <cols>
    <col min="1" max="1" width="14.140625" style="0" bestFit="1" customWidth="1"/>
    <col min="2" max="2" width="10.421875" style="0" bestFit="1" customWidth="1"/>
    <col min="3" max="3" width="10.00390625" style="0" bestFit="1" customWidth="1"/>
    <col min="4" max="4" width="38.140625" style="0" bestFit="1" customWidth="1"/>
    <col min="5" max="5" width="77.7109375" style="0" bestFit="1" customWidth="1"/>
    <col min="6" max="6" width="12.7109375" style="0" bestFit="1" customWidth="1"/>
    <col min="7" max="7" width="16.57421875" style="0" bestFit="1" customWidth="1"/>
    <col min="8" max="8" width="48.28125" style="3" customWidth="1"/>
    <col min="9" max="9" width="17.57421875" style="0" bestFit="1" customWidth="1"/>
    <col min="10" max="10" width="19.421875" style="0" bestFit="1" customWidth="1"/>
    <col min="11" max="11" width="15.140625" style="0" bestFit="1" customWidth="1"/>
  </cols>
  <sheetData>
    <row r="1" s="1" customFormat="1" ht="107.25" customHeight="1">
      <c r="H1" s="5"/>
    </row>
    <row r="2" spans="1:8" s="2" customFormat="1" ht="58.5" customHeight="1">
      <c r="A2" s="4" t="s">
        <v>402</v>
      </c>
      <c r="B2" s="4"/>
      <c r="C2" s="4"/>
      <c r="D2" s="4"/>
      <c r="E2" s="4"/>
      <c r="H2" s="5"/>
    </row>
    <row r="3" spans="1:11" ht="15">
      <c r="A3" t="s">
        <v>0</v>
      </c>
      <c r="B3" t="s">
        <v>1</v>
      </c>
      <c r="C3" t="s">
        <v>2</v>
      </c>
      <c r="D3" t="s">
        <v>3</v>
      </c>
      <c r="E3" t="s">
        <v>7</v>
      </c>
      <c r="F3" t="s">
        <v>4</v>
      </c>
      <c r="G3" t="s">
        <v>5</v>
      </c>
      <c r="H3" s="3" t="s">
        <v>6</v>
      </c>
      <c r="I3" t="s">
        <v>8</v>
      </c>
      <c r="J3" t="s">
        <v>9</v>
      </c>
      <c r="K3" t="s">
        <v>10</v>
      </c>
    </row>
    <row r="4" spans="1:11" ht="75">
      <c r="A4" t="s">
        <v>11</v>
      </c>
      <c r="B4" t="str">
        <f aca="true" t="shared" si="0" ref="B4:B30">"2016-03-13"</f>
        <v>2016-03-13</v>
      </c>
      <c r="C4" t="str">
        <f>"0500"</f>
        <v>0500</v>
      </c>
      <c r="D4" t="s">
        <v>12</v>
      </c>
      <c r="E4" t="s">
        <v>15</v>
      </c>
      <c r="F4" t="s">
        <v>13</v>
      </c>
      <c r="H4" s="3" t="s">
        <v>14</v>
      </c>
      <c r="I4">
        <v>0</v>
      </c>
      <c r="J4" t="s">
        <v>17</v>
      </c>
      <c r="K4" t="s">
        <v>18</v>
      </c>
    </row>
    <row r="5" spans="1:11" ht="45">
      <c r="A5" t="s">
        <v>11</v>
      </c>
      <c r="B5" t="str">
        <f t="shared" si="0"/>
        <v>2016-03-13</v>
      </c>
      <c r="C5" t="str">
        <f>"0600"</f>
        <v>0600</v>
      </c>
      <c r="D5" t="s">
        <v>19</v>
      </c>
      <c r="E5" t="s">
        <v>22</v>
      </c>
      <c r="F5" t="s">
        <v>20</v>
      </c>
      <c r="H5" s="3" t="s">
        <v>21</v>
      </c>
      <c r="I5">
        <v>2002</v>
      </c>
      <c r="J5" t="s">
        <v>23</v>
      </c>
      <c r="K5" t="s">
        <v>24</v>
      </c>
    </row>
    <row r="6" spans="1:11" ht="45">
      <c r="A6" t="s">
        <v>11</v>
      </c>
      <c r="B6" t="str">
        <f t="shared" si="0"/>
        <v>2016-03-13</v>
      </c>
      <c r="C6" t="str">
        <f>"0615"</f>
        <v>0615</v>
      </c>
      <c r="D6" t="s">
        <v>19</v>
      </c>
      <c r="E6" t="s">
        <v>25</v>
      </c>
      <c r="F6" t="s">
        <v>20</v>
      </c>
      <c r="H6" s="3" t="s">
        <v>21</v>
      </c>
      <c r="I6">
        <v>2002</v>
      </c>
      <c r="J6" t="s">
        <v>23</v>
      </c>
      <c r="K6" t="s">
        <v>26</v>
      </c>
    </row>
    <row r="7" spans="1:11" ht="45">
      <c r="A7" t="s">
        <v>11</v>
      </c>
      <c r="B7" t="str">
        <f t="shared" si="0"/>
        <v>2016-03-13</v>
      </c>
      <c r="C7" t="str">
        <f>"0630"</f>
        <v>0630</v>
      </c>
      <c r="D7" t="s">
        <v>27</v>
      </c>
      <c r="E7" t="s">
        <v>29</v>
      </c>
      <c r="F7" t="s">
        <v>20</v>
      </c>
      <c r="H7" s="3" t="s">
        <v>28</v>
      </c>
      <c r="I7">
        <v>2009</v>
      </c>
      <c r="J7" t="s">
        <v>17</v>
      </c>
      <c r="K7" t="s">
        <v>30</v>
      </c>
    </row>
    <row r="8" spans="1:11" ht="60">
      <c r="A8" t="s">
        <v>11</v>
      </c>
      <c r="B8" t="str">
        <f t="shared" si="0"/>
        <v>2016-03-13</v>
      </c>
      <c r="C8" t="str">
        <f>"0700"</f>
        <v>0700</v>
      </c>
      <c r="D8" t="s">
        <v>31</v>
      </c>
      <c r="F8" t="s">
        <v>20</v>
      </c>
      <c r="H8" s="3" t="s">
        <v>32</v>
      </c>
      <c r="I8">
        <v>2014</v>
      </c>
      <c r="J8" t="s">
        <v>17</v>
      </c>
      <c r="K8" t="s">
        <v>33</v>
      </c>
    </row>
    <row r="9" spans="1:11" ht="45">
      <c r="A9" t="s">
        <v>11</v>
      </c>
      <c r="B9" t="str">
        <f t="shared" si="0"/>
        <v>2016-03-13</v>
      </c>
      <c r="C9" t="str">
        <f>"0730"</f>
        <v>0730</v>
      </c>
      <c r="D9" t="s">
        <v>34</v>
      </c>
      <c r="F9" t="s">
        <v>20</v>
      </c>
      <c r="H9" s="3" t="s">
        <v>35</v>
      </c>
      <c r="I9">
        <v>2010</v>
      </c>
      <c r="J9" t="s">
        <v>23</v>
      </c>
      <c r="K9" t="s">
        <v>36</v>
      </c>
    </row>
    <row r="10" spans="1:11" ht="60">
      <c r="A10" t="s">
        <v>11</v>
      </c>
      <c r="B10" t="str">
        <f t="shared" si="0"/>
        <v>2016-03-13</v>
      </c>
      <c r="C10" t="str">
        <f>"0800"</f>
        <v>0800</v>
      </c>
      <c r="D10" t="s">
        <v>37</v>
      </c>
      <c r="F10" t="s">
        <v>20</v>
      </c>
      <c r="H10" s="3" t="s">
        <v>38</v>
      </c>
      <c r="I10">
        <v>0</v>
      </c>
      <c r="J10" t="s">
        <v>17</v>
      </c>
      <c r="K10" t="s">
        <v>30</v>
      </c>
    </row>
    <row r="11" spans="1:11" ht="30">
      <c r="A11" t="s">
        <v>11</v>
      </c>
      <c r="B11" t="str">
        <f t="shared" si="0"/>
        <v>2016-03-13</v>
      </c>
      <c r="C11" t="str">
        <f>"0830"</f>
        <v>0830</v>
      </c>
      <c r="D11" t="s">
        <v>39</v>
      </c>
      <c r="E11" t="s">
        <v>41</v>
      </c>
      <c r="F11" t="s">
        <v>20</v>
      </c>
      <c r="H11" s="3" t="s">
        <v>40</v>
      </c>
      <c r="I11">
        <v>2012</v>
      </c>
      <c r="J11" t="s">
        <v>17</v>
      </c>
      <c r="K11" t="s">
        <v>42</v>
      </c>
    </row>
    <row r="12" spans="1:11" ht="75">
      <c r="A12" t="s">
        <v>11</v>
      </c>
      <c r="B12" t="str">
        <f t="shared" si="0"/>
        <v>2016-03-13</v>
      </c>
      <c r="C12" t="str">
        <f>"0900"</f>
        <v>0900</v>
      </c>
      <c r="D12" t="s">
        <v>43</v>
      </c>
      <c r="E12" t="s">
        <v>45</v>
      </c>
      <c r="F12" t="s">
        <v>20</v>
      </c>
      <c r="H12" s="3" t="s">
        <v>44</v>
      </c>
      <c r="I12">
        <v>2005</v>
      </c>
      <c r="J12" t="s">
        <v>23</v>
      </c>
      <c r="K12" t="s">
        <v>46</v>
      </c>
    </row>
    <row r="13" spans="1:11" ht="60">
      <c r="A13" t="s">
        <v>11</v>
      </c>
      <c r="B13" t="str">
        <f t="shared" si="0"/>
        <v>2016-03-13</v>
      </c>
      <c r="C13" t="str">
        <f>"0930"</f>
        <v>0930</v>
      </c>
      <c r="D13" t="s">
        <v>31</v>
      </c>
      <c r="F13" t="s">
        <v>20</v>
      </c>
      <c r="H13" s="3" t="s">
        <v>32</v>
      </c>
      <c r="I13">
        <v>2014</v>
      </c>
      <c r="J13" t="s">
        <v>17</v>
      </c>
      <c r="K13" t="s">
        <v>42</v>
      </c>
    </row>
    <row r="14" spans="1:11" ht="60">
      <c r="A14" t="s">
        <v>11</v>
      </c>
      <c r="B14" t="str">
        <f t="shared" si="0"/>
        <v>2016-03-13</v>
      </c>
      <c r="C14" t="str">
        <f>"1000"</f>
        <v>1000</v>
      </c>
      <c r="D14" t="s">
        <v>47</v>
      </c>
      <c r="E14" t="s">
        <v>49</v>
      </c>
      <c r="H14" s="3" t="s">
        <v>48</v>
      </c>
      <c r="I14">
        <v>2015</v>
      </c>
      <c r="J14" t="s">
        <v>17</v>
      </c>
      <c r="K14" t="s">
        <v>50</v>
      </c>
    </row>
    <row r="15" spans="1:11" ht="75">
      <c r="A15" t="s">
        <v>11</v>
      </c>
      <c r="B15" t="str">
        <f t="shared" si="0"/>
        <v>2016-03-13</v>
      </c>
      <c r="C15" t="str">
        <f>"1200"</f>
        <v>1200</v>
      </c>
      <c r="D15" t="s">
        <v>51</v>
      </c>
      <c r="H15" s="3" t="s">
        <v>52</v>
      </c>
      <c r="I15">
        <v>2016</v>
      </c>
      <c r="J15" t="s">
        <v>17</v>
      </c>
      <c r="K15" t="s">
        <v>53</v>
      </c>
    </row>
    <row r="16" spans="1:11" ht="60">
      <c r="A16" t="s">
        <v>11</v>
      </c>
      <c r="B16" t="str">
        <f t="shared" si="0"/>
        <v>2016-03-13</v>
      </c>
      <c r="C16" t="str">
        <f>"1230"</f>
        <v>1230</v>
      </c>
      <c r="D16" t="s">
        <v>54</v>
      </c>
      <c r="F16" t="s">
        <v>13</v>
      </c>
      <c r="G16" t="s">
        <v>55</v>
      </c>
      <c r="H16" s="3" t="s">
        <v>56</v>
      </c>
      <c r="I16">
        <v>2010</v>
      </c>
      <c r="J16" t="s">
        <v>57</v>
      </c>
      <c r="K16" t="s">
        <v>58</v>
      </c>
    </row>
    <row r="17" spans="1:11" ht="75">
      <c r="A17" t="s">
        <v>11</v>
      </c>
      <c r="B17" t="str">
        <f t="shared" si="0"/>
        <v>2016-03-13</v>
      </c>
      <c r="C17" t="str">
        <f>"1330"</f>
        <v>1330</v>
      </c>
      <c r="D17" t="s">
        <v>59</v>
      </c>
      <c r="E17" t="s">
        <v>61</v>
      </c>
      <c r="F17" t="s">
        <v>20</v>
      </c>
      <c r="H17" s="3" t="s">
        <v>60</v>
      </c>
      <c r="I17">
        <v>2013</v>
      </c>
      <c r="J17" t="s">
        <v>17</v>
      </c>
      <c r="K17" t="s">
        <v>36</v>
      </c>
    </row>
    <row r="18" spans="1:11" ht="60">
      <c r="A18" t="s">
        <v>11</v>
      </c>
      <c r="B18" t="str">
        <f t="shared" si="0"/>
        <v>2016-03-13</v>
      </c>
      <c r="C18" t="str">
        <f>"1400"</f>
        <v>1400</v>
      </c>
      <c r="D18" t="s">
        <v>62</v>
      </c>
      <c r="F18" t="s">
        <v>13</v>
      </c>
      <c r="G18" t="s">
        <v>63</v>
      </c>
      <c r="H18" s="3" t="s">
        <v>64</v>
      </c>
      <c r="I18">
        <v>0</v>
      </c>
      <c r="J18" t="s">
        <v>17</v>
      </c>
      <c r="K18" t="s">
        <v>65</v>
      </c>
    </row>
    <row r="19" spans="1:11" ht="15">
      <c r="A19" t="s">
        <v>11</v>
      </c>
      <c r="B19" t="str">
        <f t="shared" si="0"/>
        <v>2016-03-13</v>
      </c>
      <c r="C19" t="str">
        <f>"1500"</f>
        <v>1500</v>
      </c>
      <c r="D19" t="s">
        <v>66</v>
      </c>
      <c r="E19" t="s">
        <v>67</v>
      </c>
      <c r="F19" t="s">
        <v>20</v>
      </c>
      <c r="H19" s="3" t="s">
        <v>16</v>
      </c>
      <c r="I19">
        <v>2011</v>
      </c>
      <c r="J19" t="s">
        <v>23</v>
      </c>
      <c r="K19" t="s">
        <v>36</v>
      </c>
    </row>
    <row r="20" spans="1:11" ht="30">
      <c r="A20" t="s">
        <v>11</v>
      </c>
      <c r="B20" t="str">
        <f t="shared" si="0"/>
        <v>2016-03-13</v>
      </c>
      <c r="C20" t="str">
        <f>"1530"</f>
        <v>1530</v>
      </c>
      <c r="D20" t="s">
        <v>68</v>
      </c>
      <c r="F20" t="s">
        <v>20</v>
      </c>
      <c r="H20" s="3" t="s">
        <v>69</v>
      </c>
      <c r="I20">
        <v>2013</v>
      </c>
      <c r="J20" t="s">
        <v>17</v>
      </c>
      <c r="K20" t="s">
        <v>70</v>
      </c>
    </row>
    <row r="21" spans="1:11" ht="60">
      <c r="A21" t="s">
        <v>11</v>
      </c>
      <c r="B21" t="str">
        <f t="shared" si="0"/>
        <v>2016-03-13</v>
      </c>
      <c r="C21" t="str">
        <f>"1600"</f>
        <v>1600</v>
      </c>
      <c r="D21" t="s">
        <v>71</v>
      </c>
      <c r="E21" t="s">
        <v>73</v>
      </c>
      <c r="F21" t="s">
        <v>13</v>
      </c>
      <c r="H21" s="3" t="s">
        <v>72</v>
      </c>
      <c r="I21">
        <v>0</v>
      </c>
      <c r="J21" t="s">
        <v>23</v>
      </c>
      <c r="K21" t="s">
        <v>74</v>
      </c>
    </row>
    <row r="22" spans="1:11" ht="60">
      <c r="A22" t="s">
        <v>11</v>
      </c>
      <c r="B22" t="str">
        <f t="shared" si="0"/>
        <v>2016-03-13</v>
      </c>
      <c r="C22" t="str">
        <f>"1700"</f>
        <v>1700</v>
      </c>
      <c r="D22" t="s">
        <v>75</v>
      </c>
      <c r="F22" t="s">
        <v>76</v>
      </c>
      <c r="H22" s="3" t="s">
        <v>77</v>
      </c>
      <c r="I22">
        <v>2016</v>
      </c>
      <c r="J22" t="s">
        <v>78</v>
      </c>
      <c r="K22" t="s">
        <v>53</v>
      </c>
    </row>
    <row r="23" spans="1:11" ht="45">
      <c r="A23" t="s">
        <v>11</v>
      </c>
      <c r="B23" t="str">
        <f t="shared" si="0"/>
        <v>2016-03-13</v>
      </c>
      <c r="C23" t="str">
        <f>"1730"</f>
        <v>1730</v>
      </c>
      <c r="D23" t="s">
        <v>79</v>
      </c>
      <c r="E23" t="s">
        <v>81</v>
      </c>
      <c r="F23" t="s">
        <v>20</v>
      </c>
      <c r="H23" s="3" t="s">
        <v>80</v>
      </c>
      <c r="I23">
        <v>2003</v>
      </c>
      <c r="J23" t="s">
        <v>17</v>
      </c>
      <c r="K23" t="s">
        <v>33</v>
      </c>
    </row>
    <row r="24" spans="1:11" ht="75">
      <c r="A24" t="s">
        <v>11</v>
      </c>
      <c r="B24" t="str">
        <f t="shared" si="0"/>
        <v>2016-03-13</v>
      </c>
      <c r="C24" t="str">
        <f>"1800"</f>
        <v>1800</v>
      </c>
      <c r="D24" t="s">
        <v>82</v>
      </c>
      <c r="F24" t="s">
        <v>76</v>
      </c>
      <c r="H24" s="3" t="s">
        <v>83</v>
      </c>
      <c r="I24">
        <v>2015</v>
      </c>
      <c r="J24" t="s">
        <v>17</v>
      </c>
      <c r="K24" t="s">
        <v>65</v>
      </c>
    </row>
    <row r="25" spans="1:11" ht="60">
      <c r="A25" t="s">
        <v>11</v>
      </c>
      <c r="B25" t="str">
        <f t="shared" si="0"/>
        <v>2016-03-13</v>
      </c>
      <c r="C25" t="str">
        <f>"1900"</f>
        <v>1900</v>
      </c>
      <c r="D25" t="s">
        <v>84</v>
      </c>
      <c r="F25" t="s">
        <v>20</v>
      </c>
      <c r="G25" t="s">
        <v>63</v>
      </c>
      <c r="H25" s="3" t="s">
        <v>85</v>
      </c>
      <c r="I25">
        <v>2013</v>
      </c>
      <c r="J25" t="s">
        <v>17</v>
      </c>
      <c r="K25" t="s">
        <v>30</v>
      </c>
    </row>
    <row r="26" spans="1:11" ht="60">
      <c r="A26" t="s">
        <v>11</v>
      </c>
      <c r="B26" t="str">
        <f t="shared" si="0"/>
        <v>2016-03-13</v>
      </c>
      <c r="C26" t="str">
        <f>"1930"</f>
        <v>1930</v>
      </c>
      <c r="D26" t="s">
        <v>401</v>
      </c>
      <c r="E26" t="s">
        <v>86</v>
      </c>
      <c r="F26" t="s">
        <v>13</v>
      </c>
      <c r="H26" s="3" t="s">
        <v>87</v>
      </c>
      <c r="I26">
        <v>2013</v>
      </c>
      <c r="J26" t="s">
        <v>57</v>
      </c>
      <c r="K26" t="s">
        <v>88</v>
      </c>
    </row>
    <row r="27" spans="1:11" ht="60">
      <c r="A27" t="s">
        <v>11</v>
      </c>
      <c r="B27" t="str">
        <f t="shared" si="0"/>
        <v>2016-03-13</v>
      </c>
      <c r="C27" t="str">
        <f>"2030"</f>
        <v>2030</v>
      </c>
      <c r="D27" t="s">
        <v>89</v>
      </c>
      <c r="F27" t="s">
        <v>13</v>
      </c>
      <c r="G27" t="s">
        <v>63</v>
      </c>
      <c r="H27" s="3" t="s">
        <v>90</v>
      </c>
      <c r="I27">
        <v>1973</v>
      </c>
      <c r="J27" t="s">
        <v>17</v>
      </c>
      <c r="K27" t="s">
        <v>91</v>
      </c>
    </row>
    <row r="28" spans="1:11" ht="60">
      <c r="A28" t="s">
        <v>11</v>
      </c>
      <c r="B28" t="str">
        <f t="shared" si="0"/>
        <v>2016-03-13</v>
      </c>
      <c r="C28" t="str">
        <f>"2100"</f>
        <v>2100</v>
      </c>
      <c r="D28" t="s">
        <v>92</v>
      </c>
      <c r="E28" t="s">
        <v>94</v>
      </c>
      <c r="F28" t="s">
        <v>76</v>
      </c>
      <c r="H28" s="3" t="s">
        <v>93</v>
      </c>
      <c r="I28">
        <v>2015</v>
      </c>
      <c r="J28" t="s">
        <v>17</v>
      </c>
      <c r="K28" t="s">
        <v>33</v>
      </c>
    </row>
    <row r="29" spans="1:11" ht="60">
      <c r="A29" t="s">
        <v>11</v>
      </c>
      <c r="B29" t="str">
        <f t="shared" si="0"/>
        <v>2016-03-13</v>
      </c>
      <c r="C29" t="str">
        <f>"2130"</f>
        <v>2130</v>
      </c>
      <c r="D29" t="s">
        <v>95</v>
      </c>
      <c r="F29" t="s">
        <v>96</v>
      </c>
      <c r="G29" t="s">
        <v>97</v>
      </c>
      <c r="H29" s="3" t="s">
        <v>98</v>
      </c>
      <c r="I29">
        <v>0</v>
      </c>
      <c r="J29" t="s">
        <v>17</v>
      </c>
      <c r="K29" t="s">
        <v>99</v>
      </c>
    </row>
    <row r="30" spans="1:11" ht="60">
      <c r="A30" t="s">
        <v>11</v>
      </c>
      <c r="B30" t="str">
        <f t="shared" si="0"/>
        <v>2016-03-13</v>
      </c>
      <c r="C30" t="str">
        <f>"2300"</f>
        <v>2300</v>
      </c>
      <c r="D30" t="s">
        <v>100</v>
      </c>
      <c r="F30" t="s">
        <v>96</v>
      </c>
      <c r="G30" t="s">
        <v>97</v>
      </c>
      <c r="H30" s="3" t="s">
        <v>101</v>
      </c>
      <c r="I30">
        <v>0</v>
      </c>
      <c r="J30" t="s">
        <v>23</v>
      </c>
      <c r="K30" t="s">
        <v>102</v>
      </c>
    </row>
    <row r="31" spans="1:11" ht="45">
      <c r="A31" t="s">
        <v>11</v>
      </c>
      <c r="B31" t="str">
        <f aca="true" t="shared" si="1" ref="B31:B67">"2016-03-14"</f>
        <v>2016-03-14</v>
      </c>
      <c r="C31" t="str">
        <f>"0000"</f>
        <v>0000</v>
      </c>
      <c r="D31" t="s">
        <v>103</v>
      </c>
      <c r="E31" t="s">
        <v>105</v>
      </c>
      <c r="F31" t="s">
        <v>13</v>
      </c>
      <c r="H31" s="3" t="s">
        <v>104</v>
      </c>
      <c r="I31">
        <v>2012</v>
      </c>
      <c r="J31" t="s">
        <v>17</v>
      </c>
      <c r="K31" t="s">
        <v>106</v>
      </c>
    </row>
    <row r="32" spans="1:11" ht="30">
      <c r="A32" t="s">
        <v>11</v>
      </c>
      <c r="B32" t="str">
        <f t="shared" si="1"/>
        <v>2016-03-14</v>
      </c>
      <c r="C32" t="str">
        <f>"0600"</f>
        <v>0600</v>
      </c>
      <c r="D32" t="s">
        <v>27</v>
      </c>
      <c r="E32" t="s">
        <v>108</v>
      </c>
      <c r="F32" t="s">
        <v>20</v>
      </c>
      <c r="H32" s="3" t="s">
        <v>107</v>
      </c>
      <c r="I32">
        <v>2009</v>
      </c>
      <c r="J32" t="s">
        <v>17</v>
      </c>
      <c r="K32" t="s">
        <v>30</v>
      </c>
    </row>
    <row r="33" spans="1:11" ht="45">
      <c r="A33" t="s">
        <v>11</v>
      </c>
      <c r="B33" t="str">
        <f t="shared" si="1"/>
        <v>2016-03-14</v>
      </c>
      <c r="C33" t="str">
        <f>"0630"</f>
        <v>0630</v>
      </c>
      <c r="D33" t="s">
        <v>34</v>
      </c>
      <c r="F33" t="s">
        <v>20</v>
      </c>
      <c r="H33" s="3" t="s">
        <v>35</v>
      </c>
      <c r="I33">
        <v>2010</v>
      </c>
      <c r="J33" t="s">
        <v>23</v>
      </c>
      <c r="K33" t="s">
        <v>36</v>
      </c>
    </row>
    <row r="34" spans="1:11" ht="60">
      <c r="A34" t="s">
        <v>11</v>
      </c>
      <c r="B34" t="str">
        <f t="shared" si="1"/>
        <v>2016-03-14</v>
      </c>
      <c r="C34" t="str">
        <f>"0700"</f>
        <v>0700</v>
      </c>
      <c r="D34" t="s">
        <v>31</v>
      </c>
      <c r="F34" t="s">
        <v>20</v>
      </c>
      <c r="H34" s="3" t="s">
        <v>32</v>
      </c>
      <c r="I34">
        <v>2014</v>
      </c>
      <c r="J34" t="s">
        <v>17</v>
      </c>
      <c r="K34" t="s">
        <v>33</v>
      </c>
    </row>
    <row r="35" spans="1:11" ht="45">
      <c r="A35" t="s">
        <v>11</v>
      </c>
      <c r="B35" t="str">
        <f t="shared" si="1"/>
        <v>2016-03-14</v>
      </c>
      <c r="C35" t="str">
        <f>"0730"</f>
        <v>0730</v>
      </c>
      <c r="D35" t="s">
        <v>39</v>
      </c>
      <c r="E35" t="s">
        <v>110</v>
      </c>
      <c r="F35" t="s">
        <v>20</v>
      </c>
      <c r="H35" s="3" t="s">
        <v>109</v>
      </c>
      <c r="I35">
        <v>2012</v>
      </c>
      <c r="J35" t="s">
        <v>17</v>
      </c>
      <c r="K35" t="s">
        <v>46</v>
      </c>
    </row>
    <row r="36" spans="1:11" ht="60">
      <c r="A36" t="s">
        <v>11</v>
      </c>
      <c r="B36" t="str">
        <f t="shared" si="1"/>
        <v>2016-03-14</v>
      </c>
      <c r="C36" t="str">
        <f>"0800"</f>
        <v>0800</v>
      </c>
      <c r="D36" t="s">
        <v>37</v>
      </c>
      <c r="F36" t="s">
        <v>20</v>
      </c>
      <c r="H36" s="3" t="s">
        <v>111</v>
      </c>
      <c r="I36">
        <v>0</v>
      </c>
      <c r="J36" t="s">
        <v>17</v>
      </c>
      <c r="K36" t="s">
        <v>112</v>
      </c>
    </row>
    <row r="37" spans="1:11" ht="75">
      <c r="A37" t="s">
        <v>11</v>
      </c>
      <c r="B37" t="str">
        <f t="shared" si="1"/>
        <v>2016-03-14</v>
      </c>
      <c r="C37" t="str">
        <f>"0830"</f>
        <v>0830</v>
      </c>
      <c r="D37" t="s">
        <v>43</v>
      </c>
      <c r="E37" t="s">
        <v>113</v>
      </c>
      <c r="F37" t="s">
        <v>20</v>
      </c>
      <c r="H37" s="3" t="s">
        <v>44</v>
      </c>
      <c r="I37">
        <v>2005</v>
      </c>
      <c r="J37" t="s">
        <v>23</v>
      </c>
      <c r="K37" t="s">
        <v>46</v>
      </c>
    </row>
    <row r="38" spans="1:11" ht="45">
      <c r="A38" t="s">
        <v>11</v>
      </c>
      <c r="B38" t="str">
        <f t="shared" si="1"/>
        <v>2016-03-14</v>
      </c>
      <c r="C38" t="str">
        <f>"0900"</f>
        <v>0900</v>
      </c>
      <c r="D38" t="s">
        <v>37</v>
      </c>
      <c r="E38" t="s">
        <v>115</v>
      </c>
      <c r="F38" t="s">
        <v>20</v>
      </c>
      <c r="H38" s="3" t="s">
        <v>114</v>
      </c>
      <c r="I38">
        <v>0</v>
      </c>
      <c r="J38" t="s">
        <v>17</v>
      </c>
      <c r="K38" t="s">
        <v>42</v>
      </c>
    </row>
    <row r="39" spans="1:11" ht="60">
      <c r="A39" t="s">
        <v>11</v>
      </c>
      <c r="B39" t="str">
        <f t="shared" si="1"/>
        <v>2016-03-14</v>
      </c>
      <c r="C39" t="str">
        <f>"0930"</f>
        <v>0930</v>
      </c>
      <c r="D39" t="s">
        <v>31</v>
      </c>
      <c r="F39" t="s">
        <v>20</v>
      </c>
      <c r="H39" s="3" t="s">
        <v>32</v>
      </c>
      <c r="I39">
        <v>0</v>
      </c>
      <c r="J39" t="s">
        <v>17</v>
      </c>
      <c r="K39" t="s">
        <v>46</v>
      </c>
    </row>
    <row r="40" spans="1:11" ht="60">
      <c r="A40" t="s">
        <v>11</v>
      </c>
      <c r="B40" t="str">
        <f t="shared" si="1"/>
        <v>2016-03-14</v>
      </c>
      <c r="C40" t="str">
        <f>"1000"</f>
        <v>1000</v>
      </c>
      <c r="D40" t="s">
        <v>75</v>
      </c>
      <c r="F40" t="s">
        <v>76</v>
      </c>
      <c r="H40" s="3" t="s">
        <v>77</v>
      </c>
      <c r="I40">
        <v>2016</v>
      </c>
      <c r="J40" t="s">
        <v>78</v>
      </c>
      <c r="K40" t="s">
        <v>53</v>
      </c>
    </row>
    <row r="41" spans="1:11" ht="60">
      <c r="A41" t="s">
        <v>11</v>
      </c>
      <c r="B41" t="str">
        <f t="shared" si="1"/>
        <v>2016-03-14</v>
      </c>
      <c r="C41" t="str">
        <f>"1030"</f>
        <v>1030</v>
      </c>
      <c r="D41" t="s">
        <v>92</v>
      </c>
      <c r="E41" t="s">
        <v>94</v>
      </c>
      <c r="F41" t="s">
        <v>76</v>
      </c>
      <c r="H41" s="3" t="s">
        <v>93</v>
      </c>
      <c r="I41">
        <v>2015</v>
      </c>
      <c r="J41" t="s">
        <v>17</v>
      </c>
      <c r="K41" t="s">
        <v>33</v>
      </c>
    </row>
    <row r="42" spans="1:11" ht="60">
      <c r="A42" t="s">
        <v>11</v>
      </c>
      <c r="B42" t="str">
        <f t="shared" si="1"/>
        <v>2016-03-14</v>
      </c>
      <c r="C42" t="str">
        <f>"1100"</f>
        <v>1100</v>
      </c>
      <c r="D42" t="s">
        <v>401</v>
      </c>
      <c r="E42" t="s">
        <v>86</v>
      </c>
      <c r="F42" t="s">
        <v>13</v>
      </c>
      <c r="H42" s="3" t="s">
        <v>87</v>
      </c>
      <c r="I42">
        <v>2013</v>
      </c>
      <c r="J42" t="s">
        <v>57</v>
      </c>
      <c r="K42" t="s">
        <v>88</v>
      </c>
    </row>
    <row r="43" spans="1:11" ht="60">
      <c r="A43" t="s">
        <v>11</v>
      </c>
      <c r="B43" t="str">
        <f t="shared" si="1"/>
        <v>2016-03-14</v>
      </c>
      <c r="C43" t="str">
        <f>"1200"</f>
        <v>1200</v>
      </c>
      <c r="D43" t="s">
        <v>89</v>
      </c>
      <c r="F43" t="s">
        <v>13</v>
      </c>
      <c r="G43" t="s">
        <v>63</v>
      </c>
      <c r="H43" s="3" t="s">
        <v>90</v>
      </c>
      <c r="I43">
        <v>1973</v>
      </c>
      <c r="J43" t="s">
        <v>17</v>
      </c>
      <c r="K43" t="s">
        <v>91</v>
      </c>
    </row>
    <row r="44" spans="1:11" ht="60">
      <c r="A44" t="s">
        <v>11</v>
      </c>
      <c r="B44" t="str">
        <f t="shared" si="1"/>
        <v>2016-03-14</v>
      </c>
      <c r="C44" t="str">
        <f>"1230"</f>
        <v>1230</v>
      </c>
      <c r="D44" t="s">
        <v>100</v>
      </c>
      <c r="F44" t="s">
        <v>96</v>
      </c>
      <c r="G44" t="s">
        <v>97</v>
      </c>
      <c r="H44" s="3" t="s">
        <v>101</v>
      </c>
      <c r="I44">
        <v>0</v>
      </c>
      <c r="J44" t="s">
        <v>23</v>
      </c>
      <c r="K44" t="s">
        <v>102</v>
      </c>
    </row>
    <row r="45" spans="1:11" ht="60">
      <c r="A45" t="s">
        <v>11</v>
      </c>
      <c r="B45" t="str">
        <f t="shared" si="1"/>
        <v>2016-03-14</v>
      </c>
      <c r="C45" t="str">
        <f>"1330"</f>
        <v>1330</v>
      </c>
      <c r="D45" t="s">
        <v>116</v>
      </c>
      <c r="F45" t="s">
        <v>13</v>
      </c>
      <c r="G45" t="s">
        <v>55</v>
      </c>
      <c r="H45" s="3" t="s">
        <v>117</v>
      </c>
      <c r="I45">
        <v>2000</v>
      </c>
      <c r="J45" t="s">
        <v>23</v>
      </c>
      <c r="K45" t="s">
        <v>118</v>
      </c>
    </row>
    <row r="46" spans="1:11" ht="60">
      <c r="A46" t="s">
        <v>11</v>
      </c>
      <c r="B46" t="str">
        <f t="shared" si="1"/>
        <v>2016-03-14</v>
      </c>
      <c r="C46" t="str">
        <f>"1430"</f>
        <v>1430</v>
      </c>
      <c r="D46" t="s">
        <v>119</v>
      </c>
      <c r="F46" t="s">
        <v>20</v>
      </c>
      <c r="H46" s="3" t="s">
        <v>120</v>
      </c>
      <c r="I46">
        <v>0</v>
      </c>
      <c r="J46" t="s">
        <v>17</v>
      </c>
      <c r="K46" t="s">
        <v>33</v>
      </c>
    </row>
    <row r="47" spans="1:11" ht="45">
      <c r="A47" t="s">
        <v>11</v>
      </c>
      <c r="B47" t="str">
        <f t="shared" si="1"/>
        <v>2016-03-14</v>
      </c>
      <c r="C47" t="str">
        <f>"1500"</f>
        <v>1500</v>
      </c>
      <c r="D47" t="s">
        <v>34</v>
      </c>
      <c r="F47" t="s">
        <v>20</v>
      </c>
      <c r="H47" s="3" t="s">
        <v>35</v>
      </c>
      <c r="I47">
        <v>2010</v>
      </c>
      <c r="J47" t="s">
        <v>23</v>
      </c>
      <c r="K47" t="s">
        <v>36</v>
      </c>
    </row>
    <row r="48" spans="1:11" ht="60">
      <c r="A48" t="s">
        <v>11</v>
      </c>
      <c r="B48" t="str">
        <f t="shared" si="1"/>
        <v>2016-03-14</v>
      </c>
      <c r="C48" t="str">
        <f>"1530"</f>
        <v>1530</v>
      </c>
      <c r="D48" t="s">
        <v>31</v>
      </c>
      <c r="F48" t="s">
        <v>20</v>
      </c>
      <c r="H48" s="3" t="s">
        <v>32</v>
      </c>
      <c r="I48">
        <v>2014</v>
      </c>
      <c r="J48" t="s">
        <v>17</v>
      </c>
      <c r="K48" t="s">
        <v>33</v>
      </c>
    </row>
    <row r="49" spans="1:11" ht="45">
      <c r="A49" t="s">
        <v>11</v>
      </c>
      <c r="B49" t="str">
        <f t="shared" si="1"/>
        <v>2016-03-14</v>
      </c>
      <c r="C49" t="str">
        <f>"1600"</f>
        <v>1600</v>
      </c>
      <c r="D49" t="s">
        <v>19</v>
      </c>
      <c r="E49" t="s">
        <v>121</v>
      </c>
      <c r="F49" t="s">
        <v>20</v>
      </c>
      <c r="H49" s="3" t="s">
        <v>21</v>
      </c>
      <c r="I49">
        <v>2002</v>
      </c>
      <c r="J49" t="s">
        <v>23</v>
      </c>
      <c r="K49" t="s">
        <v>24</v>
      </c>
    </row>
    <row r="50" spans="1:11" ht="45">
      <c r="A50" t="s">
        <v>11</v>
      </c>
      <c r="B50" t="str">
        <f t="shared" si="1"/>
        <v>2016-03-14</v>
      </c>
      <c r="C50" t="str">
        <f>"1615"</f>
        <v>1615</v>
      </c>
      <c r="D50" t="s">
        <v>19</v>
      </c>
      <c r="E50" t="s">
        <v>122</v>
      </c>
      <c r="F50" t="s">
        <v>20</v>
      </c>
      <c r="H50" s="3" t="s">
        <v>21</v>
      </c>
      <c r="I50">
        <v>2002</v>
      </c>
      <c r="J50" t="s">
        <v>23</v>
      </c>
      <c r="K50" t="s">
        <v>26</v>
      </c>
    </row>
    <row r="51" spans="1:11" ht="45">
      <c r="A51" t="s">
        <v>11</v>
      </c>
      <c r="B51" t="str">
        <f t="shared" si="1"/>
        <v>2016-03-14</v>
      </c>
      <c r="C51" t="str">
        <f>"1630"</f>
        <v>1630</v>
      </c>
      <c r="D51" t="s">
        <v>39</v>
      </c>
      <c r="E51" t="s">
        <v>124</v>
      </c>
      <c r="F51" t="s">
        <v>20</v>
      </c>
      <c r="H51" s="3" t="s">
        <v>123</v>
      </c>
      <c r="I51">
        <v>2012</v>
      </c>
      <c r="J51" t="s">
        <v>17</v>
      </c>
      <c r="K51" t="s">
        <v>30</v>
      </c>
    </row>
    <row r="52" spans="1:11" ht="75">
      <c r="A52" t="s">
        <v>11</v>
      </c>
      <c r="B52" t="str">
        <f t="shared" si="1"/>
        <v>2016-03-14</v>
      </c>
      <c r="C52" t="str">
        <f>"1700"</f>
        <v>1700</v>
      </c>
      <c r="D52" t="s">
        <v>43</v>
      </c>
      <c r="E52" t="s">
        <v>113</v>
      </c>
      <c r="F52" t="s">
        <v>20</v>
      </c>
      <c r="H52" s="3" t="s">
        <v>44</v>
      </c>
      <c r="I52">
        <v>2005</v>
      </c>
      <c r="J52" t="s">
        <v>23</v>
      </c>
      <c r="K52" t="s">
        <v>46</v>
      </c>
    </row>
    <row r="53" spans="1:11" ht="30">
      <c r="A53" t="s">
        <v>11</v>
      </c>
      <c r="B53" t="str">
        <f t="shared" si="1"/>
        <v>2016-03-14</v>
      </c>
      <c r="C53" t="str">
        <f>"1730"</f>
        <v>1730</v>
      </c>
      <c r="D53" t="s">
        <v>125</v>
      </c>
      <c r="F53" t="s">
        <v>13</v>
      </c>
      <c r="G53" t="s">
        <v>97</v>
      </c>
      <c r="H53" s="3" t="s">
        <v>126</v>
      </c>
      <c r="I53">
        <v>2012</v>
      </c>
      <c r="J53" t="s">
        <v>23</v>
      </c>
      <c r="K53" t="s">
        <v>36</v>
      </c>
    </row>
    <row r="54" spans="1:11" ht="45">
      <c r="A54" t="s">
        <v>11</v>
      </c>
      <c r="B54" t="str">
        <f t="shared" si="1"/>
        <v>2016-03-14</v>
      </c>
      <c r="C54" t="str">
        <f>"1800"</f>
        <v>1800</v>
      </c>
      <c r="D54" t="s">
        <v>127</v>
      </c>
      <c r="F54" t="s">
        <v>20</v>
      </c>
      <c r="H54" s="3" t="s">
        <v>128</v>
      </c>
      <c r="I54">
        <v>0</v>
      </c>
      <c r="J54" t="s">
        <v>78</v>
      </c>
      <c r="K54" t="s">
        <v>30</v>
      </c>
    </row>
    <row r="55" spans="1:11" ht="60">
      <c r="A55" t="s">
        <v>11</v>
      </c>
      <c r="B55" t="str">
        <f t="shared" si="1"/>
        <v>2016-03-14</v>
      </c>
      <c r="C55" t="str">
        <f>"1830"</f>
        <v>1830</v>
      </c>
      <c r="D55" t="s">
        <v>129</v>
      </c>
      <c r="E55" t="s">
        <v>131</v>
      </c>
      <c r="F55" t="s">
        <v>20</v>
      </c>
      <c r="H55" s="3" t="s">
        <v>130</v>
      </c>
      <c r="I55">
        <v>0</v>
      </c>
      <c r="J55" t="s">
        <v>17</v>
      </c>
      <c r="K55" t="s">
        <v>33</v>
      </c>
    </row>
    <row r="56" spans="1:11" ht="30">
      <c r="A56" t="s">
        <v>11</v>
      </c>
      <c r="B56" t="str">
        <f t="shared" si="1"/>
        <v>2016-03-14</v>
      </c>
      <c r="C56" t="str">
        <f>"1900"</f>
        <v>1900</v>
      </c>
      <c r="D56" t="s">
        <v>132</v>
      </c>
      <c r="E56" t="s">
        <v>134</v>
      </c>
      <c r="F56" t="s">
        <v>20</v>
      </c>
      <c r="H56" s="3" t="s">
        <v>133</v>
      </c>
      <c r="I56">
        <v>2013</v>
      </c>
      <c r="J56" t="s">
        <v>17</v>
      </c>
      <c r="K56" t="s">
        <v>26</v>
      </c>
    </row>
    <row r="57" spans="1:11" ht="60">
      <c r="A57" t="s">
        <v>11</v>
      </c>
      <c r="B57" t="str">
        <f t="shared" si="1"/>
        <v>2016-03-14</v>
      </c>
      <c r="C57" t="str">
        <f>"1920"</f>
        <v>1920</v>
      </c>
      <c r="D57" t="s">
        <v>135</v>
      </c>
      <c r="F57" t="s">
        <v>76</v>
      </c>
      <c r="H57" s="3" t="s">
        <v>136</v>
      </c>
      <c r="I57">
        <v>2016</v>
      </c>
      <c r="J57" t="s">
        <v>17</v>
      </c>
      <c r="K57" t="s">
        <v>137</v>
      </c>
    </row>
    <row r="58" spans="1:11" ht="45">
      <c r="A58" t="s">
        <v>11</v>
      </c>
      <c r="B58" t="str">
        <f t="shared" si="1"/>
        <v>2016-03-14</v>
      </c>
      <c r="C58" t="str">
        <f>"1930"</f>
        <v>1930</v>
      </c>
      <c r="D58" t="s">
        <v>138</v>
      </c>
      <c r="F58" t="s">
        <v>20</v>
      </c>
      <c r="H58" s="3" t="s">
        <v>139</v>
      </c>
      <c r="I58">
        <v>2013</v>
      </c>
      <c r="J58" t="s">
        <v>23</v>
      </c>
      <c r="K58" t="s">
        <v>36</v>
      </c>
    </row>
    <row r="59" spans="1:11" ht="75">
      <c r="A59" t="s">
        <v>11</v>
      </c>
      <c r="B59" t="str">
        <f t="shared" si="1"/>
        <v>2016-03-14</v>
      </c>
      <c r="C59" t="str">
        <f>"2000"</f>
        <v>2000</v>
      </c>
      <c r="D59" t="s">
        <v>140</v>
      </c>
      <c r="F59" t="s">
        <v>13</v>
      </c>
      <c r="G59" t="s">
        <v>55</v>
      </c>
      <c r="H59" s="3" t="s">
        <v>141</v>
      </c>
      <c r="I59">
        <v>2012</v>
      </c>
      <c r="J59" t="s">
        <v>142</v>
      </c>
      <c r="K59" t="s">
        <v>53</v>
      </c>
    </row>
    <row r="60" spans="1:11" ht="60">
      <c r="A60" t="s">
        <v>11</v>
      </c>
      <c r="B60" t="str">
        <f t="shared" si="1"/>
        <v>2016-03-14</v>
      </c>
      <c r="C60" t="str">
        <f>"2030"</f>
        <v>2030</v>
      </c>
      <c r="D60" t="s">
        <v>143</v>
      </c>
      <c r="E60" t="s">
        <v>145</v>
      </c>
      <c r="F60" t="s">
        <v>13</v>
      </c>
      <c r="H60" s="3" t="s">
        <v>144</v>
      </c>
      <c r="I60">
        <v>0</v>
      </c>
      <c r="J60" t="s">
        <v>23</v>
      </c>
      <c r="K60" t="s">
        <v>70</v>
      </c>
    </row>
    <row r="61" spans="1:11" ht="75">
      <c r="A61" t="s">
        <v>11</v>
      </c>
      <c r="B61" t="str">
        <f t="shared" si="1"/>
        <v>2016-03-14</v>
      </c>
      <c r="C61" t="str">
        <f>"2100"</f>
        <v>2100</v>
      </c>
      <c r="D61" t="s">
        <v>146</v>
      </c>
      <c r="H61" s="3" t="s">
        <v>147</v>
      </c>
      <c r="I61">
        <v>2016</v>
      </c>
      <c r="J61" t="s">
        <v>17</v>
      </c>
      <c r="K61" t="s">
        <v>53</v>
      </c>
    </row>
    <row r="62" spans="1:11" ht="60">
      <c r="A62" t="s">
        <v>11</v>
      </c>
      <c r="B62" t="str">
        <f t="shared" si="1"/>
        <v>2016-03-14</v>
      </c>
      <c r="C62" t="str">
        <f>"2130"</f>
        <v>2130</v>
      </c>
      <c r="D62" t="s">
        <v>148</v>
      </c>
      <c r="E62" t="s">
        <v>150</v>
      </c>
      <c r="F62" t="s">
        <v>13</v>
      </c>
      <c r="H62" s="3" t="s">
        <v>149</v>
      </c>
      <c r="I62">
        <v>2014</v>
      </c>
      <c r="J62" t="s">
        <v>151</v>
      </c>
      <c r="K62" t="s">
        <v>33</v>
      </c>
    </row>
    <row r="63" spans="1:11" ht="60">
      <c r="A63" t="s">
        <v>11</v>
      </c>
      <c r="B63" t="str">
        <f t="shared" si="1"/>
        <v>2016-03-14</v>
      </c>
      <c r="C63" t="str">
        <f>"2200"</f>
        <v>2200</v>
      </c>
      <c r="D63" t="s">
        <v>152</v>
      </c>
      <c r="F63" t="s">
        <v>96</v>
      </c>
      <c r="G63" t="s">
        <v>97</v>
      </c>
      <c r="H63" s="3" t="s">
        <v>153</v>
      </c>
      <c r="I63">
        <v>2007</v>
      </c>
      <c r="J63" t="s">
        <v>17</v>
      </c>
      <c r="K63" t="s">
        <v>112</v>
      </c>
    </row>
    <row r="64" spans="1:11" ht="45">
      <c r="A64" t="s">
        <v>11</v>
      </c>
      <c r="B64" t="str">
        <f t="shared" si="1"/>
        <v>2016-03-14</v>
      </c>
      <c r="C64" t="str">
        <f>"2230"</f>
        <v>2230</v>
      </c>
      <c r="D64" t="s">
        <v>154</v>
      </c>
      <c r="E64" t="s">
        <v>158</v>
      </c>
      <c r="F64" t="s">
        <v>155</v>
      </c>
      <c r="G64" t="s">
        <v>156</v>
      </c>
      <c r="H64" s="3" t="s">
        <v>157</v>
      </c>
      <c r="I64">
        <v>2007</v>
      </c>
      <c r="J64" t="s">
        <v>57</v>
      </c>
      <c r="K64" t="s">
        <v>70</v>
      </c>
    </row>
    <row r="65" spans="1:11" ht="60">
      <c r="A65" t="s">
        <v>11</v>
      </c>
      <c r="B65" t="str">
        <f t="shared" si="1"/>
        <v>2016-03-14</v>
      </c>
      <c r="C65" t="str">
        <f>"2300"</f>
        <v>2300</v>
      </c>
      <c r="D65" t="s">
        <v>159</v>
      </c>
      <c r="E65" t="s">
        <v>161</v>
      </c>
      <c r="F65" t="s">
        <v>20</v>
      </c>
      <c r="H65" s="3" t="s">
        <v>160</v>
      </c>
      <c r="I65">
        <v>0</v>
      </c>
      <c r="J65" t="s">
        <v>23</v>
      </c>
      <c r="K65" t="s">
        <v>36</v>
      </c>
    </row>
    <row r="66" spans="1:11" ht="60">
      <c r="A66" t="s">
        <v>11</v>
      </c>
      <c r="B66" t="str">
        <f t="shared" si="1"/>
        <v>2016-03-14</v>
      </c>
      <c r="C66" t="str">
        <f>"2330"</f>
        <v>2330</v>
      </c>
      <c r="D66" t="s">
        <v>132</v>
      </c>
      <c r="E66" t="s">
        <v>163</v>
      </c>
      <c r="F66" t="s">
        <v>20</v>
      </c>
      <c r="H66" s="3" t="s">
        <v>162</v>
      </c>
      <c r="I66">
        <v>2013</v>
      </c>
      <c r="J66" t="s">
        <v>17</v>
      </c>
      <c r="K66" t="s">
        <v>26</v>
      </c>
    </row>
    <row r="67" spans="1:11" ht="60">
      <c r="A67" t="s">
        <v>11</v>
      </c>
      <c r="B67" t="str">
        <f t="shared" si="1"/>
        <v>2016-03-14</v>
      </c>
      <c r="C67" t="str">
        <f>"2345"</f>
        <v>2345</v>
      </c>
      <c r="D67" t="s">
        <v>132</v>
      </c>
      <c r="E67" t="s">
        <v>165</v>
      </c>
      <c r="F67" t="s">
        <v>20</v>
      </c>
      <c r="H67" s="3" t="s">
        <v>164</v>
      </c>
      <c r="I67">
        <v>2013</v>
      </c>
      <c r="J67" t="s">
        <v>17</v>
      </c>
      <c r="K67" t="s">
        <v>26</v>
      </c>
    </row>
    <row r="68" spans="1:11" ht="45">
      <c r="A68" t="s">
        <v>11</v>
      </c>
      <c r="B68" t="str">
        <f aca="true" t="shared" si="2" ref="B68:B100">"2016-03-15"</f>
        <v>2016-03-15</v>
      </c>
      <c r="C68" t="str">
        <f>"0000"</f>
        <v>0000</v>
      </c>
      <c r="D68" t="s">
        <v>103</v>
      </c>
      <c r="E68" t="s">
        <v>166</v>
      </c>
      <c r="F68" t="s">
        <v>13</v>
      </c>
      <c r="H68" s="3" t="s">
        <v>104</v>
      </c>
      <c r="I68">
        <v>2012</v>
      </c>
      <c r="J68" t="s">
        <v>17</v>
      </c>
      <c r="K68" t="s">
        <v>106</v>
      </c>
    </row>
    <row r="69" spans="1:11" ht="45">
      <c r="A69" t="s">
        <v>11</v>
      </c>
      <c r="B69" t="str">
        <f t="shared" si="2"/>
        <v>2016-03-15</v>
      </c>
      <c r="C69" t="str">
        <f>"0600"</f>
        <v>0600</v>
      </c>
      <c r="D69" t="s">
        <v>27</v>
      </c>
      <c r="E69" t="s">
        <v>29</v>
      </c>
      <c r="F69" t="s">
        <v>20</v>
      </c>
      <c r="H69" s="3" t="s">
        <v>28</v>
      </c>
      <c r="I69">
        <v>2009</v>
      </c>
      <c r="J69" t="s">
        <v>17</v>
      </c>
      <c r="K69" t="s">
        <v>30</v>
      </c>
    </row>
    <row r="70" spans="1:11" ht="45">
      <c r="A70" t="s">
        <v>11</v>
      </c>
      <c r="B70" t="str">
        <f t="shared" si="2"/>
        <v>2016-03-15</v>
      </c>
      <c r="C70" t="str">
        <f>"0630"</f>
        <v>0630</v>
      </c>
      <c r="D70" t="s">
        <v>34</v>
      </c>
      <c r="E70" t="s">
        <v>168</v>
      </c>
      <c r="F70" t="s">
        <v>20</v>
      </c>
      <c r="H70" s="3" t="s">
        <v>35</v>
      </c>
      <c r="I70">
        <v>2010</v>
      </c>
      <c r="J70" t="s">
        <v>23</v>
      </c>
      <c r="K70" t="s">
        <v>36</v>
      </c>
    </row>
    <row r="71" spans="1:11" ht="60">
      <c r="A71" t="s">
        <v>11</v>
      </c>
      <c r="B71" t="str">
        <f t="shared" si="2"/>
        <v>2016-03-15</v>
      </c>
      <c r="C71" t="str">
        <f>"0700"</f>
        <v>0700</v>
      </c>
      <c r="D71" t="s">
        <v>31</v>
      </c>
      <c r="F71" t="s">
        <v>20</v>
      </c>
      <c r="H71" s="3" t="s">
        <v>32</v>
      </c>
      <c r="I71">
        <v>2014</v>
      </c>
      <c r="J71" t="s">
        <v>17</v>
      </c>
      <c r="K71" t="s">
        <v>33</v>
      </c>
    </row>
    <row r="72" spans="1:11" ht="45">
      <c r="A72" t="s">
        <v>11</v>
      </c>
      <c r="B72" t="str">
        <f t="shared" si="2"/>
        <v>2016-03-15</v>
      </c>
      <c r="C72" t="str">
        <f>"0730"</f>
        <v>0730</v>
      </c>
      <c r="D72" t="s">
        <v>39</v>
      </c>
      <c r="E72" t="s">
        <v>170</v>
      </c>
      <c r="F72" t="s">
        <v>20</v>
      </c>
      <c r="H72" s="3" t="s">
        <v>169</v>
      </c>
      <c r="I72">
        <v>2012</v>
      </c>
      <c r="J72" t="s">
        <v>17</v>
      </c>
      <c r="K72" t="s">
        <v>46</v>
      </c>
    </row>
    <row r="73" spans="1:11" ht="60">
      <c r="A73" t="s">
        <v>11</v>
      </c>
      <c r="B73" t="str">
        <f t="shared" si="2"/>
        <v>2016-03-15</v>
      </c>
      <c r="C73" t="str">
        <f>"0800"</f>
        <v>0800</v>
      </c>
      <c r="D73" t="s">
        <v>37</v>
      </c>
      <c r="F73" t="s">
        <v>20</v>
      </c>
      <c r="H73" s="3" t="s">
        <v>171</v>
      </c>
      <c r="I73">
        <v>0</v>
      </c>
      <c r="J73" t="s">
        <v>17</v>
      </c>
      <c r="K73" t="s">
        <v>30</v>
      </c>
    </row>
    <row r="74" spans="1:11" ht="75">
      <c r="A74" t="s">
        <v>11</v>
      </c>
      <c r="B74" t="str">
        <f t="shared" si="2"/>
        <v>2016-03-15</v>
      </c>
      <c r="C74" t="str">
        <f>"0830"</f>
        <v>0830</v>
      </c>
      <c r="D74" t="s">
        <v>43</v>
      </c>
      <c r="E74" t="s">
        <v>172</v>
      </c>
      <c r="F74" t="s">
        <v>20</v>
      </c>
      <c r="H74" s="3" t="s">
        <v>44</v>
      </c>
      <c r="I74">
        <v>2005</v>
      </c>
      <c r="J74" t="s">
        <v>23</v>
      </c>
      <c r="K74" t="s">
        <v>46</v>
      </c>
    </row>
    <row r="75" spans="1:11" ht="60">
      <c r="A75" t="s">
        <v>11</v>
      </c>
      <c r="B75" t="str">
        <f t="shared" si="2"/>
        <v>2016-03-15</v>
      </c>
      <c r="C75" t="str">
        <f>"0900"</f>
        <v>0900</v>
      </c>
      <c r="D75" t="s">
        <v>37</v>
      </c>
      <c r="E75" t="s">
        <v>174</v>
      </c>
      <c r="F75" t="s">
        <v>20</v>
      </c>
      <c r="H75" s="3" t="s">
        <v>173</v>
      </c>
      <c r="I75">
        <v>0</v>
      </c>
      <c r="J75" t="s">
        <v>17</v>
      </c>
      <c r="K75" t="s">
        <v>42</v>
      </c>
    </row>
    <row r="76" spans="1:11" ht="60">
      <c r="A76" t="s">
        <v>11</v>
      </c>
      <c r="B76" t="str">
        <f t="shared" si="2"/>
        <v>2016-03-15</v>
      </c>
      <c r="C76" t="str">
        <f>"0930"</f>
        <v>0930</v>
      </c>
      <c r="D76" t="s">
        <v>31</v>
      </c>
      <c r="F76" t="s">
        <v>20</v>
      </c>
      <c r="H76" s="3" t="s">
        <v>32</v>
      </c>
      <c r="I76">
        <v>0</v>
      </c>
      <c r="J76" t="s">
        <v>17</v>
      </c>
      <c r="K76" t="s">
        <v>46</v>
      </c>
    </row>
    <row r="77" spans="1:11" ht="45">
      <c r="A77" t="s">
        <v>11</v>
      </c>
      <c r="B77" t="str">
        <f t="shared" si="2"/>
        <v>2016-03-15</v>
      </c>
      <c r="C77" t="str">
        <f>"1000"</f>
        <v>1000</v>
      </c>
      <c r="D77" t="s">
        <v>127</v>
      </c>
      <c r="E77" t="s">
        <v>175</v>
      </c>
      <c r="F77" t="s">
        <v>13</v>
      </c>
      <c r="H77" s="3" t="s">
        <v>128</v>
      </c>
      <c r="I77">
        <v>0</v>
      </c>
      <c r="J77" t="s">
        <v>78</v>
      </c>
      <c r="K77" t="s">
        <v>30</v>
      </c>
    </row>
    <row r="78" spans="1:11" ht="60">
      <c r="A78" t="s">
        <v>11</v>
      </c>
      <c r="B78" t="str">
        <f t="shared" si="2"/>
        <v>2016-03-15</v>
      </c>
      <c r="C78" t="str">
        <f>"1030"</f>
        <v>1030</v>
      </c>
      <c r="D78" t="s">
        <v>132</v>
      </c>
      <c r="E78" t="s">
        <v>177</v>
      </c>
      <c r="F78" t="s">
        <v>20</v>
      </c>
      <c r="H78" s="3" t="s">
        <v>176</v>
      </c>
      <c r="I78">
        <v>2013</v>
      </c>
      <c r="J78" t="s">
        <v>17</v>
      </c>
      <c r="K78" t="s">
        <v>26</v>
      </c>
    </row>
    <row r="79" spans="1:11" ht="60">
      <c r="A79" t="s">
        <v>11</v>
      </c>
      <c r="B79" t="str">
        <f t="shared" si="2"/>
        <v>2016-03-15</v>
      </c>
      <c r="C79" t="str">
        <f>"1045"</f>
        <v>1045</v>
      </c>
      <c r="D79" t="s">
        <v>132</v>
      </c>
      <c r="E79" t="s">
        <v>179</v>
      </c>
      <c r="F79" t="s">
        <v>20</v>
      </c>
      <c r="H79" s="3" t="s">
        <v>178</v>
      </c>
      <c r="I79">
        <v>2013</v>
      </c>
      <c r="J79" t="s">
        <v>17</v>
      </c>
      <c r="K79" t="s">
        <v>26</v>
      </c>
    </row>
    <row r="80" spans="1:11" ht="45">
      <c r="A80" t="s">
        <v>11</v>
      </c>
      <c r="B80" t="str">
        <f t="shared" si="2"/>
        <v>2016-03-15</v>
      </c>
      <c r="C80" t="str">
        <f>"1100"</f>
        <v>1100</v>
      </c>
      <c r="D80" t="s">
        <v>138</v>
      </c>
      <c r="F80" t="s">
        <v>20</v>
      </c>
      <c r="H80" s="3" t="s">
        <v>139</v>
      </c>
      <c r="I80">
        <v>2013</v>
      </c>
      <c r="J80" t="s">
        <v>23</v>
      </c>
      <c r="K80" t="s">
        <v>36</v>
      </c>
    </row>
    <row r="81" spans="1:11" ht="60">
      <c r="A81" t="s">
        <v>11</v>
      </c>
      <c r="B81" t="str">
        <f t="shared" si="2"/>
        <v>2016-03-15</v>
      </c>
      <c r="C81" t="str">
        <f>"1130"</f>
        <v>1130</v>
      </c>
      <c r="D81" t="s">
        <v>180</v>
      </c>
      <c r="F81" t="s">
        <v>20</v>
      </c>
      <c r="H81" s="3" t="s">
        <v>181</v>
      </c>
      <c r="I81">
        <v>0</v>
      </c>
      <c r="J81" t="s">
        <v>16</v>
      </c>
      <c r="K81" t="s">
        <v>33</v>
      </c>
    </row>
    <row r="82" spans="1:11" ht="60">
      <c r="A82" t="s">
        <v>11</v>
      </c>
      <c r="B82" t="str">
        <f t="shared" si="2"/>
        <v>2016-03-15</v>
      </c>
      <c r="C82" t="str">
        <f>"1200"</f>
        <v>1200</v>
      </c>
      <c r="D82" t="s">
        <v>148</v>
      </c>
      <c r="E82" t="s">
        <v>150</v>
      </c>
      <c r="F82" t="s">
        <v>13</v>
      </c>
      <c r="H82" s="3" t="s">
        <v>149</v>
      </c>
      <c r="I82">
        <v>2014</v>
      </c>
      <c r="J82" t="s">
        <v>151</v>
      </c>
      <c r="K82" t="s">
        <v>33</v>
      </c>
    </row>
    <row r="83" spans="1:11" ht="60">
      <c r="A83" t="s">
        <v>11</v>
      </c>
      <c r="B83" t="str">
        <f t="shared" si="2"/>
        <v>2016-03-15</v>
      </c>
      <c r="C83" t="str">
        <f>"1230"</f>
        <v>1230</v>
      </c>
      <c r="D83" t="s">
        <v>182</v>
      </c>
      <c r="F83" t="s">
        <v>13</v>
      </c>
      <c r="H83" s="3" t="s">
        <v>183</v>
      </c>
      <c r="I83">
        <v>0</v>
      </c>
      <c r="J83" t="s">
        <v>17</v>
      </c>
      <c r="K83" t="s">
        <v>65</v>
      </c>
    </row>
    <row r="84" spans="1:11" ht="60">
      <c r="A84" t="s">
        <v>11</v>
      </c>
      <c r="B84" t="str">
        <f t="shared" si="2"/>
        <v>2016-03-15</v>
      </c>
      <c r="C84" t="str">
        <f>"1330"</f>
        <v>1330</v>
      </c>
      <c r="D84" t="s">
        <v>184</v>
      </c>
      <c r="F84" t="s">
        <v>20</v>
      </c>
      <c r="H84" s="3" t="s">
        <v>185</v>
      </c>
      <c r="I84">
        <v>2014</v>
      </c>
      <c r="J84" t="s">
        <v>17</v>
      </c>
      <c r="K84" t="s">
        <v>102</v>
      </c>
    </row>
    <row r="85" spans="1:11" ht="60">
      <c r="A85" t="s">
        <v>11</v>
      </c>
      <c r="B85" t="str">
        <f t="shared" si="2"/>
        <v>2016-03-15</v>
      </c>
      <c r="C85" t="str">
        <f>"1430"</f>
        <v>1430</v>
      </c>
      <c r="D85" t="s">
        <v>37</v>
      </c>
      <c r="F85" t="s">
        <v>20</v>
      </c>
      <c r="H85" s="3" t="s">
        <v>111</v>
      </c>
      <c r="I85">
        <v>0</v>
      </c>
      <c r="J85" t="s">
        <v>17</v>
      </c>
      <c r="K85" t="s">
        <v>112</v>
      </c>
    </row>
    <row r="86" spans="1:11" ht="45">
      <c r="A86" t="s">
        <v>11</v>
      </c>
      <c r="B86" t="str">
        <f t="shared" si="2"/>
        <v>2016-03-15</v>
      </c>
      <c r="C86" t="str">
        <f>"1500"</f>
        <v>1500</v>
      </c>
      <c r="D86" t="s">
        <v>34</v>
      </c>
      <c r="F86" t="s">
        <v>20</v>
      </c>
      <c r="H86" s="3" t="s">
        <v>35</v>
      </c>
      <c r="I86">
        <v>2010</v>
      </c>
      <c r="J86" t="s">
        <v>23</v>
      </c>
      <c r="K86" t="s">
        <v>36</v>
      </c>
    </row>
    <row r="87" spans="1:11" ht="60">
      <c r="A87" t="s">
        <v>11</v>
      </c>
      <c r="B87" t="str">
        <f t="shared" si="2"/>
        <v>2016-03-15</v>
      </c>
      <c r="C87" t="str">
        <f>"1530"</f>
        <v>1530</v>
      </c>
      <c r="D87" t="s">
        <v>31</v>
      </c>
      <c r="F87" t="s">
        <v>20</v>
      </c>
      <c r="H87" s="3" t="s">
        <v>32</v>
      </c>
      <c r="I87">
        <v>2014</v>
      </c>
      <c r="J87" t="s">
        <v>17</v>
      </c>
      <c r="K87" t="s">
        <v>33</v>
      </c>
    </row>
    <row r="88" spans="1:11" ht="45">
      <c r="A88" t="s">
        <v>11</v>
      </c>
      <c r="B88" t="str">
        <f t="shared" si="2"/>
        <v>2016-03-15</v>
      </c>
      <c r="C88" t="str">
        <f>"1600"</f>
        <v>1600</v>
      </c>
      <c r="D88" t="s">
        <v>19</v>
      </c>
      <c r="E88" t="s">
        <v>186</v>
      </c>
      <c r="F88" t="s">
        <v>20</v>
      </c>
      <c r="H88" s="3" t="s">
        <v>21</v>
      </c>
      <c r="I88">
        <v>2002</v>
      </c>
      <c r="J88" t="s">
        <v>23</v>
      </c>
      <c r="K88" t="s">
        <v>24</v>
      </c>
    </row>
    <row r="89" spans="1:11" ht="45">
      <c r="A89" t="s">
        <v>11</v>
      </c>
      <c r="B89" t="str">
        <f t="shared" si="2"/>
        <v>2016-03-15</v>
      </c>
      <c r="C89" t="str">
        <f>"1615"</f>
        <v>1615</v>
      </c>
      <c r="D89" t="s">
        <v>19</v>
      </c>
      <c r="E89" t="s">
        <v>187</v>
      </c>
      <c r="F89" t="s">
        <v>20</v>
      </c>
      <c r="H89" s="3" t="s">
        <v>21</v>
      </c>
      <c r="I89">
        <v>2002</v>
      </c>
      <c r="J89" t="s">
        <v>23</v>
      </c>
      <c r="K89" t="s">
        <v>26</v>
      </c>
    </row>
    <row r="90" spans="1:11" ht="45">
      <c r="A90" t="s">
        <v>11</v>
      </c>
      <c r="B90" t="str">
        <f t="shared" si="2"/>
        <v>2016-03-15</v>
      </c>
      <c r="C90" t="str">
        <f>"1630"</f>
        <v>1630</v>
      </c>
      <c r="D90" t="s">
        <v>39</v>
      </c>
      <c r="E90" t="s">
        <v>189</v>
      </c>
      <c r="F90" t="s">
        <v>20</v>
      </c>
      <c r="H90" s="3" t="s">
        <v>188</v>
      </c>
      <c r="I90">
        <v>2012</v>
      </c>
      <c r="J90" t="s">
        <v>17</v>
      </c>
      <c r="K90" t="s">
        <v>46</v>
      </c>
    </row>
    <row r="91" spans="1:11" ht="75">
      <c r="A91" t="s">
        <v>11</v>
      </c>
      <c r="B91" t="str">
        <f t="shared" si="2"/>
        <v>2016-03-15</v>
      </c>
      <c r="C91" t="str">
        <f>"1700"</f>
        <v>1700</v>
      </c>
      <c r="D91" t="s">
        <v>43</v>
      </c>
      <c r="E91" t="s">
        <v>172</v>
      </c>
      <c r="F91" t="s">
        <v>20</v>
      </c>
      <c r="H91" s="3" t="s">
        <v>44</v>
      </c>
      <c r="I91">
        <v>2005</v>
      </c>
      <c r="J91" t="s">
        <v>23</v>
      </c>
      <c r="K91" t="s">
        <v>46</v>
      </c>
    </row>
    <row r="92" spans="1:11" ht="30">
      <c r="A92" t="s">
        <v>11</v>
      </c>
      <c r="B92" t="str">
        <f t="shared" si="2"/>
        <v>2016-03-15</v>
      </c>
      <c r="C92" t="str">
        <f>"1730"</f>
        <v>1730</v>
      </c>
      <c r="D92" t="s">
        <v>125</v>
      </c>
      <c r="F92" t="s">
        <v>13</v>
      </c>
      <c r="G92" t="s">
        <v>97</v>
      </c>
      <c r="H92" s="3" t="s">
        <v>126</v>
      </c>
      <c r="I92">
        <v>2012</v>
      </c>
      <c r="J92" t="s">
        <v>23</v>
      </c>
      <c r="K92" t="s">
        <v>36</v>
      </c>
    </row>
    <row r="93" spans="1:11" ht="60">
      <c r="A93" t="s">
        <v>11</v>
      </c>
      <c r="B93" t="str">
        <f t="shared" si="2"/>
        <v>2016-03-15</v>
      </c>
      <c r="C93" t="str">
        <f>"1800"</f>
        <v>1800</v>
      </c>
      <c r="D93" t="s">
        <v>190</v>
      </c>
      <c r="E93" t="s">
        <v>193</v>
      </c>
      <c r="F93" t="s">
        <v>13</v>
      </c>
      <c r="G93" t="s">
        <v>191</v>
      </c>
      <c r="H93" s="3" t="s">
        <v>192</v>
      </c>
      <c r="I93">
        <v>2009</v>
      </c>
      <c r="J93" t="s">
        <v>17</v>
      </c>
      <c r="K93" t="s">
        <v>46</v>
      </c>
    </row>
    <row r="94" spans="1:11" ht="45">
      <c r="A94" t="s">
        <v>11</v>
      </c>
      <c r="B94" t="str">
        <f t="shared" si="2"/>
        <v>2016-03-15</v>
      </c>
      <c r="C94" t="str">
        <f>"1830"</f>
        <v>1830</v>
      </c>
      <c r="D94" t="s">
        <v>129</v>
      </c>
      <c r="E94" t="s">
        <v>195</v>
      </c>
      <c r="F94" t="s">
        <v>20</v>
      </c>
      <c r="H94" s="3" t="s">
        <v>194</v>
      </c>
      <c r="I94">
        <v>0</v>
      </c>
      <c r="J94" t="s">
        <v>17</v>
      </c>
      <c r="K94" t="s">
        <v>30</v>
      </c>
    </row>
    <row r="95" spans="1:11" ht="45">
      <c r="A95" t="s">
        <v>11</v>
      </c>
      <c r="B95" t="str">
        <f t="shared" si="2"/>
        <v>2016-03-15</v>
      </c>
      <c r="C95" t="str">
        <f>"1900"</f>
        <v>1900</v>
      </c>
      <c r="D95" t="s">
        <v>196</v>
      </c>
      <c r="E95" t="s">
        <v>198</v>
      </c>
      <c r="F95" t="s">
        <v>20</v>
      </c>
      <c r="H95" s="3" t="s">
        <v>197</v>
      </c>
      <c r="I95">
        <v>2013</v>
      </c>
      <c r="J95" t="s">
        <v>17</v>
      </c>
      <c r="K95" t="s">
        <v>24</v>
      </c>
    </row>
    <row r="96" spans="1:11" ht="60">
      <c r="A96" t="s">
        <v>11</v>
      </c>
      <c r="B96" t="str">
        <f t="shared" si="2"/>
        <v>2016-03-15</v>
      </c>
      <c r="C96" t="str">
        <f>"1920"</f>
        <v>1920</v>
      </c>
      <c r="D96" t="s">
        <v>135</v>
      </c>
      <c r="F96" t="s">
        <v>76</v>
      </c>
      <c r="H96" s="3" t="s">
        <v>136</v>
      </c>
      <c r="I96">
        <v>2016</v>
      </c>
      <c r="J96" t="s">
        <v>17</v>
      </c>
      <c r="K96" t="s">
        <v>137</v>
      </c>
    </row>
    <row r="97" spans="1:11" ht="75">
      <c r="A97" t="s">
        <v>11</v>
      </c>
      <c r="B97" t="str">
        <f t="shared" si="2"/>
        <v>2016-03-15</v>
      </c>
      <c r="C97" t="str">
        <f>"1930"</f>
        <v>1930</v>
      </c>
      <c r="D97" t="s">
        <v>199</v>
      </c>
      <c r="H97" s="3" t="s">
        <v>200</v>
      </c>
      <c r="I97">
        <v>0</v>
      </c>
      <c r="J97" t="s">
        <v>16</v>
      </c>
      <c r="K97" t="s">
        <v>201</v>
      </c>
    </row>
    <row r="98" spans="1:11" ht="75">
      <c r="A98" t="s">
        <v>11</v>
      </c>
      <c r="B98" t="str">
        <f t="shared" si="2"/>
        <v>2016-03-15</v>
      </c>
      <c r="C98" t="str">
        <f>"2100"</f>
        <v>2100</v>
      </c>
      <c r="D98" t="s">
        <v>146</v>
      </c>
      <c r="H98" s="3" t="s">
        <v>147</v>
      </c>
      <c r="I98">
        <v>2016</v>
      </c>
      <c r="J98" t="s">
        <v>17</v>
      </c>
      <c r="K98" t="s">
        <v>53</v>
      </c>
    </row>
    <row r="99" spans="1:11" ht="75">
      <c r="A99" t="s">
        <v>11</v>
      </c>
      <c r="B99" t="str">
        <f t="shared" si="2"/>
        <v>2016-03-15</v>
      </c>
      <c r="C99" t="str">
        <f>"2130"</f>
        <v>2130</v>
      </c>
      <c r="D99" t="s">
        <v>202</v>
      </c>
      <c r="F99" t="s">
        <v>20</v>
      </c>
      <c r="H99" s="3" t="s">
        <v>203</v>
      </c>
      <c r="I99">
        <v>2002</v>
      </c>
      <c r="J99" t="s">
        <v>23</v>
      </c>
      <c r="K99" t="s">
        <v>204</v>
      </c>
    </row>
    <row r="100" spans="1:11" ht="75">
      <c r="A100" t="s">
        <v>11</v>
      </c>
      <c r="B100" t="str">
        <f t="shared" si="2"/>
        <v>2016-03-15</v>
      </c>
      <c r="C100" t="str">
        <f>"2230"</f>
        <v>2230</v>
      </c>
      <c r="D100" t="s">
        <v>205</v>
      </c>
      <c r="F100" t="s">
        <v>96</v>
      </c>
      <c r="G100" t="s">
        <v>97</v>
      </c>
      <c r="H100" s="3" t="s">
        <v>206</v>
      </c>
      <c r="I100">
        <v>2012</v>
      </c>
      <c r="J100" t="s">
        <v>151</v>
      </c>
      <c r="K100" t="s">
        <v>50</v>
      </c>
    </row>
    <row r="101" spans="1:11" ht="75">
      <c r="A101" t="s">
        <v>11</v>
      </c>
      <c r="B101" t="str">
        <f aca="true" t="shared" si="3" ref="B101:B140">"2016-03-16"</f>
        <v>2016-03-16</v>
      </c>
      <c r="C101" t="str">
        <f>"0000"</f>
        <v>0000</v>
      </c>
      <c r="D101" t="s">
        <v>199</v>
      </c>
      <c r="H101" s="3" t="s">
        <v>200</v>
      </c>
      <c r="I101">
        <v>0</v>
      </c>
      <c r="J101" t="s">
        <v>16</v>
      </c>
      <c r="K101" t="s">
        <v>201</v>
      </c>
    </row>
    <row r="102" spans="1:11" ht="60">
      <c r="A102" t="s">
        <v>11</v>
      </c>
      <c r="B102" t="str">
        <f t="shared" si="3"/>
        <v>2016-03-16</v>
      </c>
      <c r="C102" t="str">
        <f>"0130"</f>
        <v>0130</v>
      </c>
      <c r="D102" t="s">
        <v>207</v>
      </c>
      <c r="F102" t="s">
        <v>20</v>
      </c>
      <c r="H102" s="3" t="s">
        <v>208</v>
      </c>
      <c r="I102">
        <v>0</v>
      </c>
      <c r="J102" t="s">
        <v>17</v>
      </c>
      <c r="K102" t="s">
        <v>42</v>
      </c>
    </row>
    <row r="103" spans="1:11" ht="60">
      <c r="A103" t="s">
        <v>11</v>
      </c>
      <c r="B103" t="str">
        <f t="shared" si="3"/>
        <v>2016-03-16</v>
      </c>
      <c r="C103" t="str">
        <f>"0200"</f>
        <v>0200</v>
      </c>
      <c r="D103" t="s">
        <v>209</v>
      </c>
      <c r="F103" t="s">
        <v>13</v>
      </c>
      <c r="H103" s="3" t="s">
        <v>210</v>
      </c>
      <c r="I103">
        <v>0</v>
      </c>
      <c r="J103" t="s">
        <v>16</v>
      </c>
      <c r="K103" t="s">
        <v>88</v>
      </c>
    </row>
    <row r="104" spans="1:11" ht="45">
      <c r="A104" t="s">
        <v>11</v>
      </c>
      <c r="B104" t="str">
        <f t="shared" si="3"/>
        <v>2016-03-16</v>
      </c>
      <c r="C104" t="str">
        <f>"0300"</f>
        <v>0300</v>
      </c>
      <c r="D104" t="s">
        <v>211</v>
      </c>
      <c r="E104" t="s">
        <v>213</v>
      </c>
      <c r="F104" t="s">
        <v>13</v>
      </c>
      <c r="H104" s="3" t="s">
        <v>212</v>
      </c>
      <c r="I104">
        <v>2015</v>
      </c>
      <c r="J104" t="s">
        <v>17</v>
      </c>
      <c r="K104" t="s">
        <v>214</v>
      </c>
    </row>
    <row r="105" spans="1:11" ht="60">
      <c r="A105" t="s">
        <v>11</v>
      </c>
      <c r="B105" t="str">
        <f t="shared" si="3"/>
        <v>2016-03-16</v>
      </c>
      <c r="C105" t="str">
        <f>"0400"</f>
        <v>0400</v>
      </c>
      <c r="D105" t="s">
        <v>209</v>
      </c>
      <c r="F105" t="s">
        <v>13</v>
      </c>
      <c r="G105" t="s">
        <v>55</v>
      </c>
      <c r="H105" s="3" t="s">
        <v>215</v>
      </c>
      <c r="I105">
        <v>2012</v>
      </c>
      <c r="J105" t="s">
        <v>17</v>
      </c>
      <c r="K105" t="s">
        <v>167</v>
      </c>
    </row>
    <row r="106" spans="1:11" ht="60">
      <c r="A106" t="s">
        <v>11</v>
      </c>
      <c r="B106" t="str">
        <f t="shared" si="3"/>
        <v>2016-03-16</v>
      </c>
      <c r="C106" t="str">
        <f>"0500"</f>
        <v>0500</v>
      </c>
      <c r="D106" t="s">
        <v>12</v>
      </c>
      <c r="E106" t="s">
        <v>217</v>
      </c>
      <c r="F106" t="s">
        <v>13</v>
      </c>
      <c r="H106" s="3" t="s">
        <v>216</v>
      </c>
      <c r="I106">
        <v>0</v>
      </c>
      <c r="J106" t="s">
        <v>17</v>
      </c>
      <c r="K106" t="s">
        <v>214</v>
      </c>
    </row>
    <row r="107" spans="1:11" ht="30">
      <c r="A107" t="s">
        <v>11</v>
      </c>
      <c r="B107" t="str">
        <f t="shared" si="3"/>
        <v>2016-03-16</v>
      </c>
      <c r="C107" t="str">
        <f>"0600"</f>
        <v>0600</v>
      </c>
      <c r="D107" t="s">
        <v>27</v>
      </c>
      <c r="F107" t="s">
        <v>20</v>
      </c>
      <c r="H107" s="3" t="s">
        <v>218</v>
      </c>
      <c r="I107">
        <v>2009</v>
      </c>
      <c r="J107" t="s">
        <v>17</v>
      </c>
      <c r="K107" t="s">
        <v>30</v>
      </c>
    </row>
    <row r="108" spans="1:11" ht="45">
      <c r="A108" t="s">
        <v>11</v>
      </c>
      <c r="B108" t="str">
        <f t="shared" si="3"/>
        <v>2016-03-16</v>
      </c>
      <c r="C108" t="str">
        <f>"0630"</f>
        <v>0630</v>
      </c>
      <c r="D108" t="s">
        <v>34</v>
      </c>
      <c r="F108" t="s">
        <v>20</v>
      </c>
      <c r="H108" s="3" t="s">
        <v>35</v>
      </c>
      <c r="I108">
        <v>2010</v>
      </c>
      <c r="J108" t="s">
        <v>23</v>
      </c>
      <c r="K108" t="s">
        <v>36</v>
      </c>
    </row>
    <row r="109" spans="1:11" ht="60">
      <c r="A109" t="s">
        <v>11</v>
      </c>
      <c r="B109" t="str">
        <f t="shared" si="3"/>
        <v>2016-03-16</v>
      </c>
      <c r="C109" t="str">
        <f>"0700"</f>
        <v>0700</v>
      </c>
      <c r="D109" t="s">
        <v>31</v>
      </c>
      <c r="F109" t="s">
        <v>20</v>
      </c>
      <c r="H109" s="3" t="s">
        <v>32</v>
      </c>
      <c r="I109">
        <v>2014</v>
      </c>
      <c r="J109" t="s">
        <v>17</v>
      </c>
      <c r="K109" t="s">
        <v>33</v>
      </c>
    </row>
    <row r="110" spans="1:11" ht="45">
      <c r="A110" t="s">
        <v>11</v>
      </c>
      <c r="B110" t="str">
        <f t="shared" si="3"/>
        <v>2016-03-16</v>
      </c>
      <c r="C110" t="str">
        <f>"0730"</f>
        <v>0730</v>
      </c>
      <c r="D110" t="s">
        <v>39</v>
      </c>
      <c r="E110" t="s">
        <v>221</v>
      </c>
      <c r="F110" t="s">
        <v>20</v>
      </c>
      <c r="H110" s="3" t="s">
        <v>220</v>
      </c>
      <c r="I110">
        <v>2012</v>
      </c>
      <c r="J110" t="s">
        <v>17</v>
      </c>
      <c r="K110" t="s">
        <v>42</v>
      </c>
    </row>
    <row r="111" spans="1:11" ht="60">
      <c r="A111" t="s">
        <v>11</v>
      </c>
      <c r="B111" t="str">
        <f t="shared" si="3"/>
        <v>2016-03-16</v>
      </c>
      <c r="C111" t="str">
        <f>"0800"</f>
        <v>0800</v>
      </c>
      <c r="D111" t="s">
        <v>37</v>
      </c>
      <c r="F111" t="s">
        <v>20</v>
      </c>
      <c r="H111" s="3" t="s">
        <v>222</v>
      </c>
      <c r="I111">
        <v>0</v>
      </c>
      <c r="J111" t="s">
        <v>17</v>
      </c>
      <c r="K111" t="s">
        <v>33</v>
      </c>
    </row>
    <row r="112" spans="1:11" ht="75">
      <c r="A112" t="s">
        <v>11</v>
      </c>
      <c r="B112" t="str">
        <f t="shared" si="3"/>
        <v>2016-03-16</v>
      </c>
      <c r="C112" t="str">
        <f>"0830"</f>
        <v>0830</v>
      </c>
      <c r="D112" t="s">
        <v>43</v>
      </c>
      <c r="E112" t="s">
        <v>223</v>
      </c>
      <c r="F112" t="s">
        <v>20</v>
      </c>
      <c r="H112" s="3" t="s">
        <v>44</v>
      </c>
      <c r="I112">
        <v>2005</v>
      </c>
      <c r="J112" t="s">
        <v>23</v>
      </c>
      <c r="K112" t="s">
        <v>46</v>
      </c>
    </row>
    <row r="113" spans="1:11" ht="75">
      <c r="A113" t="s">
        <v>11</v>
      </c>
      <c r="B113" t="str">
        <f t="shared" si="3"/>
        <v>2016-03-16</v>
      </c>
      <c r="C113" t="str">
        <f>"0900"</f>
        <v>0900</v>
      </c>
      <c r="D113" t="s">
        <v>37</v>
      </c>
      <c r="F113" t="s">
        <v>20</v>
      </c>
      <c r="H113" s="3" t="s">
        <v>224</v>
      </c>
      <c r="I113">
        <v>0</v>
      </c>
      <c r="J113" t="s">
        <v>17</v>
      </c>
      <c r="K113" t="s">
        <v>42</v>
      </c>
    </row>
    <row r="114" spans="1:11" ht="60">
      <c r="A114" t="s">
        <v>11</v>
      </c>
      <c r="B114" t="str">
        <f t="shared" si="3"/>
        <v>2016-03-16</v>
      </c>
      <c r="C114" t="str">
        <f>"0930"</f>
        <v>0930</v>
      </c>
      <c r="D114" t="s">
        <v>31</v>
      </c>
      <c r="F114" t="s">
        <v>20</v>
      </c>
      <c r="H114" s="3" t="s">
        <v>32</v>
      </c>
      <c r="I114">
        <v>0</v>
      </c>
      <c r="J114" t="s">
        <v>17</v>
      </c>
      <c r="K114" t="s">
        <v>46</v>
      </c>
    </row>
    <row r="115" spans="1:11" ht="45">
      <c r="A115" t="s">
        <v>11</v>
      </c>
      <c r="B115" t="str">
        <f t="shared" si="3"/>
        <v>2016-03-16</v>
      </c>
      <c r="C115" t="str">
        <f>"1000"</f>
        <v>1000</v>
      </c>
      <c r="D115" t="s">
        <v>127</v>
      </c>
      <c r="E115" t="s">
        <v>225</v>
      </c>
      <c r="F115" t="s">
        <v>20</v>
      </c>
      <c r="H115" s="3" t="s">
        <v>128</v>
      </c>
      <c r="I115">
        <v>0</v>
      </c>
      <c r="J115" t="s">
        <v>78</v>
      </c>
      <c r="K115" t="s">
        <v>33</v>
      </c>
    </row>
    <row r="116" spans="1:11" ht="75">
      <c r="A116" t="s">
        <v>11</v>
      </c>
      <c r="B116" t="str">
        <f t="shared" si="3"/>
        <v>2016-03-16</v>
      </c>
      <c r="C116" t="str">
        <f>"1030"</f>
        <v>1030</v>
      </c>
      <c r="D116" t="s">
        <v>196</v>
      </c>
      <c r="E116" t="s">
        <v>227</v>
      </c>
      <c r="F116" t="s">
        <v>20</v>
      </c>
      <c r="H116" s="3" t="s">
        <v>226</v>
      </c>
      <c r="I116">
        <v>2013</v>
      </c>
      <c r="J116" t="s">
        <v>17</v>
      </c>
      <c r="K116" t="s">
        <v>26</v>
      </c>
    </row>
    <row r="117" spans="1:11" ht="30">
      <c r="A117" t="s">
        <v>11</v>
      </c>
      <c r="B117" t="str">
        <f t="shared" si="3"/>
        <v>2016-03-16</v>
      </c>
      <c r="C117" t="str">
        <f>"1045"</f>
        <v>1045</v>
      </c>
      <c r="D117" t="s">
        <v>196</v>
      </c>
      <c r="E117" t="s">
        <v>229</v>
      </c>
      <c r="H117" s="3" t="s">
        <v>228</v>
      </c>
      <c r="I117">
        <v>2013</v>
      </c>
      <c r="J117" t="s">
        <v>17</v>
      </c>
      <c r="K117" t="s">
        <v>26</v>
      </c>
    </row>
    <row r="118" spans="1:11" ht="60">
      <c r="A118" t="s">
        <v>11</v>
      </c>
      <c r="B118" t="str">
        <f t="shared" si="3"/>
        <v>2016-03-16</v>
      </c>
      <c r="C118" t="str">
        <f>"1100"</f>
        <v>1100</v>
      </c>
      <c r="D118" t="s">
        <v>230</v>
      </c>
      <c r="F118" t="s">
        <v>20</v>
      </c>
      <c r="H118" s="3" t="s">
        <v>231</v>
      </c>
      <c r="I118">
        <v>2013</v>
      </c>
      <c r="J118" t="s">
        <v>17</v>
      </c>
      <c r="K118" t="s">
        <v>33</v>
      </c>
    </row>
    <row r="119" spans="1:11" ht="75">
      <c r="A119" t="s">
        <v>11</v>
      </c>
      <c r="B119" t="str">
        <f t="shared" si="3"/>
        <v>2016-03-16</v>
      </c>
      <c r="C119" t="str">
        <f>"1130"</f>
        <v>1130</v>
      </c>
      <c r="D119" t="s">
        <v>202</v>
      </c>
      <c r="F119" t="s">
        <v>20</v>
      </c>
      <c r="H119" s="3" t="s">
        <v>203</v>
      </c>
      <c r="I119">
        <v>2002</v>
      </c>
      <c r="J119" t="s">
        <v>23</v>
      </c>
      <c r="K119" t="s">
        <v>204</v>
      </c>
    </row>
    <row r="120" spans="1:11" ht="30">
      <c r="A120" t="s">
        <v>11</v>
      </c>
      <c r="B120" t="str">
        <f t="shared" si="3"/>
        <v>2016-03-16</v>
      </c>
      <c r="C120" t="str">
        <f>"1230"</f>
        <v>1230</v>
      </c>
      <c r="D120" t="s">
        <v>232</v>
      </c>
      <c r="F120" t="s">
        <v>20</v>
      </c>
      <c r="H120" s="3" t="s">
        <v>233</v>
      </c>
      <c r="I120">
        <v>0</v>
      </c>
      <c r="J120" t="s">
        <v>17</v>
      </c>
      <c r="K120" t="s">
        <v>30</v>
      </c>
    </row>
    <row r="121" spans="1:11" ht="75">
      <c r="A121" t="s">
        <v>11</v>
      </c>
      <c r="B121" t="str">
        <f t="shared" si="3"/>
        <v>2016-03-16</v>
      </c>
      <c r="C121" t="str">
        <f>"1300"</f>
        <v>1300</v>
      </c>
      <c r="D121" t="s">
        <v>199</v>
      </c>
      <c r="H121" s="3" t="s">
        <v>200</v>
      </c>
      <c r="I121">
        <v>0</v>
      </c>
      <c r="J121" t="s">
        <v>16</v>
      </c>
      <c r="K121" t="s">
        <v>201</v>
      </c>
    </row>
    <row r="122" spans="1:11" ht="60">
      <c r="A122" t="s">
        <v>11</v>
      </c>
      <c r="B122" t="str">
        <f t="shared" si="3"/>
        <v>2016-03-16</v>
      </c>
      <c r="C122" t="str">
        <f>"1430"</f>
        <v>1430</v>
      </c>
      <c r="D122" t="s">
        <v>37</v>
      </c>
      <c r="F122" t="s">
        <v>20</v>
      </c>
      <c r="H122" s="3" t="s">
        <v>171</v>
      </c>
      <c r="I122">
        <v>0</v>
      </c>
      <c r="J122" t="s">
        <v>17</v>
      </c>
      <c r="K122" t="s">
        <v>30</v>
      </c>
    </row>
    <row r="123" spans="1:11" ht="45">
      <c r="A123" t="s">
        <v>11</v>
      </c>
      <c r="B123" t="str">
        <f t="shared" si="3"/>
        <v>2016-03-16</v>
      </c>
      <c r="C123" t="str">
        <f>"1500"</f>
        <v>1500</v>
      </c>
      <c r="D123" t="s">
        <v>34</v>
      </c>
      <c r="F123" t="s">
        <v>20</v>
      </c>
      <c r="H123" s="3" t="s">
        <v>35</v>
      </c>
      <c r="I123">
        <v>2010</v>
      </c>
      <c r="J123" t="s">
        <v>23</v>
      </c>
      <c r="K123" t="s">
        <v>36</v>
      </c>
    </row>
    <row r="124" spans="1:11" ht="60">
      <c r="A124" t="s">
        <v>11</v>
      </c>
      <c r="B124" t="str">
        <f t="shared" si="3"/>
        <v>2016-03-16</v>
      </c>
      <c r="C124" t="str">
        <f>"1530"</f>
        <v>1530</v>
      </c>
      <c r="D124" t="s">
        <v>31</v>
      </c>
      <c r="F124" t="s">
        <v>20</v>
      </c>
      <c r="H124" s="3" t="s">
        <v>32</v>
      </c>
      <c r="I124">
        <v>2014</v>
      </c>
      <c r="J124" t="s">
        <v>17</v>
      </c>
      <c r="K124" t="s">
        <v>33</v>
      </c>
    </row>
    <row r="125" spans="1:11" ht="45">
      <c r="A125" t="s">
        <v>11</v>
      </c>
      <c r="B125" t="str">
        <f t="shared" si="3"/>
        <v>2016-03-16</v>
      </c>
      <c r="C125" t="str">
        <f>"1600"</f>
        <v>1600</v>
      </c>
      <c r="D125" t="s">
        <v>19</v>
      </c>
      <c r="E125" t="s">
        <v>234</v>
      </c>
      <c r="F125" t="s">
        <v>20</v>
      </c>
      <c r="H125" s="3" t="s">
        <v>21</v>
      </c>
      <c r="I125">
        <v>2002</v>
      </c>
      <c r="J125" t="s">
        <v>23</v>
      </c>
      <c r="K125" t="s">
        <v>24</v>
      </c>
    </row>
    <row r="126" spans="1:11" ht="45">
      <c r="A126" t="s">
        <v>11</v>
      </c>
      <c r="B126" t="str">
        <f t="shared" si="3"/>
        <v>2016-03-16</v>
      </c>
      <c r="C126" t="str">
        <f>"1615"</f>
        <v>1615</v>
      </c>
      <c r="D126" t="s">
        <v>19</v>
      </c>
      <c r="E126" t="s">
        <v>235</v>
      </c>
      <c r="F126" t="s">
        <v>20</v>
      </c>
      <c r="H126" s="3" t="s">
        <v>21</v>
      </c>
      <c r="I126">
        <v>2002</v>
      </c>
      <c r="J126" t="s">
        <v>23</v>
      </c>
      <c r="K126" t="s">
        <v>26</v>
      </c>
    </row>
    <row r="127" spans="1:11" ht="45">
      <c r="A127" t="s">
        <v>11</v>
      </c>
      <c r="B127" t="str">
        <f t="shared" si="3"/>
        <v>2016-03-16</v>
      </c>
      <c r="C127" t="str">
        <f>"1630"</f>
        <v>1630</v>
      </c>
      <c r="D127" t="s">
        <v>39</v>
      </c>
      <c r="E127" t="s">
        <v>237</v>
      </c>
      <c r="F127" t="s">
        <v>20</v>
      </c>
      <c r="H127" s="3" t="s">
        <v>236</v>
      </c>
      <c r="I127">
        <v>2012</v>
      </c>
      <c r="J127" t="s">
        <v>17</v>
      </c>
      <c r="K127" t="s">
        <v>46</v>
      </c>
    </row>
    <row r="128" spans="1:11" ht="75">
      <c r="A128" t="s">
        <v>11</v>
      </c>
      <c r="B128" t="str">
        <f t="shared" si="3"/>
        <v>2016-03-16</v>
      </c>
      <c r="C128" t="str">
        <f>"1700"</f>
        <v>1700</v>
      </c>
      <c r="D128" t="s">
        <v>43</v>
      </c>
      <c r="E128" t="s">
        <v>223</v>
      </c>
      <c r="F128" t="s">
        <v>20</v>
      </c>
      <c r="H128" s="3" t="s">
        <v>44</v>
      </c>
      <c r="I128">
        <v>2005</v>
      </c>
      <c r="J128" t="s">
        <v>23</v>
      </c>
      <c r="K128" t="s">
        <v>46</v>
      </c>
    </row>
    <row r="129" spans="1:11" ht="30">
      <c r="A129" t="s">
        <v>11</v>
      </c>
      <c r="B129" t="str">
        <f t="shared" si="3"/>
        <v>2016-03-16</v>
      </c>
      <c r="C129" t="str">
        <f>"1730"</f>
        <v>1730</v>
      </c>
      <c r="D129" t="s">
        <v>125</v>
      </c>
      <c r="F129" t="s">
        <v>13</v>
      </c>
      <c r="G129" t="s">
        <v>97</v>
      </c>
      <c r="H129" s="3" t="s">
        <v>126</v>
      </c>
      <c r="I129">
        <v>2012</v>
      </c>
      <c r="J129" t="s">
        <v>23</v>
      </c>
      <c r="K129" t="s">
        <v>36</v>
      </c>
    </row>
    <row r="130" spans="1:11" ht="60">
      <c r="A130" t="s">
        <v>11</v>
      </c>
      <c r="B130" t="str">
        <f t="shared" si="3"/>
        <v>2016-03-16</v>
      </c>
      <c r="C130" t="str">
        <f>"1800"</f>
        <v>1800</v>
      </c>
      <c r="D130" t="s">
        <v>190</v>
      </c>
      <c r="E130" t="s">
        <v>239</v>
      </c>
      <c r="F130" t="s">
        <v>13</v>
      </c>
      <c r="G130" t="s">
        <v>191</v>
      </c>
      <c r="H130" s="3" t="s">
        <v>238</v>
      </c>
      <c r="I130">
        <v>2009</v>
      </c>
      <c r="J130" t="s">
        <v>17</v>
      </c>
      <c r="K130" t="s">
        <v>33</v>
      </c>
    </row>
    <row r="131" spans="1:11" ht="60">
      <c r="A131" t="s">
        <v>11</v>
      </c>
      <c r="B131" t="str">
        <f t="shared" si="3"/>
        <v>2016-03-16</v>
      </c>
      <c r="C131" t="str">
        <f>"1830"</f>
        <v>1830</v>
      </c>
      <c r="D131" t="s">
        <v>129</v>
      </c>
      <c r="E131" t="s">
        <v>241</v>
      </c>
      <c r="F131" t="s">
        <v>20</v>
      </c>
      <c r="H131" s="3" t="s">
        <v>240</v>
      </c>
      <c r="I131">
        <v>0</v>
      </c>
      <c r="J131" t="s">
        <v>17</v>
      </c>
      <c r="K131" t="s">
        <v>30</v>
      </c>
    </row>
    <row r="132" spans="1:11" ht="60">
      <c r="A132" t="s">
        <v>11</v>
      </c>
      <c r="B132" t="str">
        <f t="shared" si="3"/>
        <v>2016-03-16</v>
      </c>
      <c r="C132" t="str">
        <f>"1900"</f>
        <v>1900</v>
      </c>
      <c r="D132" t="s">
        <v>242</v>
      </c>
      <c r="E132" t="s">
        <v>244</v>
      </c>
      <c r="F132" t="s">
        <v>20</v>
      </c>
      <c r="G132" t="s">
        <v>63</v>
      </c>
      <c r="H132" s="3" t="s">
        <v>243</v>
      </c>
      <c r="I132">
        <v>2013</v>
      </c>
      <c r="J132" t="s">
        <v>17</v>
      </c>
      <c r="K132" t="s">
        <v>24</v>
      </c>
    </row>
    <row r="133" spans="1:11" ht="60">
      <c r="A133" t="s">
        <v>11</v>
      </c>
      <c r="B133" t="str">
        <f t="shared" si="3"/>
        <v>2016-03-16</v>
      </c>
      <c r="C133" t="str">
        <f>"1920"</f>
        <v>1920</v>
      </c>
      <c r="D133" t="s">
        <v>135</v>
      </c>
      <c r="F133" t="s">
        <v>76</v>
      </c>
      <c r="H133" s="3" t="s">
        <v>136</v>
      </c>
      <c r="I133">
        <v>2016</v>
      </c>
      <c r="J133" t="s">
        <v>17</v>
      </c>
      <c r="K133" t="s">
        <v>137</v>
      </c>
    </row>
    <row r="134" spans="1:11" ht="60">
      <c r="A134" t="s">
        <v>11</v>
      </c>
      <c r="B134" t="str">
        <f t="shared" si="3"/>
        <v>2016-03-16</v>
      </c>
      <c r="C134" t="str">
        <f>"1930"</f>
        <v>1930</v>
      </c>
      <c r="D134" t="s">
        <v>230</v>
      </c>
      <c r="F134" t="s">
        <v>20</v>
      </c>
      <c r="H134" s="3" t="s">
        <v>231</v>
      </c>
      <c r="I134">
        <v>2013</v>
      </c>
      <c r="J134" t="s">
        <v>17</v>
      </c>
      <c r="K134" t="s">
        <v>33</v>
      </c>
    </row>
    <row r="135" spans="1:11" ht="60">
      <c r="A135" t="s">
        <v>11</v>
      </c>
      <c r="B135" t="str">
        <f t="shared" si="3"/>
        <v>2016-03-16</v>
      </c>
      <c r="C135" t="str">
        <f>"2000"</f>
        <v>2000</v>
      </c>
      <c r="D135" t="s">
        <v>54</v>
      </c>
      <c r="F135" t="s">
        <v>13</v>
      </c>
      <c r="G135" t="s">
        <v>55</v>
      </c>
      <c r="H135" s="3" t="s">
        <v>56</v>
      </c>
      <c r="I135">
        <v>2010</v>
      </c>
      <c r="J135" t="s">
        <v>57</v>
      </c>
      <c r="K135" t="s">
        <v>58</v>
      </c>
    </row>
    <row r="136" spans="1:11" ht="75">
      <c r="A136" t="s">
        <v>11</v>
      </c>
      <c r="B136" t="str">
        <f t="shared" si="3"/>
        <v>2016-03-16</v>
      </c>
      <c r="C136" t="str">
        <f>"2100"</f>
        <v>2100</v>
      </c>
      <c r="D136" t="s">
        <v>146</v>
      </c>
      <c r="H136" s="3" t="s">
        <v>147</v>
      </c>
      <c r="I136">
        <v>2016</v>
      </c>
      <c r="J136" t="s">
        <v>17</v>
      </c>
      <c r="K136" t="s">
        <v>53</v>
      </c>
    </row>
    <row r="137" spans="1:11" ht="60">
      <c r="A137" t="s">
        <v>11</v>
      </c>
      <c r="B137" t="str">
        <f t="shared" si="3"/>
        <v>2016-03-16</v>
      </c>
      <c r="C137" t="str">
        <f>"2130"</f>
        <v>2130</v>
      </c>
      <c r="D137" t="s">
        <v>245</v>
      </c>
      <c r="E137" t="s">
        <v>247</v>
      </c>
      <c r="F137" t="s">
        <v>20</v>
      </c>
      <c r="H137" s="3" t="s">
        <v>246</v>
      </c>
      <c r="I137">
        <v>0</v>
      </c>
      <c r="J137" t="s">
        <v>16</v>
      </c>
      <c r="K137" t="s">
        <v>42</v>
      </c>
    </row>
    <row r="138" spans="1:11" ht="30">
      <c r="A138" t="s">
        <v>11</v>
      </c>
      <c r="B138" t="str">
        <f t="shared" si="3"/>
        <v>2016-03-16</v>
      </c>
      <c r="C138" t="str">
        <f>"2200"</f>
        <v>2200</v>
      </c>
      <c r="D138" t="s">
        <v>248</v>
      </c>
      <c r="F138" t="s">
        <v>13</v>
      </c>
      <c r="H138" s="3" t="s">
        <v>249</v>
      </c>
      <c r="I138">
        <v>0</v>
      </c>
      <c r="J138" t="s">
        <v>17</v>
      </c>
      <c r="K138" t="s">
        <v>46</v>
      </c>
    </row>
    <row r="139" spans="1:11" ht="45">
      <c r="A139" t="s">
        <v>11</v>
      </c>
      <c r="B139" t="str">
        <f t="shared" si="3"/>
        <v>2016-03-16</v>
      </c>
      <c r="C139" t="str">
        <f>"2230"</f>
        <v>2230</v>
      </c>
      <c r="D139" t="s">
        <v>250</v>
      </c>
      <c r="E139" t="s">
        <v>253</v>
      </c>
      <c r="F139" t="s">
        <v>96</v>
      </c>
      <c r="G139" t="s">
        <v>251</v>
      </c>
      <c r="H139" s="3" t="s">
        <v>252</v>
      </c>
      <c r="I139">
        <v>0</v>
      </c>
      <c r="J139" t="s">
        <v>17</v>
      </c>
      <c r="K139" t="s">
        <v>204</v>
      </c>
    </row>
    <row r="140" spans="1:11" ht="30">
      <c r="A140" t="s">
        <v>11</v>
      </c>
      <c r="B140" t="str">
        <f t="shared" si="3"/>
        <v>2016-03-16</v>
      </c>
      <c r="C140" t="str">
        <f>"2330"</f>
        <v>2330</v>
      </c>
      <c r="D140" t="s">
        <v>254</v>
      </c>
      <c r="F140" t="s">
        <v>20</v>
      </c>
      <c r="G140" t="s">
        <v>63</v>
      </c>
      <c r="H140" s="3" t="s">
        <v>255</v>
      </c>
      <c r="I140">
        <v>0</v>
      </c>
      <c r="J140" t="s">
        <v>16</v>
      </c>
      <c r="K140" t="s">
        <v>112</v>
      </c>
    </row>
    <row r="141" spans="1:11" ht="45">
      <c r="A141" t="s">
        <v>11</v>
      </c>
      <c r="B141" t="str">
        <f aca="true" t="shared" si="4" ref="B141:B172">"2016-03-17"</f>
        <v>2016-03-17</v>
      </c>
      <c r="C141" t="str">
        <f>"0000"</f>
        <v>0000</v>
      </c>
      <c r="D141" t="s">
        <v>103</v>
      </c>
      <c r="E141" t="s">
        <v>256</v>
      </c>
      <c r="F141" t="s">
        <v>13</v>
      </c>
      <c r="H141" s="3" t="s">
        <v>104</v>
      </c>
      <c r="I141">
        <v>2012</v>
      </c>
      <c r="J141" t="s">
        <v>17</v>
      </c>
      <c r="K141" t="s">
        <v>106</v>
      </c>
    </row>
    <row r="142" spans="1:11" ht="45">
      <c r="A142" t="s">
        <v>11</v>
      </c>
      <c r="B142" t="str">
        <f t="shared" si="4"/>
        <v>2016-03-17</v>
      </c>
      <c r="C142" t="str">
        <f>"0600"</f>
        <v>0600</v>
      </c>
      <c r="D142" t="s">
        <v>27</v>
      </c>
      <c r="E142" t="s">
        <v>258</v>
      </c>
      <c r="F142" t="s">
        <v>20</v>
      </c>
      <c r="H142" s="3" t="s">
        <v>257</v>
      </c>
      <c r="I142">
        <v>2009</v>
      </c>
      <c r="J142" t="s">
        <v>17</v>
      </c>
      <c r="K142" t="s">
        <v>30</v>
      </c>
    </row>
    <row r="143" spans="1:11" ht="45">
      <c r="A143" t="s">
        <v>11</v>
      </c>
      <c r="B143" t="str">
        <f t="shared" si="4"/>
        <v>2016-03-17</v>
      </c>
      <c r="C143" t="str">
        <f>"0630"</f>
        <v>0630</v>
      </c>
      <c r="D143" t="s">
        <v>34</v>
      </c>
      <c r="F143" t="s">
        <v>20</v>
      </c>
      <c r="H143" s="3" t="s">
        <v>35</v>
      </c>
      <c r="I143">
        <v>2010</v>
      </c>
      <c r="J143" t="s">
        <v>23</v>
      </c>
      <c r="K143" t="s">
        <v>36</v>
      </c>
    </row>
    <row r="144" spans="1:11" ht="60">
      <c r="A144" t="s">
        <v>11</v>
      </c>
      <c r="B144" t="str">
        <f t="shared" si="4"/>
        <v>2016-03-17</v>
      </c>
      <c r="C144" t="str">
        <f>"0700"</f>
        <v>0700</v>
      </c>
      <c r="D144" t="s">
        <v>31</v>
      </c>
      <c r="F144" t="s">
        <v>20</v>
      </c>
      <c r="H144" s="3" t="s">
        <v>32</v>
      </c>
      <c r="I144">
        <v>2014</v>
      </c>
      <c r="J144" t="s">
        <v>17</v>
      </c>
      <c r="K144" t="s">
        <v>46</v>
      </c>
    </row>
    <row r="145" spans="1:11" ht="30">
      <c r="A145" t="s">
        <v>11</v>
      </c>
      <c r="B145" t="str">
        <f t="shared" si="4"/>
        <v>2016-03-17</v>
      </c>
      <c r="C145" t="str">
        <f>"0730"</f>
        <v>0730</v>
      </c>
      <c r="D145" t="s">
        <v>39</v>
      </c>
      <c r="E145" t="s">
        <v>260</v>
      </c>
      <c r="F145" t="s">
        <v>20</v>
      </c>
      <c r="H145" s="3" t="s">
        <v>259</v>
      </c>
      <c r="I145">
        <v>2012</v>
      </c>
      <c r="J145" t="s">
        <v>17</v>
      </c>
      <c r="K145" t="s">
        <v>42</v>
      </c>
    </row>
    <row r="146" spans="1:11" ht="60">
      <c r="A146" t="s">
        <v>11</v>
      </c>
      <c r="B146" t="str">
        <f t="shared" si="4"/>
        <v>2016-03-17</v>
      </c>
      <c r="C146" t="str">
        <f>"0800"</f>
        <v>0800</v>
      </c>
      <c r="D146" t="s">
        <v>119</v>
      </c>
      <c r="F146" t="s">
        <v>20</v>
      </c>
      <c r="H146" s="3" t="s">
        <v>261</v>
      </c>
      <c r="I146">
        <v>0</v>
      </c>
      <c r="J146" t="s">
        <v>17</v>
      </c>
      <c r="K146" t="s">
        <v>30</v>
      </c>
    </row>
    <row r="147" spans="1:11" ht="75">
      <c r="A147" t="s">
        <v>11</v>
      </c>
      <c r="B147" t="str">
        <f t="shared" si="4"/>
        <v>2016-03-17</v>
      </c>
      <c r="C147" t="str">
        <f>"0830"</f>
        <v>0830</v>
      </c>
      <c r="D147" t="s">
        <v>43</v>
      </c>
      <c r="E147" t="s">
        <v>262</v>
      </c>
      <c r="F147" t="s">
        <v>20</v>
      </c>
      <c r="H147" s="3" t="s">
        <v>44</v>
      </c>
      <c r="I147">
        <v>2005</v>
      </c>
      <c r="J147" t="s">
        <v>23</v>
      </c>
      <c r="K147" t="s">
        <v>46</v>
      </c>
    </row>
    <row r="148" spans="1:11" ht="60">
      <c r="A148" t="s">
        <v>11</v>
      </c>
      <c r="B148" t="str">
        <f t="shared" si="4"/>
        <v>2016-03-17</v>
      </c>
      <c r="C148" t="str">
        <f>"0900"</f>
        <v>0900</v>
      </c>
      <c r="D148" t="s">
        <v>37</v>
      </c>
      <c r="E148" t="s">
        <v>264</v>
      </c>
      <c r="F148" t="s">
        <v>20</v>
      </c>
      <c r="H148" s="3" t="s">
        <v>263</v>
      </c>
      <c r="I148">
        <v>0</v>
      </c>
      <c r="J148" t="s">
        <v>17</v>
      </c>
      <c r="K148" t="s">
        <v>42</v>
      </c>
    </row>
    <row r="149" spans="1:11" ht="60">
      <c r="A149" t="s">
        <v>11</v>
      </c>
      <c r="B149" t="str">
        <f t="shared" si="4"/>
        <v>2016-03-17</v>
      </c>
      <c r="C149" t="str">
        <f>"0930"</f>
        <v>0930</v>
      </c>
      <c r="D149" t="s">
        <v>31</v>
      </c>
      <c r="F149" t="s">
        <v>20</v>
      </c>
      <c r="H149" s="3" t="s">
        <v>32</v>
      </c>
      <c r="I149">
        <v>0</v>
      </c>
      <c r="J149" t="s">
        <v>17</v>
      </c>
      <c r="K149" t="s">
        <v>46</v>
      </c>
    </row>
    <row r="150" spans="1:11" ht="45">
      <c r="A150" t="s">
        <v>11</v>
      </c>
      <c r="B150" t="str">
        <f t="shared" si="4"/>
        <v>2016-03-17</v>
      </c>
      <c r="C150" t="str">
        <f>"1000"</f>
        <v>1000</v>
      </c>
      <c r="D150" t="s">
        <v>127</v>
      </c>
      <c r="E150" t="s">
        <v>265</v>
      </c>
      <c r="F150" t="s">
        <v>20</v>
      </c>
      <c r="H150" s="3" t="s">
        <v>128</v>
      </c>
      <c r="I150">
        <v>0</v>
      </c>
      <c r="J150" t="s">
        <v>78</v>
      </c>
      <c r="K150" t="s">
        <v>33</v>
      </c>
    </row>
    <row r="151" spans="1:11" ht="60">
      <c r="A151" t="s">
        <v>11</v>
      </c>
      <c r="B151" t="str">
        <f t="shared" si="4"/>
        <v>2016-03-17</v>
      </c>
      <c r="C151" t="str">
        <f>"1030"</f>
        <v>1030</v>
      </c>
      <c r="D151" t="s">
        <v>242</v>
      </c>
      <c r="E151" t="s">
        <v>267</v>
      </c>
      <c r="F151" t="s">
        <v>20</v>
      </c>
      <c r="G151" t="s">
        <v>63</v>
      </c>
      <c r="H151" s="3" t="s">
        <v>266</v>
      </c>
      <c r="I151">
        <v>2013</v>
      </c>
      <c r="J151" t="s">
        <v>17</v>
      </c>
      <c r="K151" t="s">
        <v>26</v>
      </c>
    </row>
    <row r="152" spans="1:11" ht="45">
      <c r="A152" t="s">
        <v>11</v>
      </c>
      <c r="B152" t="str">
        <f t="shared" si="4"/>
        <v>2016-03-17</v>
      </c>
      <c r="C152" t="str">
        <f>"1045"</f>
        <v>1045</v>
      </c>
      <c r="D152" t="s">
        <v>242</v>
      </c>
      <c r="E152" t="s">
        <v>269</v>
      </c>
      <c r="F152" t="s">
        <v>13</v>
      </c>
      <c r="G152" t="s">
        <v>63</v>
      </c>
      <c r="H152" s="3" t="s">
        <v>268</v>
      </c>
      <c r="I152">
        <v>2013</v>
      </c>
      <c r="J152" t="s">
        <v>17</v>
      </c>
      <c r="K152" t="s">
        <v>26</v>
      </c>
    </row>
    <row r="153" spans="1:11" ht="60">
      <c r="A153" t="s">
        <v>11</v>
      </c>
      <c r="B153" t="str">
        <f t="shared" si="4"/>
        <v>2016-03-17</v>
      </c>
      <c r="C153" t="str">
        <f>"1100"</f>
        <v>1100</v>
      </c>
      <c r="D153" t="s">
        <v>116</v>
      </c>
      <c r="E153" t="s">
        <v>116</v>
      </c>
      <c r="F153" t="s">
        <v>13</v>
      </c>
      <c r="G153" t="s">
        <v>55</v>
      </c>
      <c r="H153" s="3" t="s">
        <v>117</v>
      </c>
      <c r="I153">
        <v>2000</v>
      </c>
      <c r="J153" t="s">
        <v>23</v>
      </c>
      <c r="K153" t="s">
        <v>118</v>
      </c>
    </row>
    <row r="154" spans="1:11" ht="60">
      <c r="A154" t="s">
        <v>11</v>
      </c>
      <c r="B154" t="str">
        <f t="shared" si="4"/>
        <v>2016-03-17</v>
      </c>
      <c r="C154" t="str">
        <f>"1200"</f>
        <v>1200</v>
      </c>
      <c r="D154" t="s">
        <v>270</v>
      </c>
      <c r="E154" t="s">
        <v>272</v>
      </c>
      <c r="F154" t="s">
        <v>20</v>
      </c>
      <c r="H154" s="3" t="s">
        <v>271</v>
      </c>
      <c r="I154">
        <v>0</v>
      </c>
      <c r="J154" t="s">
        <v>17</v>
      </c>
      <c r="K154" t="s">
        <v>30</v>
      </c>
    </row>
    <row r="155" spans="1:11" ht="30">
      <c r="A155" t="s">
        <v>11</v>
      </c>
      <c r="B155" t="str">
        <f t="shared" si="4"/>
        <v>2016-03-17</v>
      </c>
      <c r="C155" t="str">
        <f>"1230"</f>
        <v>1230</v>
      </c>
      <c r="D155" t="s">
        <v>248</v>
      </c>
      <c r="F155" t="s">
        <v>13</v>
      </c>
      <c r="H155" s="3" t="s">
        <v>249</v>
      </c>
      <c r="I155">
        <v>0</v>
      </c>
      <c r="J155" t="s">
        <v>17</v>
      </c>
      <c r="K155" t="s">
        <v>46</v>
      </c>
    </row>
    <row r="156" spans="1:11" ht="75">
      <c r="A156" t="s">
        <v>11</v>
      </c>
      <c r="B156" t="str">
        <f t="shared" si="4"/>
        <v>2016-03-17</v>
      </c>
      <c r="C156" t="str">
        <f>"1300"</f>
        <v>1300</v>
      </c>
      <c r="D156" t="s">
        <v>273</v>
      </c>
      <c r="F156" t="s">
        <v>13</v>
      </c>
      <c r="H156" s="3" t="s">
        <v>274</v>
      </c>
      <c r="I156">
        <v>0</v>
      </c>
      <c r="J156" t="s">
        <v>17</v>
      </c>
      <c r="K156" t="s">
        <v>33</v>
      </c>
    </row>
    <row r="157" spans="1:11" ht="45">
      <c r="A157" t="s">
        <v>11</v>
      </c>
      <c r="B157" t="str">
        <f t="shared" si="4"/>
        <v>2016-03-17</v>
      </c>
      <c r="C157" t="str">
        <f>"1330"</f>
        <v>1330</v>
      </c>
      <c r="D157" t="s">
        <v>250</v>
      </c>
      <c r="F157" t="s">
        <v>96</v>
      </c>
      <c r="G157" t="s">
        <v>251</v>
      </c>
      <c r="H157" s="3" t="s">
        <v>252</v>
      </c>
      <c r="I157">
        <v>0</v>
      </c>
      <c r="J157" t="s">
        <v>17</v>
      </c>
      <c r="K157" t="s">
        <v>204</v>
      </c>
    </row>
    <row r="158" spans="1:11" ht="60">
      <c r="A158" t="s">
        <v>11</v>
      </c>
      <c r="B158" t="str">
        <f t="shared" si="4"/>
        <v>2016-03-17</v>
      </c>
      <c r="C158" t="str">
        <f>"1430"</f>
        <v>1430</v>
      </c>
      <c r="D158" t="s">
        <v>37</v>
      </c>
      <c r="F158" t="s">
        <v>20</v>
      </c>
      <c r="H158" s="3" t="s">
        <v>222</v>
      </c>
      <c r="I158">
        <v>0</v>
      </c>
      <c r="J158" t="s">
        <v>17</v>
      </c>
      <c r="K158" t="s">
        <v>33</v>
      </c>
    </row>
    <row r="159" spans="1:11" ht="45">
      <c r="A159" t="s">
        <v>11</v>
      </c>
      <c r="B159" t="str">
        <f t="shared" si="4"/>
        <v>2016-03-17</v>
      </c>
      <c r="C159" t="str">
        <f>"1500"</f>
        <v>1500</v>
      </c>
      <c r="D159" t="s">
        <v>34</v>
      </c>
      <c r="F159" t="s">
        <v>20</v>
      </c>
      <c r="H159" s="3" t="s">
        <v>35</v>
      </c>
      <c r="I159">
        <v>2010</v>
      </c>
      <c r="J159" t="s">
        <v>23</v>
      </c>
      <c r="K159" t="s">
        <v>36</v>
      </c>
    </row>
    <row r="160" spans="1:11" ht="60">
      <c r="A160" t="s">
        <v>11</v>
      </c>
      <c r="B160" t="str">
        <f t="shared" si="4"/>
        <v>2016-03-17</v>
      </c>
      <c r="C160" t="str">
        <f>"1530"</f>
        <v>1530</v>
      </c>
      <c r="D160" t="s">
        <v>31</v>
      </c>
      <c r="F160" t="s">
        <v>20</v>
      </c>
      <c r="H160" s="3" t="s">
        <v>32</v>
      </c>
      <c r="I160">
        <v>2014</v>
      </c>
      <c r="J160" t="s">
        <v>17</v>
      </c>
      <c r="K160" t="s">
        <v>46</v>
      </c>
    </row>
    <row r="161" spans="1:11" ht="45">
      <c r="A161" t="s">
        <v>11</v>
      </c>
      <c r="B161" t="str">
        <f t="shared" si="4"/>
        <v>2016-03-17</v>
      </c>
      <c r="C161" t="str">
        <f>"1600"</f>
        <v>1600</v>
      </c>
      <c r="D161" t="s">
        <v>19</v>
      </c>
      <c r="E161" t="s">
        <v>275</v>
      </c>
      <c r="F161" t="s">
        <v>20</v>
      </c>
      <c r="H161" s="3" t="s">
        <v>21</v>
      </c>
      <c r="I161">
        <v>2002</v>
      </c>
      <c r="J161" t="s">
        <v>23</v>
      </c>
      <c r="K161" t="s">
        <v>24</v>
      </c>
    </row>
    <row r="162" spans="1:11" ht="45">
      <c r="A162" t="s">
        <v>11</v>
      </c>
      <c r="B162" t="str">
        <f t="shared" si="4"/>
        <v>2016-03-17</v>
      </c>
      <c r="C162" t="str">
        <f>"1615"</f>
        <v>1615</v>
      </c>
      <c r="D162" t="s">
        <v>19</v>
      </c>
      <c r="E162" t="s">
        <v>276</v>
      </c>
      <c r="F162" t="s">
        <v>20</v>
      </c>
      <c r="H162" s="3" t="s">
        <v>21</v>
      </c>
      <c r="I162">
        <v>2002</v>
      </c>
      <c r="J162" t="s">
        <v>23</v>
      </c>
      <c r="K162" t="s">
        <v>26</v>
      </c>
    </row>
    <row r="163" spans="1:11" ht="45">
      <c r="A163" t="s">
        <v>11</v>
      </c>
      <c r="B163" t="str">
        <f t="shared" si="4"/>
        <v>2016-03-17</v>
      </c>
      <c r="C163" t="str">
        <f>"1630"</f>
        <v>1630</v>
      </c>
      <c r="D163" t="s">
        <v>39</v>
      </c>
      <c r="E163" t="s">
        <v>110</v>
      </c>
      <c r="F163" t="s">
        <v>20</v>
      </c>
      <c r="H163" s="3" t="s">
        <v>109</v>
      </c>
      <c r="I163">
        <v>2012</v>
      </c>
      <c r="J163" t="s">
        <v>17</v>
      </c>
      <c r="K163" t="s">
        <v>46</v>
      </c>
    </row>
    <row r="164" spans="1:11" ht="75">
      <c r="A164" t="s">
        <v>11</v>
      </c>
      <c r="B164" t="str">
        <f t="shared" si="4"/>
        <v>2016-03-17</v>
      </c>
      <c r="C164" t="str">
        <f>"1700"</f>
        <v>1700</v>
      </c>
      <c r="D164" t="s">
        <v>43</v>
      </c>
      <c r="E164" t="s">
        <v>262</v>
      </c>
      <c r="F164" t="s">
        <v>20</v>
      </c>
      <c r="H164" s="3" t="s">
        <v>44</v>
      </c>
      <c r="I164">
        <v>2005</v>
      </c>
      <c r="J164" t="s">
        <v>23</v>
      </c>
      <c r="K164" t="s">
        <v>46</v>
      </c>
    </row>
    <row r="165" spans="1:11" ht="75">
      <c r="A165" t="s">
        <v>11</v>
      </c>
      <c r="B165" t="str">
        <f t="shared" si="4"/>
        <v>2016-03-17</v>
      </c>
      <c r="C165" t="str">
        <f>"1730"</f>
        <v>1730</v>
      </c>
      <c r="D165" t="s">
        <v>199</v>
      </c>
      <c r="H165" s="3" t="s">
        <v>200</v>
      </c>
      <c r="I165">
        <v>0</v>
      </c>
      <c r="J165" t="s">
        <v>16</v>
      </c>
      <c r="K165" t="s">
        <v>201</v>
      </c>
    </row>
    <row r="166" spans="1:11" ht="60">
      <c r="A166" t="s">
        <v>11</v>
      </c>
      <c r="B166" t="str">
        <f t="shared" si="4"/>
        <v>2016-03-17</v>
      </c>
      <c r="C166" t="str">
        <f>"1900"</f>
        <v>1900</v>
      </c>
      <c r="D166" t="s">
        <v>277</v>
      </c>
      <c r="E166" t="s">
        <v>279</v>
      </c>
      <c r="F166" t="s">
        <v>20</v>
      </c>
      <c r="G166" t="s">
        <v>63</v>
      </c>
      <c r="H166" s="3" t="s">
        <v>278</v>
      </c>
      <c r="I166">
        <v>2013</v>
      </c>
      <c r="J166" t="s">
        <v>17</v>
      </c>
      <c r="K166" t="s">
        <v>26</v>
      </c>
    </row>
    <row r="167" spans="1:11" ht="60">
      <c r="A167" t="s">
        <v>11</v>
      </c>
      <c r="B167" t="str">
        <f t="shared" si="4"/>
        <v>2016-03-17</v>
      </c>
      <c r="C167" t="str">
        <f>"1920"</f>
        <v>1920</v>
      </c>
      <c r="D167" t="s">
        <v>135</v>
      </c>
      <c r="F167" t="s">
        <v>76</v>
      </c>
      <c r="H167" s="3" t="s">
        <v>136</v>
      </c>
      <c r="I167">
        <v>2016</v>
      </c>
      <c r="J167" t="s">
        <v>17</v>
      </c>
      <c r="K167" t="s">
        <v>137</v>
      </c>
    </row>
    <row r="168" spans="1:11" ht="60">
      <c r="A168" t="s">
        <v>11</v>
      </c>
      <c r="B168" t="str">
        <f t="shared" si="4"/>
        <v>2016-03-17</v>
      </c>
      <c r="C168" t="str">
        <f>"1930"</f>
        <v>1930</v>
      </c>
      <c r="D168" t="s">
        <v>280</v>
      </c>
      <c r="E168" t="s">
        <v>282</v>
      </c>
      <c r="F168" t="s">
        <v>20</v>
      </c>
      <c r="H168" s="3" t="s">
        <v>281</v>
      </c>
      <c r="I168">
        <v>2012</v>
      </c>
      <c r="J168" t="s">
        <v>78</v>
      </c>
      <c r="K168" t="s">
        <v>33</v>
      </c>
    </row>
    <row r="169" spans="1:11" ht="45">
      <c r="A169" t="s">
        <v>11</v>
      </c>
      <c r="B169" t="str">
        <f t="shared" si="4"/>
        <v>2016-03-17</v>
      </c>
      <c r="C169" t="str">
        <f>"2000"</f>
        <v>2000</v>
      </c>
      <c r="D169" t="s">
        <v>283</v>
      </c>
      <c r="F169" t="s">
        <v>13</v>
      </c>
      <c r="G169" t="s">
        <v>55</v>
      </c>
      <c r="H169" s="3" t="s">
        <v>284</v>
      </c>
      <c r="I169">
        <v>2003</v>
      </c>
      <c r="J169" t="s">
        <v>17</v>
      </c>
      <c r="K169" t="s">
        <v>88</v>
      </c>
    </row>
    <row r="170" spans="1:11" ht="75">
      <c r="A170" t="s">
        <v>11</v>
      </c>
      <c r="B170" t="str">
        <f t="shared" si="4"/>
        <v>2016-03-17</v>
      </c>
      <c r="C170" t="str">
        <f>"2100"</f>
        <v>2100</v>
      </c>
      <c r="D170" t="s">
        <v>146</v>
      </c>
      <c r="H170" s="3" t="s">
        <v>147</v>
      </c>
      <c r="I170">
        <v>2016</v>
      </c>
      <c r="J170" t="s">
        <v>17</v>
      </c>
      <c r="K170" t="s">
        <v>53</v>
      </c>
    </row>
    <row r="171" spans="1:11" ht="45">
      <c r="A171" t="s">
        <v>11</v>
      </c>
      <c r="B171" t="str">
        <f t="shared" si="4"/>
        <v>2016-03-17</v>
      </c>
      <c r="C171" t="str">
        <f>"2130"</f>
        <v>2130</v>
      </c>
      <c r="D171" t="s">
        <v>285</v>
      </c>
      <c r="E171" t="s">
        <v>16</v>
      </c>
      <c r="F171" t="s">
        <v>96</v>
      </c>
      <c r="G171" t="s">
        <v>286</v>
      </c>
      <c r="H171" s="3" t="s">
        <v>287</v>
      </c>
      <c r="I171">
        <v>1998</v>
      </c>
      <c r="J171" t="s">
        <v>17</v>
      </c>
      <c r="K171" t="s">
        <v>288</v>
      </c>
    </row>
    <row r="172" spans="1:11" ht="60">
      <c r="A172" t="s">
        <v>11</v>
      </c>
      <c r="B172" t="str">
        <f t="shared" si="4"/>
        <v>2016-03-17</v>
      </c>
      <c r="C172" t="str">
        <f>"2300"</f>
        <v>2300</v>
      </c>
      <c r="D172" t="s">
        <v>62</v>
      </c>
      <c r="F172" t="s">
        <v>13</v>
      </c>
      <c r="G172" t="s">
        <v>63</v>
      </c>
      <c r="H172" s="3" t="s">
        <v>64</v>
      </c>
      <c r="I172">
        <v>0</v>
      </c>
      <c r="J172" t="s">
        <v>17</v>
      </c>
      <c r="K172" t="s">
        <v>65</v>
      </c>
    </row>
    <row r="173" spans="1:11" ht="45">
      <c r="A173" t="s">
        <v>11</v>
      </c>
      <c r="B173" t="str">
        <f aca="true" t="shared" si="5" ref="B173:B207">"2016-03-18"</f>
        <v>2016-03-18</v>
      </c>
      <c r="C173" t="str">
        <f>"0000"</f>
        <v>0000</v>
      </c>
      <c r="D173" t="s">
        <v>103</v>
      </c>
      <c r="E173" t="s">
        <v>289</v>
      </c>
      <c r="F173" t="s">
        <v>13</v>
      </c>
      <c r="H173" s="3" t="s">
        <v>104</v>
      </c>
      <c r="I173">
        <v>2012</v>
      </c>
      <c r="J173" t="s">
        <v>17</v>
      </c>
      <c r="K173" t="s">
        <v>106</v>
      </c>
    </row>
    <row r="174" spans="1:11" ht="60">
      <c r="A174" t="s">
        <v>11</v>
      </c>
      <c r="B174" t="str">
        <f t="shared" si="5"/>
        <v>2016-03-18</v>
      </c>
      <c r="C174" t="str">
        <f>"0600"</f>
        <v>0600</v>
      </c>
      <c r="D174" t="s">
        <v>27</v>
      </c>
      <c r="E174" t="s">
        <v>291</v>
      </c>
      <c r="F174" t="s">
        <v>20</v>
      </c>
      <c r="H174" s="3" t="s">
        <v>290</v>
      </c>
      <c r="I174">
        <v>2009</v>
      </c>
      <c r="J174" t="s">
        <v>17</v>
      </c>
      <c r="K174" t="s">
        <v>30</v>
      </c>
    </row>
    <row r="175" spans="1:11" ht="45">
      <c r="A175" t="s">
        <v>11</v>
      </c>
      <c r="B175" t="str">
        <f t="shared" si="5"/>
        <v>2016-03-18</v>
      </c>
      <c r="C175" t="str">
        <f>"0630"</f>
        <v>0630</v>
      </c>
      <c r="D175" t="s">
        <v>34</v>
      </c>
      <c r="F175" t="s">
        <v>20</v>
      </c>
      <c r="H175" s="3" t="s">
        <v>35</v>
      </c>
      <c r="I175">
        <v>2010</v>
      </c>
      <c r="J175" t="s">
        <v>23</v>
      </c>
      <c r="K175" t="s">
        <v>36</v>
      </c>
    </row>
    <row r="176" spans="1:11" ht="60">
      <c r="A176" t="s">
        <v>11</v>
      </c>
      <c r="B176" t="str">
        <f t="shared" si="5"/>
        <v>2016-03-18</v>
      </c>
      <c r="C176" t="str">
        <f>"0700"</f>
        <v>0700</v>
      </c>
      <c r="D176" t="s">
        <v>31</v>
      </c>
      <c r="F176" t="s">
        <v>13</v>
      </c>
      <c r="G176" t="s">
        <v>292</v>
      </c>
      <c r="H176" s="3" t="s">
        <v>32</v>
      </c>
      <c r="I176">
        <v>2014</v>
      </c>
      <c r="J176" t="s">
        <v>17</v>
      </c>
      <c r="K176" t="s">
        <v>42</v>
      </c>
    </row>
    <row r="177" spans="1:11" ht="30">
      <c r="A177" t="s">
        <v>11</v>
      </c>
      <c r="B177" t="str">
        <f t="shared" si="5"/>
        <v>2016-03-18</v>
      </c>
      <c r="C177" t="str">
        <f>"0730"</f>
        <v>0730</v>
      </c>
      <c r="D177" t="s">
        <v>39</v>
      </c>
      <c r="E177" t="s">
        <v>294</v>
      </c>
      <c r="F177" t="s">
        <v>20</v>
      </c>
      <c r="H177" s="3" t="s">
        <v>293</v>
      </c>
      <c r="I177">
        <v>2012</v>
      </c>
      <c r="J177" t="s">
        <v>17</v>
      </c>
      <c r="K177" t="s">
        <v>46</v>
      </c>
    </row>
    <row r="178" spans="1:11" ht="60">
      <c r="A178" t="s">
        <v>11</v>
      </c>
      <c r="B178" t="str">
        <f t="shared" si="5"/>
        <v>2016-03-18</v>
      </c>
      <c r="C178" t="str">
        <f>"0800"</f>
        <v>0800</v>
      </c>
      <c r="D178" t="s">
        <v>37</v>
      </c>
      <c r="F178" t="s">
        <v>20</v>
      </c>
      <c r="H178" s="3" t="s">
        <v>295</v>
      </c>
      <c r="I178">
        <v>0</v>
      </c>
      <c r="J178" t="s">
        <v>17</v>
      </c>
      <c r="K178" t="s">
        <v>112</v>
      </c>
    </row>
    <row r="179" spans="1:11" ht="75">
      <c r="A179" t="s">
        <v>11</v>
      </c>
      <c r="B179" t="str">
        <f t="shared" si="5"/>
        <v>2016-03-18</v>
      </c>
      <c r="C179" t="str">
        <f>"0830"</f>
        <v>0830</v>
      </c>
      <c r="D179" t="s">
        <v>43</v>
      </c>
      <c r="E179" t="s">
        <v>296</v>
      </c>
      <c r="F179" t="s">
        <v>20</v>
      </c>
      <c r="H179" s="3" t="s">
        <v>44</v>
      </c>
      <c r="I179">
        <v>2005</v>
      </c>
      <c r="J179" t="s">
        <v>23</v>
      </c>
      <c r="K179" t="s">
        <v>46</v>
      </c>
    </row>
    <row r="180" spans="1:11" ht="60">
      <c r="A180" t="s">
        <v>11</v>
      </c>
      <c r="B180" t="str">
        <f t="shared" si="5"/>
        <v>2016-03-18</v>
      </c>
      <c r="C180" t="str">
        <f>"0900"</f>
        <v>0900</v>
      </c>
      <c r="D180" t="s">
        <v>37</v>
      </c>
      <c r="E180" t="s">
        <v>298</v>
      </c>
      <c r="F180" t="s">
        <v>20</v>
      </c>
      <c r="H180" s="3" t="s">
        <v>297</v>
      </c>
      <c r="I180">
        <v>0</v>
      </c>
      <c r="J180" t="s">
        <v>17</v>
      </c>
      <c r="K180" t="s">
        <v>42</v>
      </c>
    </row>
    <row r="181" spans="1:11" ht="60">
      <c r="A181" t="s">
        <v>11</v>
      </c>
      <c r="B181" t="str">
        <f t="shared" si="5"/>
        <v>2016-03-18</v>
      </c>
      <c r="C181" t="str">
        <f>"0930"</f>
        <v>0930</v>
      </c>
      <c r="D181" t="s">
        <v>31</v>
      </c>
      <c r="F181" t="s">
        <v>20</v>
      </c>
      <c r="H181" s="3" t="s">
        <v>32</v>
      </c>
      <c r="I181">
        <v>0</v>
      </c>
      <c r="J181" t="s">
        <v>17</v>
      </c>
      <c r="K181" t="s">
        <v>42</v>
      </c>
    </row>
    <row r="182" spans="1:11" ht="45">
      <c r="A182" t="s">
        <v>11</v>
      </c>
      <c r="B182" t="str">
        <f t="shared" si="5"/>
        <v>2016-03-18</v>
      </c>
      <c r="C182" t="str">
        <f>"1000"</f>
        <v>1000</v>
      </c>
      <c r="D182" t="s">
        <v>127</v>
      </c>
      <c r="E182" t="s">
        <v>299</v>
      </c>
      <c r="F182" t="s">
        <v>20</v>
      </c>
      <c r="H182" s="3" t="s">
        <v>128</v>
      </c>
      <c r="I182">
        <v>0</v>
      </c>
      <c r="J182" t="s">
        <v>78</v>
      </c>
      <c r="K182" t="s">
        <v>30</v>
      </c>
    </row>
    <row r="183" spans="1:11" ht="60">
      <c r="A183" t="s">
        <v>11</v>
      </c>
      <c r="B183" t="str">
        <f t="shared" si="5"/>
        <v>2016-03-18</v>
      </c>
      <c r="C183" t="str">
        <f>"1030"</f>
        <v>1030</v>
      </c>
      <c r="D183" t="s">
        <v>277</v>
      </c>
      <c r="E183" t="s">
        <v>301</v>
      </c>
      <c r="F183" t="s">
        <v>20</v>
      </c>
      <c r="G183" t="s">
        <v>63</v>
      </c>
      <c r="H183" s="3" t="s">
        <v>300</v>
      </c>
      <c r="I183">
        <v>2013</v>
      </c>
      <c r="J183" t="s">
        <v>17</v>
      </c>
      <c r="K183" t="s">
        <v>26</v>
      </c>
    </row>
    <row r="184" spans="1:11" ht="45">
      <c r="A184" t="s">
        <v>11</v>
      </c>
      <c r="B184" t="str">
        <f t="shared" si="5"/>
        <v>2016-03-18</v>
      </c>
      <c r="C184" t="str">
        <f>"1045"</f>
        <v>1045</v>
      </c>
      <c r="D184" t="s">
        <v>277</v>
      </c>
      <c r="E184" t="s">
        <v>303</v>
      </c>
      <c r="F184" t="s">
        <v>20</v>
      </c>
      <c r="G184" t="s">
        <v>63</v>
      </c>
      <c r="H184" s="3" t="s">
        <v>302</v>
      </c>
      <c r="I184">
        <v>2013</v>
      </c>
      <c r="J184" t="s">
        <v>17</v>
      </c>
      <c r="K184" t="s">
        <v>24</v>
      </c>
    </row>
    <row r="185" spans="1:11" ht="45">
      <c r="A185" t="s">
        <v>11</v>
      </c>
      <c r="B185" t="str">
        <f t="shared" si="5"/>
        <v>2016-03-18</v>
      </c>
      <c r="C185" t="str">
        <f>"1100"</f>
        <v>1100</v>
      </c>
      <c r="D185" t="s">
        <v>304</v>
      </c>
      <c r="F185" t="s">
        <v>13</v>
      </c>
      <c r="H185" s="3" t="s">
        <v>305</v>
      </c>
      <c r="I185">
        <v>0</v>
      </c>
      <c r="J185" t="s">
        <v>17</v>
      </c>
      <c r="K185" t="s">
        <v>306</v>
      </c>
    </row>
    <row r="186" spans="1:11" ht="60">
      <c r="A186" t="s">
        <v>11</v>
      </c>
      <c r="B186" t="str">
        <f t="shared" si="5"/>
        <v>2016-03-18</v>
      </c>
      <c r="C186" t="str">
        <f>"1200"</f>
        <v>1200</v>
      </c>
      <c r="D186" t="s">
        <v>307</v>
      </c>
      <c r="F186" t="s">
        <v>20</v>
      </c>
      <c r="H186" s="3" t="s">
        <v>308</v>
      </c>
      <c r="I186">
        <v>2014</v>
      </c>
      <c r="J186" t="s">
        <v>17</v>
      </c>
      <c r="K186" t="s">
        <v>309</v>
      </c>
    </row>
    <row r="187" spans="1:11" ht="75">
      <c r="A187" t="s">
        <v>11</v>
      </c>
      <c r="B187" t="str">
        <f t="shared" si="5"/>
        <v>2016-03-18</v>
      </c>
      <c r="C187" t="str">
        <f>"1220"</f>
        <v>1220</v>
      </c>
      <c r="D187" t="s">
        <v>205</v>
      </c>
      <c r="F187" t="s">
        <v>96</v>
      </c>
      <c r="G187" t="s">
        <v>97</v>
      </c>
      <c r="H187" s="3" t="s">
        <v>206</v>
      </c>
      <c r="I187">
        <v>2012</v>
      </c>
      <c r="J187" t="s">
        <v>151</v>
      </c>
      <c r="K187" t="s">
        <v>50</v>
      </c>
    </row>
    <row r="188" spans="1:11" ht="60">
      <c r="A188" t="s">
        <v>11</v>
      </c>
      <c r="B188" t="str">
        <f t="shared" si="5"/>
        <v>2016-03-18</v>
      </c>
      <c r="C188" t="str">
        <f>"1350"</f>
        <v>1350</v>
      </c>
      <c r="D188" t="s">
        <v>310</v>
      </c>
      <c r="F188" t="s">
        <v>20</v>
      </c>
      <c r="H188" s="3" t="s">
        <v>311</v>
      </c>
      <c r="I188">
        <v>0</v>
      </c>
      <c r="J188" t="s">
        <v>17</v>
      </c>
      <c r="K188" t="s">
        <v>312</v>
      </c>
    </row>
    <row r="189" spans="1:11" ht="60">
      <c r="A189" t="s">
        <v>11</v>
      </c>
      <c r="B189" t="str">
        <f t="shared" si="5"/>
        <v>2016-03-18</v>
      </c>
      <c r="C189" t="str">
        <f>"1430"</f>
        <v>1430</v>
      </c>
      <c r="D189" t="s">
        <v>119</v>
      </c>
      <c r="F189" t="s">
        <v>20</v>
      </c>
      <c r="H189" s="3" t="s">
        <v>261</v>
      </c>
      <c r="I189">
        <v>0</v>
      </c>
      <c r="J189" t="s">
        <v>17</v>
      </c>
      <c r="K189" t="s">
        <v>30</v>
      </c>
    </row>
    <row r="190" spans="1:11" ht="45">
      <c r="A190" t="s">
        <v>11</v>
      </c>
      <c r="B190" t="str">
        <f t="shared" si="5"/>
        <v>2016-03-18</v>
      </c>
      <c r="C190" t="str">
        <f>"1500"</f>
        <v>1500</v>
      </c>
      <c r="D190" t="s">
        <v>34</v>
      </c>
      <c r="F190" t="s">
        <v>20</v>
      </c>
      <c r="H190" s="3" t="s">
        <v>35</v>
      </c>
      <c r="I190">
        <v>2010</v>
      </c>
      <c r="J190" t="s">
        <v>23</v>
      </c>
      <c r="K190" t="s">
        <v>42</v>
      </c>
    </row>
    <row r="191" spans="1:11" ht="60">
      <c r="A191" t="s">
        <v>11</v>
      </c>
      <c r="B191" t="str">
        <f t="shared" si="5"/>
        <v>2016-03-18</v>
      </c>
      <c r="C191" t="str">
        <f>"1530"</f>
        <v>1530</v>
      </c>
      <c r="D191" t="s">
        <v>31</v>
      </c>
      <c r="F191" t="s">
        <v>13</v>
      </c>
      <c r="G191" t="s">
        <v>292</v>
      </c>
      <c r="H191" s="3" t="s">
        <v>32</v>
      </c>
      <c r="I191">
        <v>2014</v>
      </c>
      <c r="J191" t="s">
        <v>17</v>
      </c>
      <c r="K191" t="s">
        <v>42</v>
      </c>
    </row>
    <row r="192" spans="1:11" ht="45">
      <c r="A192" t="s">
        <v>11</v>
      </c>
      <c r="B192" t="str">
        <f t="shared" si="5"/>
        <v>2016-03-18</v>
      </c>
      <c r="C192" t="str">
        <f>"1600"</f>
        <v>1600</v>
      </c>
      <c r="D192" t="s">
        <v>19</v>
      </c>
      <c r="E192" t="s">
        <v>313</v>
      </c>
      <c r="F192" t="s">
        <v>20</v>
      </c>
      <c r="H192" s="3" t="s">
        <v>21</v>
      </c>
      <c r="I192">
        <v>2002</v>
      </c>
      <c r="J192" t="s">
        <v>23</v>
      </c>
      <c r="K192" t="s">
        <v>24</v>
      </c>
    </row>
    <row r="193" spans="1:11" ht="45">
      <c r="A193" t="s">
        <v>11</v>
      </c>
      <c r="B193" t="str">
        <f t="shared" si="5"/>
        <v>2016-03-18</v>
      </c>
      <c r="C193" t="str">
        <f>"1615"</f>
        <v>1615</v>
      </c>
      <c r="D193" t="s">
        <v>19</v>
      </c>
      <c r="E193" t="s">
        <v>314</v>
      </c>
      <c r="F193" t="s">
        <v>20</v>
      </c>
      <c r="H193" s="3" t="s">
        <v>21</v>
      </c>
      <c r="I193">
        <v>2002</v>
      </c>
      <c r="J193" t="s">
        <v>23</v>
      </c>
      <c r="K193" t="s">
        <v>26</v>
      </c>
    </row>
    <row r="194" spans="1:11" ht="45">
      <c r="A194" t="s">
        <v>11</v>
      </c>
      <c r="B194" t="str">
        <f t="shared" si="5"/>
        <v>2016-03-18</v>
      </c>
      <c r="C194" t="str">
        <f>"1630"</f>
        <v>1630</v>
      </c>
      <c r="D194" t="s">
        <v>39</v>
      </c>
      <c r="E194" t="s">
        <v>170</v>
      </c>
      <c r="F194" t="s">
        <v>20</v>
      </c>
      <c r="H194" s="3" t="s">
        <v>169</v>
      </c>
      <c r="I194">
        <v>2012</v>
      </c>
      <c r="J194" t="s">
        <v>17</v>
      </c>
      <c r="K194" t="s">
        <v>46</v>
      </c>
    </row>
    <row r="195" spans="1:11" ht="75">
      <c r="A195" t="s">
        <v>11</v>
      </c>
      <c r="B195" t="str">
        <f t="shared" si="5"/>
        <v>2016-03-18</v>
      </c>
      <c r="C195" t="str">
        <f>"1700"</f>
        <v>1700</v>
      </c>
      <c r="D195" t="s">
        <v>43</v>
      </c>
      <c r="E195" t="s">
        <v>296</v>
      </c>
      <c r="F195" t="s">
        <v>20</v>
      </c>
      <c r="H195" s="3" t="s">
        <v>44</v>
      </c>
      <c r="I195">
        <v>2005</v>
      </c>
      <c r="J195" t="s">
        <v>23</v>
      </c>
      <c r="K195" t="s">
        <v>46</v>
      </c>
    </row>
    <row r="196" spans="1:11" ht="60">
      <c r="A196" t="s">
        <v>11</v>
      </c>
      <c r="B196" t="str">
        <f t="shared" si="5"/>
        <v>2016-03-18</v>
      </c>
      <c r="C196" t="str">
        <f>"1730"</f>
        <v>1730</v>
      </c>
      <c r="D196" t="s">
        <v>315</v>
      </c>
      <c r="E196" t="s">
        <v>317</v>
      </c>
      <c r="F196" t="s">
        <v>20</v>
      </c>
      <c r="H196" s="3" t="s">
        <v>316</v>
      </c>
      <c r="I196">
        <v>2011</v>
      </c>
      <c r="J196" t="s">
        <v>17</v>
      </c>
      <c r="K196" t="s">
        <v>112</v>
      </c>
    </row>
    <row r="197" spans="1:11" ht="45">
      <c r="A197" t="s">
        <v>11</v>
      </c>
      <c r="B197" t="str">
        <f t="shared" si="5"/>
        <v>2016-03-18</v>
      </c>
      <c r="C197" t="str">
        <f>"1800"</f>
        <v>1800</v>
      </c>
      <c r="D197" t="s">
        <v>190</v>
      </c>
      <c r="E197" t="s">
        <v>319</v>
      </c>
      <c r="F197" t="s">
        <v>13</v>
      </c>
      <c r="G197" t="s">
        <v>191</v>
      </c>
      <c r="H197" s="3" t="s">
        <v>318</v>
      </c>
      <c r="I197">
        <v>2009</v>
      </c>
      <c r="J197" t="s">
        <v>17</v>
      </c>
      <c r="K197" t="s">
        <v>42</v>
      </c>
    </row>
    <row r="198" spans="1:11" ht="45">
      <c r="A198" t="s">
        <v>11</v>
      </c>
      <c r="B198" t="str">
        <f t="shared" si="5"/>
        <v>2016-03-18</v>
      </c>
      <c r="C198" t="str">
        <f>"1830"</f>
        <v>1830</v>
      </c>
      <c r="D198" t="s">
        <v>129</v>
      </c>
      <c r="E198" t="s">
        <v>321</v>
      </c>
      <c r="F198" t="s">
        <v>20</v>
      </c>
      <c r="H198" s="3" t="s">
        <v>320</v>
      </c>
      <c r="I198">
        <v>0</v>
      </c>
      <c r="J198" t="s">
        <v>17</v>
      </c>
      <c r="K198" t="s">
        <v>33</v>
      </c>
    </row>
    <row r="199" spans="1:11" ht="60">
      <c r="A199" t="s">
        <v>11</v>
      </c>
      <c r="B199" t="str">
        <f t="shared" si="5"/>
        <v>2016-03-18</v>
      </c>
      <c r="C199" t="str">
        <f>"1900"</f>
        <v>1900</v>
      </c>
      <c r="D199" t="s">
        <v>322</v>
      </c>
      <c r="E199" t="s">
        <v>324</v>
      </c>
      <c r="F199" t="s">
        <v>20</v>
      </c>
      <c r="H199" s="3" t="s">
        <v>323</v>
      </c>
      <c r="I199">
        <v>2013</v>
      </c>
      <c r="J199" t="s">
        <v>17</v>
      </c>
      <c r="K199" t="s">
        <v>309</v>
      </c>
    </row>
    <row r="200" spans="1:11" ht="60">
      <c r="A200" t="s">
        <v>11</v>
      </c>
      <c r="B200" t="str">
        <f t="shared" si="5"/>
        <v>2016-03-18</v>
      </c>
      <c r="C200" t="str">
        <f>"1920"</f>
        <v>1920</v>
      </c>
      <c r="D200" t="s">
        <v>135</v>
      </c>
      <c r="F200" t="s">
        <v>76</v>
      </c>
      <c r="H200" s="3" t="s">
        <v>136</v>
      </c>
      <c r="I200">
        <v>2016</v>
      </c>
      <c r="J200" t="s">
        <v>17</v>
      </c>
      <c r="K200" t="s">
        <v>137</v>
      </c>
    </row>
    <row r="201" spans="1:11" ht="60">
      <c r="A201" t="s">
        <v>11</v>
      </c>
      <c r="B201" t="str">
        <f t="shared" si="5"/>
        <v>2016-03-18</v>
      </c>
      <c r="C201" t="str">
        <f>"1930"</f>
        <v>1930</v>
      </c>
      <c r="D201" t="s">
        <v>325</v>
      </c>
      <c r="E201" t="s">
        <v>326</v>
      </c>
      <c r="F201" t="s">
        <v>20</v>
      </c>
      <c r="H201" s="3" t="s">
        <v>149</v>
      </c>
      <c r="I201">
        <v>2014</v>
      </c>
      <c r="J201" t="s">
        <v>151</v>
      </c>
      <c r="K201" t="s">
        <v>33</v>
      </c>
    </row>
    <row r="202" spans="1:11" ht="45">
      <c r="A202" t="s">
        <v>11</v>
      </c>
      <c r="B202" t="str">
        <f t="shared" si="5"/>
        <v>2016-03-18</v>
      </c>
      <c r="C202" t="str">
        <f>"2000"</f>
        <v>2000</v>
      </c>
      <c r="D202" t="s">
        <v>327</v>
      </c>
      <c r="E202" t="s">
        <v>329</v>
      </c>
      <c r="F202" t="s">
        <v>20</v>
      </c>
      <c r="H202" s="3" t="s">
        <v>328</v>
      </c>
      <c r="I202">
        <v>2013</v>
      </c>
      <c r="J202" t="s">
        <v>78</v>
      </c>
      <c r="K202" t="s">
        <v>70</v>
      </c>
    </row>
    <row r="203" spans="1:11" ht="30">
      <c r="A203" t="s">
        <v>11</v>
      </c>
      <c r="B203" t="str">
        <f t="shared" si="5"/>
        <v>2016-03-18</v>
      </c>
      <c r="C203" t="str">
        <f>"2030"</f>
        <v>2030</v>
      </c>
      <c r="D203" t="s">
        <v>330</v>
      </c>
      <c r="E203" t="s">
        <v>333</v>
      </c>
      <c r="F203" t="s">
        <v>96</v>
      </c>
      <c r="G203" t="s">
        <v>331</v>
      </c>
      <c r="H203" s="3" t="s">
        <v>332</v>
      </c>
      <c r="I203">
        <v>2007</v>
      </c>
      <c r="J203" t="s">
        <v>57</v>
      </c>
      <c r="K203" t="s">
        <v>334</v>
      </c>
    </row>
    <row r="204" spans="1:11" ht="75">
      <c r="A204" t="s">
        <v>11</v>
      </c>
      <c r="B204" t="str">
        <f t="shared" si="5"/>
        <v>2016-03-18</v>
      </c>
      <c r="C204" t="str">
        <f>"2100"</f>
        <v>2100</v>
      </c>
      <c r="D204" t="s">
        <v>51</v>
      </c>
      <c r="H204" s="3" t="s">
        <v>52</v>
      </c>
      <c r="I204">
        <v>2016</v>
      </c>
      <c r="J204" t="s">
        <v>17</v>
      </c>
      <c r="K204" t="s">
        <v>53</v>
      </c>
    </row>
    <row r="205" spans="1:11" ht="60">
      <c r="A205" t="s">
        <v>11</v>
      </c>
      <c r="B205" t="str">
        <f t="shared" si="5"/>
        <v>2016-03-18</v>
      </c>
      <c r="C205" t="str">
        <f>"2130"</f>
        <v>2130</v>
      </c>
      <c r="D205" t="s">
        <v>335</v>
      </c>
      <c r="H205" s="3" t="s">
        <v>336</v>
      </c>
      <c r="I205">
        <v>2004</v>
      </c>
      <c r="J205" t="s">
        <v>57</v>
      </c>
      <c r="K205" t="s">
        <v>337</v>
      </c>
    </row>
    <row r="206" spans="1:11" ht="75">
      <c r="A206" t="s">
        <v>11</v>
      </c>
      <c r="B206" t="str">
        <f t="shared" si="5"/>
        <v>2016-03-18</v>
      </c>
      <c r="C206" t="str">
        <f>"2200"</f>
        <v>2200</v>
      </c>
      <c r="D206" t="s">
        <v>338</v>
      </c>
      <c r="F206" t="s">
        <v>13</v>
      </c>
      <c r="G206" t="s">
        <v>55</v>
      </c>
      <c r="H206" s="3" t="s">
        <v>339</v>
      </c>
      <c r="I206">
        <v>2008</v>
      </c>
      <c r="J206" t="s">
        <v>17</v>
      </c>
      <c r="K206" t="s">
        <v>340</v>
      </c>
    </row>
    <row r="207" spans="1:11" ht="75">
      <c r="A207" t="s">
        <v>11</v>
      </c>
      <c r="B207" t="str">
        <f t="shared" si="5"/>
        <v>2016-03-18</v>
      </c>
      <c r="C207" t="str">
        <f>"2330"</f>
        <v>2330</v>
      </c>
      <c r="D207" t="s">
        <v>59</v>
      </c>
      <c r="E207" t="s">
        <v>341</v>
      </c>
      <c r="F207" t="s">
        <v>20</v>
      </c>
      <c r="H207" s="3" t="s">
        <v>60</v>
      </c>
      <c r="I207">
        <v>2013</v>
      </c>
      <c r="J207" t="s">
        <v>17</v>
      </c>
      <c r="K207" t="s">
        <v>70</v>
      </c>
    </row>
    <row r="208" spans="1:11" ht="30">
      <c r="A208" t="s">
        <v>11</v>
      </c>
      <c r="B208" t="str">
        <f aca="true" t="shared" si="6" ref="B208:B245">"2016-03-19"</f>
        <v>2016-03-19</v>
      </c>
      <c r="C208" t="str">
        <f>"0000"</f>
        <v>0000</v>
      </c>
      <c r="D208" t="s">
        <v>342</v>
      </c>
      <c r="E208" t="s">
        <v>345</v>
      </c>
      <c r="F208" t="s">
        <v>155</v>
      </c>
      <c r="G208" t="s">
        <v>343</v>
      </c>
      <c r="H208" s="3" t="s">
        <v>344</v>
      </c>
      <c r="I208">
        <v>0</v>
      </c>
      <c r="J208" t="s">
        <v>17</v>
      </c>
      <c r="K208" t="s">
        <v>214</v>
      </c>
    </row>
    <row r="209" spans="1:11" ht="60">
      <c r="A209" t="s">
        <v>11</v>
      </c>
      <c r="B209" t="str">
        <f t="shared" si="6"/>
        <v>2016-03-19</v>
      </c>
      <c r="C209" t="str">
        <f>"0400"</f>
        <v>0400</v>
      </c>
      <c r="D209" t="s">
        <v>209</v>
      </c>
      <c r="F209" t="s">
        <v>13</v>
      </c>
      <c r="G209" t="s">
        <v>97</v>
      </c>
      <c r="H209" s="3" t="s">
        <v>210</v>
      </c>
      <c r="I209">
        <v>0</v>
      </c>
      <c r="J209" t="s">
        <v>16</v>
      </c>
      <c r="K209" t="s">
        <v>58</v>
      </c>
    </row>
    <row r="210" spans="1:11" ht="45">
      <c r="A210" t="s">
        <v>11</v>
      </c>
      <c r="B210" t="str">
        <f t="shared" si="6"/>
        <v>2016-03-19</v>
      </c>
      <c r="C210" t="str">
        <f>"0500"</f>
        <v>0500</v>
      </c>
      <c r="D210" t="s">
        <v>346</v>
      </c>
      <c r="F210" t="s">
        <v>20</v>
      </c>
      <c r="H210" s="3" t="s">
        <v>347</v>
      </c>
      <c r="I210">
        <v>2011</v>
      </c>
      <c r="J210" t="s">
        <v>17</v>
      </c>
      <c r="K210" t="s">
        <v>167</v>
      </c>
    </row>
    <row r="211" spans="1:11" ht="45">
      <c r="A211" t="s">
        <v>11</v>
      </c>
      <c r="B211" t="str">
        <f t="shared" si="6"/>
        <v>2016-03-19</v>
      </c>
      <c r="C211" t="str">
        <f>"0600"</f>
        <v>0600</v>
      </c>
      <c r="D211" t="s">
        <v>19</v>
      </c>
      <c r="E211" t="s">
        <v>348</v>
      </c>
      <c r="F211" t="s">
        <v>20</v>
      </c>
      <c r="H211" s="3" t="s">
        <v>21</v>
      </c>
      <c r="I211">
        <v>2002</v>
      </c>
      <c r="J211" t="s">
        <v>23</v>
      </c>
      <c r="K211" t="s">
        <v>24</v>
      </c>
    </row>
    <row r="212" spans="1:11" ht="45">
      <c r="A212" t="s">
        <v>11</v>
      </c>
      <c r="B212" t="str">
        <f t="shared" si="6"/>
        <v>2016-03-19</v>
      </c>
      <c r="C212" t="str">
        <f>"0615"</f>
        <v>0615</v>
      </c>
      <c r="D212" t="s">
        <v>19</v>
      </c>
      <c r="E212" t="s">
        <v>349</v>
      </c>
      <c r="F212" t="s">
        <v>20</v>
      </c>
      <c r="H212" s="3" t="s">
        <v>21</v>
      </c>
      <c r="I212">
        <v>2002</v>
      </c>
      <c r="J212" t="s">
        <v>23</v>
      </c>
      <c r="K212" t="s">
        <v>26</v>
      </c>
    </row>
    <row r="213" spans="1:11" ht="30">
      <c r="A213" t="s">
        <v>11</v>
      </c>
      <c r="B213" t="str">
        <f t="shared" si="6"/>
        <v>2016-03-19</v>
      </c>
      <c r="C213" t="str">
        <f>"0630"</f>
        <v>0630</v>
      </c>
      <c r="D213" t="s">
        <v>27</v>
      </c>
      <c r="E213" t="s">
        <v>219</v>
      </c>
      <c r="F213" t="s">
        <v>20</v>
      </c>
      <c r="H213" s="3" t="s">
        <v>218</v>
      </c>
      <c r="I213">
        <v>2009</v>
      </c>
      <c r="J213" t="s">
        <v>17</v>
      </c>
      <c r="K213" t="s">
        <v>30</v>
      </c>
    </row>
    <row r="214" spans="1:11" ht="60">
      <c r="A214" t="s">
        <v>11</v>
      </c>
      <c r="B214" t="str">
        <f t="shared" si="6"/>
        <v>2016-03-19</v>
      </c>
      <c r="C214" t="str">
        <f>"0700"</f>
        <v>0700</v>
      </c>
      <c r="D214" t="s">
        <v>31</v>
      </c>
      <c r="F214" t="s">
        <v>20</v>
      </c>
      <c r="H214" s="3" t="s">
        <v>32</v>
      </c>
      <c r="I214">
        <v>2014</v>
      </c>
      <c r="J214" t="s">
        <v>17</v>
      </c>
      <c r="K214" t="s">
        <v>33</v>
      </c>
    </row>
    <row r="215" spans="1:11" ht="45">
      <c r="A215" t="s">
        <v>11</v>
      </c>
      <c r="B215" t="str">
        <f t="shared" si="6"/>
        <v>2016-03-19</v>
      </c>
      <c r="C215" t="str">
        <f>"0730"</f>
        <v>0730</v>
      </c>
      <c r="D215" t="s">
        <v>34</v>
      </c>
      <c r="F215" t="s">
        <v>20</v>
      </c>
      <c r="H215" s="3" t="s">
        <v>35</v>
      </c>
      <c r="I215">
        <v>2010</v>
      </c>
      <c r="J215" t="s">
        <v>23</v>
      </c>
      <c r="K215" t="s">
        <v>36</v>
      </c>
    </row>
    <row r="216" spans="1:11" ht="60">
      <c r="A216" t="s">
        <v>11</v>
      </c>
      <c r="B216" t="str">
        <f t="shared" si="6"/>
        <v>2016-03-19</v>
      </c>
      <c r="C216" t="str">
        <f>"0800"</f>
        <v>0800</v>
      </c>
      <c r="D216" t="s">
        <v>37</v>
      </c>
      <c r="F216" t="s">
        <v>20</v>
      </c>
      <c r="H216" s="3" t="s">
        <v>350</v>
      </c>
      <c r="I216">
        <v>0</v>
      </c>
      <c r="J216" t="s">
        <v>17</v>
      </c>
      <c r="K216" t="s">
        <v>33</v>
      </c>
    </row>
    <row r="217" spans="1:11" ht="60">
      <c r="A217" t="s">
        <v>11</v>
      </c>
      <c r="B217" t="str">
        <f t="shared" si="6"/>
        <v>2016-03-19</v>
      </c>
      <c r="C217" t="str">
        <f>"0830"</f>
        <v>0830</v>
      </c>
      <c r="D217" t="s">
        <v>39</v>
      </c>
      <c r="E217" t="s">
        <v>352</v>
      </c>
      <c r="F217" t="s">
        <v>20</v>
      </c>
      <c r="H217" s="3" t="s">
        <v>351</v>
      </c>
      <c r="I217">
        <v>2012</v>
      </c>
      <c r="J217" t="s">
        <v>17</v>
      </c>
      <c r="K217" t="s">
        <v>46</v>
      </c>
    </row>
    <row r="218" spans="1:11" ht="75">
      <c r="A218" t="s">
        <v>11</v>
      </c>
      <c r="B218" t="str">
        <f t="shared" si="6"/>
        <v>2016-03-19</v>
      </c>
      <c r="C218" t="str">
        <f>"0900"</f>
        <v>0900</v>
      </c>
      <c r="D218" t="s">
        <v>43</v>
      </c>
      <c r="E218" t="s">
        <v>353</v>
      </c>
      <c r="F218" t="s">
        <v>20</v>
      </c>
      <c r="H218" s="3" t="s">
        <v>44</v>
      </c>
      <c r="I218">
        <v>2005</v>
      </c>
      <c r="J218" t="s">
        <v>23</v>
      </c>
      <c r="K218" t="s">
        <v>46</v>
      </c>
    </row>
    <row r="219" spans="1:11" ht="60">
      <c r="A219" t="s">
        <v>11</v>
      </c>
      <c r="B219" t="str">
        <f t="shared" si="6"/>
        <v>2016-03-19</v>
      </c>
      <c r="C219" t="str">
        <f>"0930"</f>
        <v>0930</v>
      </c>
      <c r="D219" t="s">
        <v>31</v>
      </c>
      <c r="F219" t="s">
        <v>20</v>
      </c>
      <c r="H219" s="3" t="s">
        <v>32</v>
      </c>
      <c r="I219">
        <v>2014</v>
      </c>
      <c r="J219" t="s">
        <v>17</v>
      </c>
      <c r="K219" t="s">
        <v>42</v>
      </c>
    </row>
    <row r="220" spans="1:11" ht="45">
      <c r="A220" t="s">
        <v>11</v>
      </c>
      <c r="B220" t="str">
        <f t="shared" si="6"/>
        <v>2016-03-19</v>
      </c>
      <c r="C220" t="str">
        <f>"1000"</f>
        <v>1000</v>
      </c>
      <c r="D220" t="s">
        <v>354</v>
      </c>
      <c r="F220" t="s">
        <v>13</v>
      </c>
      <c r="H220" s="3" t="s">
        <v>355</v>
      </c>
      <c r="I220">
        <v>2013</v>
      </c>
      <c r="J220" t="s">
        <v>17</v>
      </c>
      <c r="K220" t="s">
        <v>33</v>
      </c>
    </row>
    <row r="221" spans="1:11" ht="75">
      <c r="A221" t="s">
        <v>11</v>
      </c>
      <c r="B221" t="str">
        <f t="shared" si="6"/>
        <v>2016-03-19</v>
      </c>
      <c r="C221" t="str">
        <f>"1030"</f>
        <v>1030</v>
      </c>
      <c r="D221" t="s">
        <v>338</v>
      </c>
      <c r="F221" t="s">
        <v>13</v>
      </c>
      <c r="G221" t="s">
        <v>55</v>
      </c>
      <c r="H221" s="3" t="s">
        <v>339</v>
      </c>
      <c r="I221">
        <v>2008</v>
      </c>
      <c r="J221" t="s">
        <v>17</v>
      </c>
      <c r="K221" t="s">
        <v>340</v>
      </c>
    </row>
    <row r="222" spans="1:11" ht="75">
      <c r="A222" t="s">
        <v>11</v>
      </c>
      <c r="B222" t="str">
        <f t="shared" si="6"/>
        <v>2016-03-19</v>
      </c>
      <c r="C222" t="str">
        <f>"1200"</f>
        <v>1200</v>
      </c>
      <c r="D222" t="s">
        <v>51</v>
      </c>
      <c r="H222" s="3" t="s">
        <v>52</v>
      </c>
      <c r="I222">
        <v>2016</v>
      </c>
      <c r="J222" t="s">
        <v>17</v>
      </c>
      <c r="K222" t="s">
        <v>53</v>
      </c>
    </row>
    <row r="223" spans="1:11" ht="75">
      <c r="A223" t="s">
        <v>11</v>
      </c>
      <c r="B223" t="str">
        <f t="shared" si="6"/>
        <v>2016-03-19</v>
      </c>
      <c r="C223" t="str">
        <f>"1230"</f>
        <v>1230</v>
      </c>
      <c r="D223" t="s">
        <v>199</v>
      </c>
      <c r="H223" s="3" t="s">
        <v>200</v>
      </c>
      <c r="I223">
        <v>0</v>
      </c>
      <c r="J223" t="s">
        <v>16</v>
      </c>
      <c r="K223" t="s">
        <v>201</v>
      </c>
    </row>
    <row r="224" spans="1:11" ht="45">
      <c r="A224" t="s">
        <v>11</v>
      </c>
      <c r="B224" t="str">
        <f t="shared" si="6"/>
        <v>2016-03-19</v>
      </c>
      <c r="C224" t="str">
        <f>"1400"</f>
        <v>1400</v>
      </c>
      <c r="D224" t="s">
        <v>354</v>
      </c>
      <c r="F224" t="s">
        <v>13</v>
      </c>
      <c r="H224" s="3" t="s">
        <v>355</v>
      </c>
      <c r="I224">
        <v>2013</v>
      </c>
      <c r="J224" t="s">
        <v>17</v>
      </c>
      <c r="K224" t="s">
        <v>33</v>
      </c>
    </row>
    <row r="225" spans="1:11" ht="60">
      <c r="A225" t="s">
        <v>11</v>
      </c>
      <c r="B225" t="str">
        <f t="shared" si="6"/>
        <v>2016-03-19</v>
      </c>
      <c r="C225" t="str">
        <f>"1430"</f>
        <v>1430</v>
      </c>
      <c r="D225" t="s">
        <v>356</v>
      </c>
      <c r="F225" t="s">
        <v>13</v>
      </c>
      <c r="G225" t="s">
        <v>55</v>
      </c>
      <c r="H225" s="3" t="s">
        <v>357</v>
      </c>
      <c r="I225">
        <v>2013</v>
      </c>
      <c r="J225" t="s">
        <v>17</v>
      </c>
      <c r="K225" t="s">
        <v>30</v>
      </c>
    </row>
    <row r="226" spans="1:11" ht="60">
      <c r="A226" t="s">
        <v>11</v>
      </c>
      <c r="B226" t="str">
        <f t="shared" si="6"/>
        <v>2016-03-19</v>
      </c>
      <c r="C226" t="str">
        <f>"1500"</f>
        <v>1500</v>
      </c>
      <c r="D226" t="s">
        <v>132</v>
      </c>
      <c r="E226" t="s">
        <v>165</v>
      </c>
      <c r="F226" t="s">
        <v>20</v>
      </c>
      <c r="H226" s="3" t="s">
        <v>164</v>
      </c>
      <c r="I226">
        <v>2013</v>
      </c>
      <c r="J226" t="s">
        <v>17</v>
      </c>
      <c r="K226" t="s">
        <v>26</v>
      </c>
    </row>
    <row r="227" spans="1:11" ht="45">
      <c r="A227" t="s">
        <v>11</v>
      </c>
      <c r="B227" t="str">
        <f t="shared" si="6"/>
        <v>2016-03-19</v>
      </c>
      <c r="C227" t="str">
        <f>"1515"</f>
        <v>1515</v>
      </c>
      <c r="D227" t="s">
        <v>132</v>
      </c>
      <c r="E227" t="s">
        <v>359</v>
      </c>
      <c r="F227" t="s">
        <v>20</v>
      </c>
      <c r="H227" s="3" t="s">
        <v>358</v>
      </c>
      <c r="I227">
        <v>2013</v>
      </c>
      <c r="J227" t="s">
        <v>17</v>
      </c>
      <c r="K227" t="s">
        <v>26</v>
      </c>
    </row>
    <row r="228" spans="1:11" ht="60">
      <c r="A228" t="s">
        <v>11</v>
      </c>
      <c r="B228" t="str">
        <f t="shared" si="6"/>
        <v>2016-03-19</v>
      </c>
      <c r="C228" t="str">
        <f>"1530"</f>
        <v>1530</v>
      </c>
      <c r="D228" t="s">
        <v>196</v>
      </c>
      <c r="E228" t="s">
        <v>361</v>
      </c>
      <c r="F228" t="s">
        <v>20</v>
      </c>
      <c r="H228" s="3" t="s">
        <v>360</v>
      </c>
      <c r="I228">
        <v>2013</v>
      </c>
      <c r="J228" t="s">
        <v>17</v>
      </c>
      <c r="K228" t="s">
        <v>26</v>
      </c>
    </row>
    <row r="229" spans="1:11" ht="45">
      <c r="A229" t="s">
        <v>11</v>
      </c>
      <c r="B229" t="str">
        <f t="shared" si="6"/>
        <v>2016-03-19</v>
      </c>
      <c r="C229" t="str">
        <f>"1545"</f>
        <v>1545</v>
      </c>
      <c r="D229" t="s">
        <v>196</v>
      </c>
      <c r="E229" t="s">
        <v>363</v>
      </c>
      <c r="F229" t="s">
        <v>13</v>
      </c>
      <c r="H229" s="3" t="s">
        <v>362</v>
      </c>
      <c r="I229">
        <v>2013</v>
      </c>
      <c r="J229" t="s">
        <v>17</v>
      </c>
      <c r="K229" t="s">
        <v>26</v>
      </c>
    </row>
    <row r="230" spans="1:11" ht="45">
      <c r="A230" t="s">
        <v>11</v>
      </c>
      <c r="B230" t="str">
        <f t="shared" si="6"/>
        <v>2016-03-19</v>
      </c>
      <c r="C230" t="str">
        <f>"1600"</f>
        <v>1600</v>
      </c>
      <c r="D230" t="s">
        <v>242</v>
      </c>
      <c r="E230" t="s">
        <v>365</v>
      </c>
      <c r="F230" t="s">
        <v>13</v>
      </c>
      <c r="G230" t="s">
        <v>63</v>
      </c>
      <c r="H230" s="3" t="s">
        <v>364</v>
      </c>
      <c r="I230">
        <v>2013</v>
      </c>
      <c r="J230" t="s">
        <v>17</v>
      </c>
      <c r="K230" t="s">
        <v>26</v>
      </c>
    </row>
    <row r="231" spans="1:11" ht="45">
      <c r="A231" t="s">
        <v>11</v>
      </c>
      <c r="B231" t="str">
        <f t="shared" si="6"/>
        <v>2016-03-19</v>
      </c>
      <c r="C231" t="str">
        <f>"1615"</f>
        <v>1615</v>
      </c>
      <c r="D231" t="s">
        <v>242</v>
      </c>
      <c r="E231" t="s">
        <v>367</v>
      </c>
      <c r="F231" t="s">
        <v>13</v>
      </c>
      <c r="G231" t="s">
        <v>63</v>
      </c>
      <c r="H231" s="3" t="s">
        <v>366</v>
      </c>
      <c r="I231">
        <v>2013</v>
      </c>
      <c r="J231" t="s">
        <v>17</v>
      </c>
      <c r="K231" t="s">
        <v>24</v>
      </c>
    </row>
    <row r="232" spans="1:11" ht="60">
      <c r="A232" t="s">
        <v>11</v>
      </c>
      <c r="B232" t="str">
        <f t="shared" si="6"/>
        <v>2016-03-19</v>
      </c>
      <c r="C232" t="str">
        <f>"1630"</f>
        <v>1630</v>
      </c>
      <c r="D232" t="s">
        <v>277</v>
      </c>
      <c r="E232" t="s">
        <v>369</v>
      </c>
      <c r="F232" t="s">
        <v>20</v>
      </c>
      <c r="G232" t="s">
        <v>63</v>
      </c>
      <c r="H232" s="3" t="s">
        <v>368</v>
      </c>
      <c r="I232">
        <v>2013</v>
      </c>
      <c r="J232" t="s">
        <v>17</v>
      </c>
      <c r="K232" t="s">
        <v>26</v>
      </c>
    </row>
    <row r="233" spans="1:11" ht="45">
      <c r="A233" t="s">
        <v>11</v>
      </c>
      <c r="B233" t="str">
        <f t="shared" si="6"/>
        <v>2016-03-19</v>
      </c>
      <c r="C233" t="str">
        <f>"1645"</f>
        <v>1645</v>
      </c>
      <c r="D233" t="s">
        <v>277</v>
      </c>
      <c r="E233" t="s">
        <v>371</v>
      </c>
      <c r="F233" t="s">
        <v>20</v>
      </c>
      <c r="G233" t="s">
        <v>63</v>
      </c>
      <c r="H233" s="3" t="s">
        <v>370</v>
      </c>
      <c r="I233">
        <v>2013</v>
      </c>
      <c r="J233" t="s">
        <v>17</v>
      </c>
      <c r="K233" t="s">
        <v>26</v>
      </c>
    </row>
    <row r="234" spans="1:11" ht="75">
      <c r="A234" t="s">
        <v>11</v>
      </c>
      <c r="B234" t="str">
        <f t="shared" si="6"/>
        <v>2016-03-19</v>
      </c>
      <c r="C234" t="str">
        <f>"1700"</f>
        <v>1700</v>
      </c>
      <c r="D234" t="s">
        <v>322</v>
      </c>
      <c r="E234" t="s">
        <v>373</v>
      </c>
      <c r="F234" t="s">
        <v>20</v>
      </c>
      <c r="H234" s="3" t="s">
        <v>372</v>
      </c>
      <c r="I234">
        <v>0</v>
      </c>
      <c r="J234" t="s">
        <v>17</v>
      </c>
      <c r="K234" t="s">
        <v>24</v>
      </c>
    </row>
    <row r="235" spans="1:11" ht="60">
      <c r="A235" t="s">
        <v>11</v>
      </c>
      <c r="B235" t="str">
        <f t="shared" si="6"/>
        <v>2016-03-19</v>
      </c>
      <c r="C235" t="str">
        <f>"1715"</f>
        <v>1715</v>
      </c>
      <c r="D235" t="s">
        <v>322</v>
      </c>
      <c r="E235" t="s">
        <v>375</v>
      </c>
      <c r="F235" t="s">
        <v>20</v>
      </c>
      <c r="H235" s="3" t="s">
        <v>374</v>
      </c>
      <c r="I235">
        <v>0</v>
      </c>
      <c r="J235" t="s">
        <v>17</v>
      </c>
      <c r="K235" t="s">
        <v>26</v>
      </c>
    </row>
    <row r="236" spans="1:11" ht="60">
      <c r="A236" t="s">
        <v>11</v>
      </c>
      <c r="B236" t="str">
        <f t="shared" si="6"/>
        <v>2016-03-19</v>
      </c>
      <c r="C236" t="str">
        <f>"1730"</f>
        <v>1730</v>
      </c>
      <c r="D236" t="s">
        <v>31</v>
      </c>
      <c r="F236" t="s">
        <v>20</v>
      </c>
      <c r="H236" s="3" t="s">
        <v>32</v>
      </c>
      <c r="I236">
        <v>2014</v>
      </c>
      <c r="J236" t="s">
        <v>17</v>
      </c>
      <c r="K236" t="s">
        <v>42</v>
      </c>
    </row>
    <row r="237" spans="1:11" ht="15">
      <c r="A237" t="s">
        <v>11</v>
      </c>
      <c r="B237" t="str">
        <f t="shared" si="6"/>
        <v>2016-03-19</v>
      </c>
      <c r="C237" t="str">
        <f>"1800"</f>
        <v>1800</v>
      </c>
      <c r="D237" t="s">
        <v>376</v>
      </c>
      <c r="H237" s="3" t="s">
        <v>16</v>
      </c>
      <c r="I237">
        <v>0</v>
      </c>
      <c r="J237" t="s">
        <v>78</v>
      </c>
      <c r="K237" t="s">
        <v>377</v>
      </c>
    </row>
    <row r="238" spans="1:11" ht="45">
      <c r="A238" t="s">
        <v>11</v>
      </c>
      <c r="B238" t="str">
        <f t="shared" si="6"/>
        <v>2016-03-19</v>
      </c>
      <c r="C238" t="str">
        <f>"1830"</f>
        <v>1830</v>
      </c>
      <c r="D238" t="s">
        <v>378</v>
      </c>
      <c r="F238" t="s">
        <v>20</v>
      </c>
      <c r="H238" s="3" t="s">
        <v>379</v>
      </c>
      <c r="I238">
        <v>0</v>
      </c>
      <c r="J238" t="s">
        <v>23</v>
      </c>
      <c r="K238" t="s">
        <v>70</v>
      </c>
    </row>
    <row r="239" spans="1:11" ht="15">
      <c r="A239" t="s">
        <v>11</v>
      </c>
      <c r="B239" t="str">
        <f t="shared" si="6"/>
        <v>2016-03-19</v>
      </c>
      <c r="C239" t="str">
        <f>"1900"</f>
        <v>1900</v>
      </c>
      <c r="D239" t="s">
        <v>380</v>
      </c>
      <c r="E239" t="s">
        <v>381</v>
      </c>
      <c r="F239" t="s">
        <v>13</v>
      </c>
      <c r="H239" s="3" t="s">
        <v>16</v>
      </c>
      <c r="I239">
        <v>2011</v>
      </c>
      <c r="J239" t="s">
        <v>23</v>
      </c>
      <c r="K239" t="s">
        <v>36</v>
      </c>
    </row>
    <row r="240" spans="1:11" ht="60">
      <c r="A240" t="s">
        <v>11</v>
      </c>
      <c r="B240" t="str">
        <f t="shared" si="6"/>
        <v>2016-03-19</v>
      </c>
      <c r="C240" t="str">
        <f>"1930"</f>
        <v>1930</v>
      </c>
      <c r="D240" t="s">
        <v>71</v>
      </c>
      <c r="E240" t="s">
        <v>73</v>
      </c>
      <c r="F240" t="s">
        <v>13</v>
      </c>
      <c r="H240" s="3" t="s">
        <v>72</v>
      </c>
      <c r="I240">
        <v>0</v>
      </c>
      <c r="J240" t="s">
        <v>23</v>
      </c>
      <c r="K240" t="s">
        <v>74</v>
      </c>
    </row>
    <row r="241" spans="1:11" ht="60">
      <c r="A241" t="s">
        <v>11</v>
      </c>
      <c r="B241" t="str">
        <f t="shared" si="6"/>
        <v>2016-03-19</v>
      </c>
      <c r="C241" t="str">
        <f>"2030"</f>
        <v>2030</v>
      </c>
      <c r="D241" t="s">
        <v>382</v>
      </c>
      <c r="F241" t="s">
        <v>13</v>
      </c>
      <c r="H241" s="3" t="s">
        <v>383</v>
      </c>
      <c r="I241">
        <v>2009</v>
      </c>
      <c r="J241" t="s">
        <v>17</v>
      </c>
      <c r="K241" t="s">
        <v>30</v>
      </c>
    </row>
    <row r="242" spans="1:11" ht="60">
      <c r="A242" t="s">
        <v>11</v>
      </c>
      <c r="B242" t="str">
        <f t="shared" si="6"/>
        <v>2016-03-19</v>
      </c>
      <c r="C242" t="str">
        <f>"2100"</f>
        <v>2100</v>
      </c>
      <c r="D242" t="s">
        <v>384</v>
      </c>
      <c r="E242" t="s">
        <v>386</v>
      </c>
      <c r="F242" t="s">
        <v>13</v>
      </c>
      <c r="H242" s="3" t="s">
        <v>385</v>
      </c>
      <c r="I242">
        <v>0</v>
      </c>
      <c r="J242" t="s">
        <v>17</v>
      </c>
      <c r="K242" t="s">
        <v>26</v>
      </c>
    </row>
    <row r="243" spans="1:11" ht="60">
      <c r="A243" t="s">
        <v>11</v>
      </c>
      <c r="B243" t="str">
        <f t="shared" si="6"/>
        <v>2016-03-19</v>
      </c>
      <c r="C243" t="str">
        <f>"2115"</f>
        <v>2115</v>
      </c>
      <c r="D243" t="s">
        <v>384</v>
      </c>
      <c r="E243" t="s">
        <v>388</v>
      </c>
      <c r="F243" t="s">
        <v>20</v>
      </c>
      <c r="H243" s="3" t="s">
        <v>387</v>
      </c>
      <c r="I243">
        <v>0</v>
      </c>
      <c r="J243" t="s">
        <v>17</v>
      </c>
      <c r="K243" t="s">
        <v>389</v>
      </c>
    </row>
    <row r="244" spans="1:11" ht="60">
      <c r="A244" t="s">
        <v>11</v>
      </c>
      <c r="B244" t="str">
        <f t="shared" si="6"/>
        <v>2016-03-19</v>
      </c>
      <c r="C244" t="str">
        <f>"2130"</f>
        <v>2130</v>
      </c>
      <c r="D244" t="s">
        <v>390</v>
      </c>
      <c r="F244" t="s">
        <v>96</v>
      </c>
      <c r="G244" t="s">
        <v>97</v>
      </c>
      <c r="H244" s="3" t="s">
        <v>391</v>
      </c>
      <c r="I244">
        <v>0</v>
      </c>
      <c r="J244" t="s">
        <v>57</v>
      </c>
      <c r="K244" t="s">
        <v>392</v>
      </c>
    </row>
    <row r="245" spans="1:11" ht="30">
      <c r="A245" t="s">
        <v>11</v>
      </c>
      <c r="B245" t="str">
        <f t="shared" si="6"/>
        <v>2016-03-19</v>
      </c>
      <c r="C245" t="str">
        <f>"2300"</f>
        <v>2300</v>
      </c>
      <c r="D245" t="s">
        <v>393</v>
      </c>
      <c r="F245" t="s">
        <v>96</v>
      </c>
      <c r="G245" t="s">
        <v>97</v>
      </c>
      <c r="H245" s="3" t="s">
        <v>394</v>
      </c>
      <c r="I245">
        <v>2013</v>
      </c>
      <c r="J245" t="s">
        <v>17</v>
      </c>
      <c r="K245" t="s">
        <v>112</v>
      </c>
    </row>
    <row r="246" spans="1:11" ht="30">
      <c r="A246" t="s">
        <v>11</v>
      </c>
      <c r="B246" t="str">
        <f>"2016-03-20"</f>
        <v>2016-03-20</v>
      </c>
      <c r="C246" t="str">
        <f>"0000"</f>
        <v>0000</v>
      </c>
      <c r="D246" t="s">
        <v>342</v>
      </c>
      <c r="E246" t="s">
        <v>395</v>
      </c>
      <c r="F246" t="s">
        <v>155</v>
      </c>
      <c r="G246" t="s">
        <v>343</v>
      </c>
      <c r="H246" s="3" t="s">
        <v>344</v>
      </c>
      <c r="I246">
        <v>0</v>
      </c>
      <c r="J246" t="s">
        <v>17</v>
      </c>
      <c r="K246" t="s">
        <v>396</v>
      </c>
    </row>
    <row r="247" spans="1:11" ht="30">
      <c r="A247" t="s">
        <v>11</v>
      </c>
      <c r="B247" t="str">
        <f>"2016-03-20"</f>
        <v>2016-03-20</v>
      </c>
      <c r="C247" t="str">
        <f>"0400"</f>
        <v>0400</v>
      </c>
      <c r="D247" t="s">
        <v>397</v>
      </c>
      <c r="E247" t="s">
        <v>399</v>
      </c>
      <c r="F247" t="s">
        <v>20</v>
      </c>
      <c r="H247" s="3" t="s">
        <v>398</v>
      </c>
      <c r="I247">
        <v>0</v>
      </c>
      <c r="J247" t="s">
        <v>17</v>
      </c>
      <c r="K247" t="s">
        <v>88</v>
      </c>
    </row>
    <row r="248" ht="15">
      <c r="A248" t="s">
        <v>400</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Jaimi-Leigh Faulkner</cp:lastModifiedBy>
  <dcterms:created xsi:type="dcterms:W3CDTF">2016-02-23T04:31:27Z</dcterms:created>
  <dcterms:modified xsi:type="dcterms:W3CDTF">2016-02-23T04:32:42Z</dcterms:modified>
  <cp:category/>
  <cp:version/>
  <cp:contentType/>
  <cp:contentStatus/>
</cp:coreProperties>
</file>