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 NITV_EPG_Rpt600300" sheetId="1" r:id="rId1"/>
  </sheets>
  <definedNames/>
  <calcPr fullCalcOnLoad="1"/>
</workbook>
</file>

<file path=xl/sharedStrings.xml><?xml version="1.0" encoding="utf-8"?>
<sst xmlns="http://schemas.openxmlformats.org/spreadsheetml/2006/main" count="1219" uniqueCount="335">
  <si>
    <t>Date</t>
  </si>
  <si>
    <t>Start Time</t>
  </si>
  <si>
    <t>Title</t>
  </si>
  <si>
    <t>Consumer Advice</t>
  </si>
  <si>
    <t>Digital Epg Synpopsis</t>
  </si>
  <si>
    <t>Episode Title</t>
  </si>
  <si>
    <t>Year of Production</t>
  </si>
  <si>
    <t>Country of Origin</t>
  </si>
  <si>
    <t>Nominal Length</t>
  </si>
  <si>
    <t>Volumz</t>
  </si>
  <si>
    <t xml:space="preserve">a l </t>
  </si>
  <si>
    <t>Hosted by Alec Doomadgee, Volumz brings you music and interviews highlighting the best of the Australian Indigenous music scene.</t>
  </si>
  <si>
    <t xml:space="preserve"> </t>
  </si>
  <si>
    <t>AUSTRALIA</t>
  </si>
  <si>
    <t>55mins</t>
  </si>
  <si>
    <t>Welcome To Wapos Bay</t>
  </si>
  <si>
    <t>The kids of Wapos Bay love adventure and their playground is a vast area that's been home to their Cree ancestors for millennia. As they explore the world around them, they learn respect &amp; cooperation</t>
  </si>
  <si>
    <t>Tricks N Treats</t>
  </si>
  <si>
    <t>CANADA</t>
  </si>
  <si>
    <t>23mins</t>
  </si>
  <si>
    <t>Waabiny Time</t>
  </si>
  <si>
    <t>Do you feel djoorabiny, do you feel happy? Or do you feel menditj, do you feel sick? Make sure you share how you feel with someone who cares. It's moorditj koolangka!</t>
  </si>
  <si>
    <t>Feelings</t>
  </si>
  <si>
    <t>26mins</t>
  </si>
  <si>
    <t>Move It Mob Style</t>
  </si>
  <si>
    <t>We're here to get you moving and keeping fit and healthy. So get your mum, dad, brothers, sisters, aunties and uncles wherever you are to come and Move it Mob Style!</t>
  </si>
  <si>
    <t>25mins</t>
  </si>
  <si>
    <t>Bizou</t>
  </si>
  <si>
    <t>A lively, animated pre-school series that explores the wonderful world of animals through the eyes of a cheerful little Aboriginal princess named Bizou.</t>
  </si>
  <si>
    <t>24mins</t>
  </si>
  <si>
    <t>Mugu Kids</t>
  </si>
  <si>
    <t>Look, listen, learn and dance with Mugu Kids host Jub. Kerrianne Cox sings her song, Walking Along the Edge and Aunty Maxine Jarrett teaches some kids the Gumbayngirr language.</t>
  </si>
  <si>
    <t>Go Lingo</t>
  </si>
  <si>
    <t>A high energy game show packed with fun and challenges as students aged between 11-12 play a variety of hi-tech games using the latest in touch screen technology. Host Alanah Ahmat.</t>
  </si>
  <si>
    <t>Bushwhacked</t>
  </si>
  <si>
    <t>Brandon challenges Kayne to catch, cook and then eat an Arafura File Snake - a rare delicacy that lives in croc-infested waters in Arnhem Land!</t>
  </si>
  <si>
    <t>Arafura File Snake</t>
  </si>
  <si>
    <t>Hyundai A-League: NEWC V SYD Live</t>
  </si>
  <si>
    <t>LIVE - The Hyundai A-League, Australia's premier football competition, continues on SBS with live coverage as Newcastle Jets takes on Sydney FC at Hunter Stadium in Round 26. #sbsaleague</t>
  </si>
  <si>
    <t>A-League Live Round 26: Newcastle Jets V Sydney FC</t>
  </si>
  <si>
    <t>90mins</t>
  </si>
  <si>
    <t>Nitv News Week In Review</t>
  </si>
  <si>
    <t>NITV National News features the rich diversity of contemporary life within Aboriginal and Torres Strait Islander communities, broadening and redefining the news and current affairs landscape.</t>
  </si>
  <si>
    <t>Fusion With Casey Donovan</t>
  </si>
  <si>
    <t xml:space="preserve">l </t>
  </si>
  <si>
    <t>"Fusion" is a prime time music program designed for audiences in their late teens and young adults with the added advantage of being of interest to music lovers of all ages.</t>
  </si>
  <si>
    <t>54mins</t>
  </si>
  <si>
    <t>Living Black</t>
  </si>
  <si>
    <t>Revisiting the journey made 50 years ago by a group of University students led by Aboriginal activist Charles Perkins, who set off on a bus ride around regional NSW to expose racism and prejudice.</t>
  </si>
  <si>
    <t>Freedom Rides</t>
  </si>
  <si>
    <t>Queensland Murri Carnival 2014</t>
  </si>
  <si>
    <t>Grassroots rugby league at its best at the Queensland Murri Carnival from Redcliffe, QLD</t>
  </si>
  <si>
    <t>43mins</t>
  </si>
  <si>
    <t>44th Annual Koori Knockout</t>
  </si>
  <si>
    <t>Grassroots rugby league at its best at the 44th Annual Koori Knockout from Raymond Terace, NSW.</t>
  </si>
  <si>
    <t>44mins</t>
  </si>
  <si>
    <t>Marn Grook</t>
  </si>
  <si>
    <t>We explore the history, achievements and struggles of Aboriginal sportsmen involved in our national game, Aussie Rules.</t>
  </si>
  <si>
    <t>46mins</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</si>
  <si>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</si>
  <si>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</si>
  <si>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</si>
  <si>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</si>
  <si>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</si>
  <si>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Adam Goodes: A Good Man Stands Up</t>
  </si>
  <si>
    <t>Native Planet Series 1 1</t>
  </si>
  <si>
    <t>host Simon Baker takes you around the world and deep into fascinating Aboriginal communities and cultures waging a passionate defence of mother earth.</t>
  </si>
  <si>
    <t>Colour Me</t>
  </si>
  <si>
    <t>COLOUR ME is a documentary film that will change the way you think about race. We follow motivational speaker Anthony McLean into the ethnically explosive city of Brampton, Ontario</t>
  </si>
  <si>
    <t>USA</t>
  </si>
  <si>
    <t>Deadly Thinking</t>
  </si>
  <si>
    <t>An intimate portrait of a community social wellbeing workshop in remote communities and dealing with mental health issues.</t>
  </si>
  <si>
    <t>21mins</t>
  </si>
  <si>
    <t>Good Hair</t>
  </si>
  <si>
    <t xml:space="preserve">l s </t>
  </si>
  <si>
    <t>Chris Rock explores the wonders of African-American hairstyles in this hilarious and eye-opening documentary</t>
  </si>
  <si>
    <t>95mins</t>
  </si>
  <si>
    <t>Yorta Yorta Youth</t>
  </si>
  <si>
    <t>The Yorta Yorta Youth Journey is a week of speaking language, walking country, eating traditional foods, learning from elders and hanging out with other young Aboriginal kids.</t>
  </si>
  <si>
    <t>37mins</t>
  </si>
  <si>
    <t>60mins</t>
  </si>
  <si>
    <t>59mins</t>
  </si>
  <si>
    <t>Dance Dance</t>
  </si>
  <si>
    <t xml:space="preserve">a w </t>
  </si>
  <si>
    <t>Mysterious Cities Of Gold</t>
  </si>
  <si>
    <t>The original 80s animation classic that follows a young orphan called Esteban as he searches the New World for both his father and the Mysterious Cities of Gold</t>
  </si>
  <si>
    <t>Maiden Flight Of The Condor</t>
  </si>
  <si>
    <t>FRANCE</t>
  </si>
  <si>
    <t>27mins</t>
  </si>
  <si>
    <t>Look, listen, learn and dance with Mugu Kids host Jub. Jason Brown sings about dreaming under the moon and Uncle Warren Williams also performs his song, Skinny Frog.</t>
  </si>
  <si>
    <t>In Noongar Boodgar, Noongar Country there's so much to see. Wano, this way the djet, the flowers and ali bidi, that way you can see the boorn, the trees. Moorditj!</t>
  </si>
  <si>
    <t>Country And Directions</t>
  </si>
  <si>
    <t>Brandon challenges Kayne to find a honey ant in the midst of the central desert - a ridiculous idea, especially when Kayne learns they live four feet underground.</t>
  </si>
  <si>
    <t>Honey Ant</t>
  </si>
  <si>
    <t>Ngurra</t>
  </si>
  <si>
    <t>Torenzo Elisala takes us around his Island of Dauan and neighbour of Saibai Island and PNG. He shows us, there hunting practices, cooking, dancing and introduces us to the community of Dauan.</t>
  </si>
  <si>
    <t>Welcome To Dauan</t>
  </si>
  <si>
    <t>14mins</t>
  </si>
  <si>
    <t>Come with the kids of Nullagine in WA as they learn how to make damper and cook Kangaroo tails.</t>
  </si>
  <si>
    <t>Yarrkarlpa Martu</t>
  </si>
  <si>
    <t>11mins</t>
  </si>
  <si>
    <t>30th Anniversary Commonwealth Games</t>
  </si>
  <si>
    <t>In 1982, Indigenous Australian people from across the country converged on Brisbane to protest the Commonwealth Games and demand recognition of Aboriginal Land Rights.</t>
  </si>
  <si>
    <t>NITV News</t>
  </si>
  <si>
    <t>Surviving</t>
  </si>
  <si>
    <t>Lenore is an Aboriginal woman whose mother came from a large clan from Pt Pearce Community on the Yorke Peninsula.</t>
  </si>
  <si>
    <t>Leonre Chantrelle</t>
  </si>
  <si>
    <t>Frances and her family are well-known for their art, craft and artefact making which they have been producing, exhibiting and selling in and around Lakes Entrance for years.</t>
  </si>
  <si>
    <t>Frances Harrison</t>
  </si>
  <si>
    <t>13mins</t>
  </si>
  <si>
    <t>Anzacs: Remembering Our Heroes</t>
  </si>
  <si>
    <t>The stories harboured within his memory are haunting, but Black Digger, Uncle Roger “Bushfire” Saunders is a proud Vietnam Veteran.</t>
  </si>
  <si>
    <t>Black Digger Proud</t>
  </si>
  <si>
    <t>Mayor of Thursday Island and Navy vet Napau Pedro Stephen shares the history of the Forgotten Warriors. Thursday, Goods and Horn Islands were the frontlines of Australia’s defence in World War II.</t>
  </si>
  <si>
    <t>Forgotten Warriors, The</t>
  </si>
  <si>
    <t>12mins</t>
  </si>
  <si>
    <t>Sheltered</t>
  </si>
  <si>
    <t>Derek Marsden, an Aboriginal carpenter, travels the world to learn the ancient home building techniques of the world's indigenous and traditional cultures.</t>
  </si>
  <si>
    <t>Costa Rica</t>
  </si>
  <si>
    <t>22mins</t>
  </si>
  <si>
    <t>All Our Relations</t>
  </si>
  <si>
    <t>6 Indigneous celebrities,6 journeys into the past, 6 inspiring stories featuring Canadian Aboriginal Celebrities we learn how the experiences of thier ancestors shaped these outstanding individuals.</t>
  </si>
  <si>
    <t>Santee Smith</t>
  </si>
  <si>
    <t>Blackstone</t>
  </si>
  <si>
    <t xml:space="preserve">a s </t>
  </si>
  <si>
    <t>Intense, compelling and confrontational, Blackstone is an unmuted exploration of First Nations' power and politics, unfolding over nine one-hour episodes.</t>
  </si>
  <si>
    <t>Mana Mamau</t>
  </si>
  <si>
    <t xml:space="preserve">v </t>
  </si>
  <si>
    <t>Showcasing the current generation of wrestling talent, the Impact Pro Wrestling circuit is overflowing with passionate and vibrant Maori and Pacific Island athletes.</t>
  </si>
  <si>
    <t>Black Music: An American (R)evolution</t>
  </si>
  <si>
    <t xml:space="preserve">a </t>
  </si>
  <si>
    <t>We Shall Overcome - The story of African American music and the civil rights movement from slavery to Barack Obama's nomination as presidential candidate. (Part 1 of 2)</t>
  </si>
  <si>
    <t>We Shall Overcome</t>
  </si>
  <si>
    <t>51mins</t>
  </si>
  <si>
    <t>Raiders Of The Lost Art</t>
  </si>
  <si>
    <t>Nasca Plateau, The</t>
  </si>
  <si>
    <t>Look, listen, learn and dance with Mugu Kids host Jub as she gets up to dance. Miranda Garling performs, You've Got Moves and Uncle Warren Williams teaches the kids in Western Arrernte language.</t>
  </si>
  <si>
    <t>Mereny and kep, food and water keep us walang, healthy. How about a yongka stew, a kangaroo stew? Yum yum sounds moorditj!</t>
  </si>
  <si>
    <t>Food And Drink</t>
  </si>
  <si>
    <t>Brandon challenges Kayne to the unthinkable- to lure in a great white shark by beatboxing!</t>
  </si>
  <si>
    <t>Great White Sharks</t>
  </si>
  <si>
    <t>Goin' Troppo In The Toppo</t>
  </si>
  <si>
    <t>We take a sneak peek at just some of the amazing characters, sites and life of Darwin. Presented by Belinda Miller and Dennis Stokes.</t>
  </si>
  <si>
    <t>Eternity</t>
  </si>
  <si>
    <t>The Word "Eternity" Was Part Of Sydney's Street Life For 40 Years.</t>
  </si>
  <si>
    <t>56mins</t>
  </si>
  <si>
    <t>Postcards From Indigenous Taiwan</t>
  </si>
  <si>
    <t>Angela Bates takes you on a journey to Taiwan to experience Zen Drumming, Local Aboriginal Arts, Culture &amp; Music and some of Taiwan's must see destinations.</t>
  </si>
  <si>
    <t>Desperate Measures</t>
  </si>
  <si>
    <t>Local Murdi man Darryl McCarthy talks about a time in Cunnamulla when Bill Johnston bought the town together through the sport of boxing.</t>
  </si>
  <si>
    <t>Cunnamulla Youth Club</t>
  </si>
  <si>
    <t>Brewarrina (meaning meeting place) used to be a popular gathering ground for over 5000 Ngeamba, Murrawarri, Gamilaraay, and Yuwaalaraay people in certain seasons.</t>
  </si>
  <si>
    <t>Brewarrina</t>
  </si>
  <si>
    <t>Local Rockhampton stories of Indigenous service men and woman. Sharing their experiences and touching on what it meant to serve for their country.</t>
  </si>
  <si>
    <t>Rockhampton Diggers</t>
  </si>
  <si>
    <t>Marsat Ketchell is a strong Torres Strait Islander man who tells us the history of his community and his journey into the military career of his family and his life and service in the Navy.</t>
  </si>
  <si>
    <t>Warriors Status With Marsat Ketchell</t>
  </si>
  <si>
    <t>Northern Lights</t>
  </si>
  <si>
    <t>This is a story about what can be achieved when the objectives are far greater than simply winning, and the potential for football to have a positive impact on young Indigenous lives.</t>
  </si>
  <si>
    <t>52mins</t>
  </si>
  <si>
    <t>On The Edge</t>
  </si>
  <si>
    <t xml:space="preserve">l v </t>
  </si>
  <si>
    <t>Episode 1 introduces us to the 12 teenagers. They experience the cultural beauty of some of Sydney's famous sites. There is a personality clash and Norma gets angry when asked to join in an activity.</t>
  </si>
  <si>
    <t>Who Am I?</t>
  </si>
  <si>
    <t>A confronting memorial for Indigenous diggers, consisting of 7 metre tall bullets, is being unveiled in Sydney’s Hyde Park. The artist behind the work says the work is inspired by his grandfather.</t>
  </si>
  <si>
    <t>Yininmadyemi - Thou Didst Let Fall</t>
  </si>
  <si>
    <t>A First Step</t>
  </si>
  <si>
    <t xml:space="preserve">w </t>
  </si>
  <si>
    <t>Follows a young class of Aboriginal Studies students on an excursion to meet and learn from Dhanggati Elders and members of the Stolen Generation. A simple but important step forward for our youth</t>
  </si>
  <si>
    <t>Rugby League: Fox Memorial Shield 2014 24</t>
  </si>
  <si>
    <t>Rugby League from the 2014 Auckland club competition. See how bruising and exciting the game is across the Tasman.</t>
  </si>
  <si>
    <t>Rugby League 2014: Fox Memorial Shield</t>
  </si>
  <si>
    <t>108mins</t>
  </si>
  <si>
    <t xml:space="preserve">Burned Bridge </t>
  </si>
  <si>
    <t>As Vincent deals with the frustration that Ricky is in jail for a crime he didn't commit, he is forced to face his own demons.</t>
  </si>
  <si>
    <t>49mins</t>
  </si>
  <si>
    <t>NITV On The Road: Saltwater Freshwater</t>
  </si>
  <si>
    <t>Jay Davis Trio: Jay Davis not only rocks it out as shown in this episode but also regards himself as a bit of a comedian. Jay shares his childhood stories about growing up around Taree.</t>
  </si>
  <si>
    <t>Jay Davis Trio</t>
  </si>
  <si>
    <t>Fusion is a lively, cheeky, informative and entertaining show that features new musical talent, clips, performances and interviews. Hosted by Casey Donovan.</t>
  </si>
  <si>
    <t>NITV On The Road: Boomerang Festival</t>
  </si>
  <si>
    <t>Boomerang is a new festival held in Byron Bay over the long weekend. It is run by Rhoda Roberts, ther creator of the Dreaming Festival and is a mixture of Australian and International Indigenous Acts.</t>
  </si>
  <si>
    <t>Shellie Morris</t>
  </si>
  <si>
    <t>53mins</t>
  </si>
  <si>
    <t>Hardest Lesson, The</t>
  </si>
  <si>
    <t>Spaniards' Cannon, The</t>
  </si>
  <si>
    <t>My Moort, my family make me djoorabiny, they make me happy.</t>
  </si>
  <si>
    <t>Family And Friends</t>
  </si>
  <si>
    <t>Brandon takes Kayne to the Great Barrier Reef to track down one of the greatest sights in the animals kingdom: baby turtles racing for the sea minutes after they are born.</t>
  </si>
  <si>
    <t>Turtles</t>
  </si>
  <si>
    <t>Our Footprint</t>
  </si>
  <si>
    <t>Uncle Alan Wilson is a respected Kokatha and Wirangu Elder living in Port Lincoln, takes us through the community and educates us of the horrific Aboriginal massacre in Elliston that occurred in 1849.</t>
  </si>
  <si>
    <t>Allan Wilson</t>
  </si>
  <si>
    <t>2013 Naidoc Female Elder of the Year, Rose Richards, a Yalangi and Tagalaga Elder from Far North Queensland has dedicated her life to improving the health and well being of children and mothers.</t>
  </si>
  <si>
    <t>Rose Richards</t>
  </si>
  <si>
    <t>A life-long horse rider and former stockman, Ray has travelled from Sydney to the heart of Australia for this celebration of those who served and sacrificed for our country.</t>
  </si>
  <si>
    <t>Stockman And The Horsemen, The</t>
  </si>
  <si>
    <t>Anzacs: Remembering Our Heroes Series 2 Ep 6</t>
  </si>
  <si>
    <t>15mins</t>
  </si>
  <si>
    <t>Sistas in the Sector</t>
  </si>
  <si>
    <t>30mins</t>
  </si>
  <si>
    <t>Back To Munda</t>
  </si>
  <si>
    <t>A documentary about land care management and rehabilitation schemes in the chain of bays in South Australia.</t>
  </si>
  <si>
    <t>41mins</t>
  </si>
  <si>
    <t>Transfer Of Power, A</t>
  </si>
  <si>
    <t>Men in the Collum Collum Aboriginal community remove a failed engine from a car and replace it with a refurbished engine from another car, an occasion to affirm continuing community relationships.</t>
  </si>
  <si>
    <t>20mins</t>
  </si>
  <si>
    <t>Anzac: Legend And Legacy</t>
  </si>
  <si>
    <t>Kill The Matador</t>
  </si>
  <si>
    <t>Kill the Matador showcases the surfing moves of Otis Carey, an Aboriginal surfer from Coffs Harbour</t>
  </si>
  <si>
    <t>Dance Monkey Dance</t>
  </si>
  <si>
    <t>Amazons, The</t>
  </si>
  <si>
    <t>Look, listen, learn and dance with Mugu Kids host Jub as she explores our feelings. The Witchetty Grubs sing their song, All the Good Things and Kirra Somerville reads her book, Lizard Gang.</t>
  </si>
  <si>
    <t>Moorditj walang, good health is about looking after our bodies every day. It's solid koolangka!</t>
  </si>
  <si>
    <t>Health</t>
  </si>
  <si>
    <t>Brandon challenges Kayne to catch a saltwater croc and attach a satellite tag to it to help rangers keep the local community safe.</t>
  </si>
  <si>
    <t>Saltwater Croc</t>
  </si>
  <si>
    <t>The Brush Sings</t>
  </si>
  <si>
    <t>A documentary about the artists from Injalak Arts and Crafts, an Aboriginal art centre in Gunbalanya, Western Arnhem Land.</t>
  </si>
  <si>
    <t>Around The Campfire</t>
  </si>
  <si>
    <t>Leading up to the first public performance, the Healing Songs singers share some of the stories behind their songs and project.</t>
  </si>
  <si>
    <t>Healing Songs - Quadaring</t>
  </si>
  <si>
    <t>Follow the journey of three talented young indigenous football players from the red dust ovals of central Australia to the hallowed turf of the new Adelaide Oval.</t>
  </si>
  <si>
    <t>Dusty Boots, Grassy Roots</t>
  </si>
  <si>
    <t>Anzacs: Remembering Our Heroes Series 2 Ep 7</t>
  </si>
  <si>
    <t>Anzacs: Remembering Our Heroes Series 2 Ep 8</t>
  </si>
  <si>
    <t>Marngrook Footy Show 2015, The 5</t>
  </si>
  <si>
    <t xml:space="preserve">Grant Hansen and Gilbert McAdam are joined by a panel of current and former AFL players to discuss the fortunes and prospects of your favorite AFL club. </t>
  </si>
  <si>
    <t>78mins</t>
  </si>
  <si>
    <t>The events of the afternoon Wilga was killed convinces Vincent that the statement Ricky gave is worthless.</t>
  </si>
  <si>
    <t>50mins</t>
  </si>
  <si>
    <t>Hunting Aotearoa Series 8</t>
  </si>
  <si>
    <t>Take in the spectacular scenery and watch some good keen huntsmen bag some big game with the new series of Hunting Aotearoa presented by Matua Parkinson</t>
  </si>
  <si>
    <t>Blackmount/rangitata</t>
  </si>
  <si>
    <t>Mataku</t>
  </si>
  <si>
    <t>A friends' fishing trip proves fatal when the men land on a sacred island</t>
  </si>
  <si>
    <t>Fishing Trip, The</t>
  </si>
  <si>
    <t>Self Improvement</t>
  </si>
  <si>
    <t>Mirror Of The Moon, The</t>
  </si>
  <si>
    <t>Look, listen, learn and dance with Mugu Kids host Jub as she learns some Gundungurra language from Jason Brown also Arone Raymond Meek reads his book Enora and The Black Crane.</t>
  </si>
  <si>
    <t>Kedala, day-time for the ngaangk, the sun and kedalak, night-time is when the miyak the moon comes out.</t>
  </si>
  <si>
    <t>Day And Night</t>
  </si>
  <si>
    <t>Brandon challenges Kayne to swim with Grey Nurse Sharks and to take an underwater photograph in case one day they are gone for good.</t>
  </si>
  <si>
    <t>Grey Nurse Shark</t>
  </si>
  <si>
    <t>Lurujarri Dreaming</t>
  </si>
  <si>
    <t>This beautifully crafted animated documentary retraces the Lurujarri Dreaming Trail from the Goolarabooloo community in the Western Kimberley region of Western Australia</t>
  </si>
  <si>
    <t>Kimberley, The Land Of The Wandjina</t>
  </si>
  <si>
    <t>The Wandjina, spirit guardians of one of the last great wilderness areas on Earth, watch over a land ruled by the cycles of running water and extremes of wet and dry.</t>
  </si>
  <si>
    <t>Knowledge, Painting And Country</t>
  </si>
  <si>
    <t>This film is about the culture of Western Arnhem Land, it takes us on a journey to meet two of the region's most highly respected elders. We should all listen carefully.</t>
  </si>
  <si>
    <t>36mins</t>
  </si>
  <si>
    <t>The Medicine Line</t>
  </si>
  <si>
    <t>Traveling is a passion for many. Join Dave Gaudet as he zigzags his way across the Canada-US border to discover the art, language, history, and culture of Aboriginal people in both places.</t>
  </si>
  <si>
    <t>Anzacs: Remembering Our Heroes Series 2 Ep 9</t>
  </si>
  <si>
    <t>Anzacs: Remembering Our Heroes Series 2 Ep 10</t>
  </si>
  <si>
    <t>Rose Against The Odds</t>
  </si>
  <si>
    <t>The True life-story of Aboriginal boxer Lionel Rose-from his heyday in the late 1960s as World Bantamweight Champion to his later struggles as an alcoholic thief.</t>
  </si>
  <si>
    <t>Our Songs Episode 10</t>
  </si>
  <si>
    <t>WITBN members created clips from each of their countries of new, emerging and established artists. Come with 
Carly, Catherine and Yatu as they talk about the different countries and their music</t>
  </si>
  <si>
    <t>World</t>
  </si>
  <si>
    <t>Go Girls</t>
  </si>
  <si>
    <t xml:space="preserve">s </t>
  </si>
  <si>
    <t>Amy, Britta and Cody are 25 and have been friends forever but their lives aren't going as they thought they would. They plan to be married (Cody), famous (Britta) and rich (Amy) within a year.</t>
  </si>
  <si>
    <t>Less Than Zero</t>
  </si>
  <si>
    <t xml:space="preserve">Express Yourself </t>
  </si>
  <si>
    <t>Some of the best Indigenous comedians and hip hop artists. Hosted by stand-up King, Sean Choolburra. Acts include Sam Conway, Diat Alferink and Kevin Kropinyeri and features music by Maupower.</t>
  </si>
  <si>
    <t>Ella 7's 2009</t>
  </si>
  <si>
    <t>Syd Skindogs v Rosemeadow Est, Kempsey v Toomelah Storm, Waterloo Storm v Yolgnu 7s, Dubbo Rhinos v Moree Strong Blacks.</t>
  </si>
  <si>
    <t>2011 Lightning Cup</t>
  </si>
  <si>
    <t>Top End grassroots AFL at its best.</t>
  </si>
  <si>
    <t>Warren Creek Vs Amata</t>
  </si>
  <si>
    <t>57mins</t>
  </si>
  <si>
    <t>Defining Moments</t>
  </si>
  <si>
    <t>Earth Family is a story about two women, a handful of Aboriginal Elders and a group of migrant youth. It's a story about how acceptance and respect played a vital role in healing the human spirit.</t>
  </si>
  <si>
    <t>Earth Family</t>
  </si>
  <si>
    <t>Kriol Kitchen</t>
  </si>
  <si>
    <t>Beef Curry using foundation spices &amp; Ikam Bilis with Chilli &amp; Eggs: In this episode we enjoy the culinary skills of Veronica Francis who draws on her Malaysian influences from her father.</t>
  </si>
  <si>
    <t>Broome: Veronica Francis</t>
  </si>
  <si>
    <t>Hunt, The</t>
  </si>
  <si>
    <t>There are maar keny bonar, six seasons. Birak is hot time, time for djiba-djobaliny, swimming time.</t>
  </si>
  <si>
    <t>Seasons And Weather</t>
  </si>
  <si>
    <t>Brandon challenges Kayne to a hoof-thumping mission: to train as a Jackaroo and then muster about 40 head of cattle in the Megalong Valley.</t>
  </si>
  <si>
    <t>Cattle Muster</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</si>
  <si>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</si>
  <si>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</si>
  <si>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</si>
  <si>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Fusion With casey Donovan</t>
  </si>
  <si>
    <t>Join Casey Donovan for tonight's action packed episode of Fusion. We spotlight Philly a Triple J Unearthed  winner at the 2014 NIMAs, and Jacinta Price, and feature clips from Jimblah and much more.</t>
  </si>
  <si>
    <t>Frontier Wars 2011</t>
  </si>
  <si>
    <t>ANZAC Day 2011, Aboriginal advocates acquire permission to march in Anzac Parade.The group respectfully follow the parade with positive crowd support, until the police intervene.</t>
  </si>
  <si>
    <t>Frontier Wars 2012</t>
  </si>
  <si>
    <t>On ANZAC Day 2012, the second ever march remembering Aboriginal Nations and Peoples who defended the country against the invading forces from Europe fall in behind the ANZAC Day March.</t>
  </si>
  <si>
    <t>8mins</t>
  </si>
  <si>
    <t>Artist Peter Mulcahy has a vision of symbols, yet doesn't understand their meaning. He travels back to his country and while speaking to his elders,</t>
  </si>
  <si>
    <t>Peter Mulcahy</t>
  </si>
  <si>
    <t>We will follow the dance troupe and their passionate teachers, Lowanna Wickham and Amos Roach, as they teach the young people of Victoria their culture through song dance and music.</t>
  </si>
  <si>
    <t>Amos Roach &amp; Lowanna Wickham</t>
  </si>
  <si>
    <t>Bunna Lawrie, along with two of his brothers, started out as a cover band playing small towns &amp; Aboriginal missions across Australia.</t>
  </si>
  <si>
    <t>Rare Gem: Coloured Stone, A</t>
  </si>
  <si>
    <t>Interviewing the final surviving inhabitants of Malay Town, a shanty town located along the outskirts of Cairns during the late 30's and 40's.</t>
  </si>
  <si>
    <t>Malay Town</t>
  </si>
  <si>
    <t>This is the story of Aboriginal families who lived in the bush camps around the tourist and fishing town of Lakes Entrance after white settlement.</t>
  </si>
  <si>
    <t>Lake Entrance</t>
  </si>
  <si>
    <t>Meet Performer, Elder, Artist and storyteller Uncle Vic Simms who in his own charismatic way shares the history of Aboriginal Community of La Perouse.</t>
  </si>
  <si>
    <t>VIC Simms</t>
  </si>
  <si>
    <t>Roy Gibson a Kuku Yalanji elder has had a dream to build a centre that would help his community. Working with young people to get real training in hospitality and tourism industries.</t>
  </si>
  <si>
    <t>Mossman Dreaming With Roy Gibson</t>
  </si>
  <si>
    <t>Jennifer Creek has a strong voice and presence in her town Coen she is passionate in working with the community members about understanding, respecting and acknowledging cultural heritage.</t>
  </si>
  <si>
    <t>Standing Strong For Our Culture</t>
  </si>
  <si>
    <t>AWM Indigenous Officer and Vietnam veteran, Gary gives us an insight in to the wars and contribution from Indigenous Australian Veterans.</t>
  </si>
  <si>
    <t>Gary Oakley</t>
  </si>
  <si>
    <t>Colin is 3rd generation of his family involved in defence. Grandfather WW1, father WW2, and then Colin in the Timor Corps.</t>
  </si>
  <si>
    <t>Colin Watego</t>
  </si>
  <si>
    <t>Nathan Lovett-Murray comes from two families that have made an impact on the ANZAC legacy. In this episode he follows his Murray line to show the fighting spirit from the famous Eumerella War.</t>
  </si>
  <si>
    <t>Murray Family, The</t>
  </si>
  <si>
    <t>Tune in to listen to the personal tale from Nathan Murray-Lovatt about discovering his family's legacy.</t>
  </si>
  <si>
    <t>Lovatt Family, The</t>
  </si>
  <si>
    <t>Maori Tv's Native Affairs 2015</t>
  </si>
  <si>
    <t>Maori Television's flagship current affairs show, Native Affairs, mixes pre-recorded stories with live interviews and panels, where invited guests discuss the latest events.</t>
  </si>
  <si>
    <t>0mins</t>
  </si>
  <si>
    <t>A War of Hope</t>
  </si>
  <si>
    <t>In year 1942, in the midst of World War II, 235 Guugu Yimithirr people of North QLD were forcibly removed 1500km from their land by armed forces into a government exile settlement at Woorabinda.</t>
  </si>
  <si>
    <t>The story of sea rights. How border customs officers battle outside insurgents and how local fishermen struggle against commercial fishing vessels and the autonomy of Fishing rights.</t>
  </si>
  <si>
    <t>Soldier Proof</t>
  </si>
  <si>
    <t>Dale Kerwin is a Worimi man, an academic and historian- he walks the corridors of textbooks and journals in search of something most Australians are oblivious too.</t>
  </si>
  <si>
    <t>Tracker Of Africa, The</t>
  </si>
  <si>
    <t>Story about Mr Stephens, 100 years old and one of the last few remaining soldiers of the Torres Strait Light Infantry Battalion still alive.</t>
  </si>
  <si>
    <t>Man, An Island And A World War, A</t>
  </si>
  <si>
    <t>Donald is a proud descendant of the Kalkadoon People from Mt Isa North-West Queensland. In 1979 at the age of 19 he left Julia Creek and enlisted in the Royal Australian Air Force (RAAF).</t>
  </si>
  <si>
    <t>Blue Warrior -  Sergeant Donald Taylor</t>
  </si>
  <si>
    <t>Reginald Saunders was the first Aboriginal commissioned officer. Having survived over a year on the run, hiding out on Crete during WWII and the famous battle of Kapyong during the Korean War.</t>
  </si>
  <si>
    <t>Reginald Saunders</t>
  </si>
  <si>
    <t>Gary Thompson was born in Barcaldine Central Western Queensland on the 22 Nov 1951. On the 18 June 1971 he enlisted in the Air force becoming an Airfield Defence Guard (ADG).</t>
  </si>
  <si>
    <t>Warrant Officer Gary Thompson</t>
  </si>
  <si>
    <t>NITV Week 17: Sunday 19 April to Saturday 25 April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</si>
</sst>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
    <xf numFmtId="0" fontId="0" fillId="0" borderId="0" xfId="0" applyFont="1" applyAlignment="1">
      <alignment/>
    </xf>
    <xf numFmtId="0" fontId="0" fillId="0" borderId="0" xfId="0" applyFill="1" applyAlignment="1">
      <alignment/>
    </xf>
    <xf numFmtId="0" fontId="0" fillId="0" borderId="0" xfId="0" applyFill="1" applyAlignment="1">
      <alignment wrapText="1"/>
    </xf>
    <xf numFmtId="0" fontId="0" fillId="33" borderId="0" xfId="0" applyFill="1" applyAlignment="1">
      <alignment/>
    </xf>
    <xf numFmtId="0" fontId="0" fillId="33" borderId="0" xfId="0" applyFill="1" applyAlignment="1">
      <alignment/>
    </xf>
    <xf numFmtId="0" fontId="0" fillId="33" borderId="0" xfId="0" applyFill="1" applyAlignment="1">
      <alignment wrapText="1"/>
    </xf>
    <xf numFmtId="0" fontId="39" fillId="33"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4333875</xdr:colOff>
      <xdr:row>0</xdr:row>
      <xdr:rowOff>1638300</xdr:rowOff>
    </xdr:to>
    <xdr:pic>
      <xdr:nvPicPr>
        <xdr:cNvPr id="1" name="Picture 6"/>
        <xdr:cNvPicPr preferRelativeResize="1">
          <a:picLocks noChangeAspect="1"/>
        </xdr:cNvPicPr>
      </xdr:nvPicPr>
      <xdr:blipFill>
        <a:blip r:embed="rId1"/>
        <a:stretch>
          <a:fillRect/>
        </a:stretch>
      </xdr:blipFill>
      <xdr:spPr>
        <a:xfrm>
          <a:off x="0" y="0"/>
          <a:ext cx="13239750" cy="16383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67"/>
  <sheetViews>
    <sheetView tabSelected="1" zoomScalePageLayoutView="0" workbookViewId="0" topLeftCell="A1">
      <pane ySplit="3" topLeftCell="A4" activePane="bottomLeft" state="frozen"/>
      <selection pane="topLeft" activeCell="A1" sqref="A1"/>
      <selection pane="bottomLeft" activeCell="F1" sqref="F1:F65536"/>
    </sheetView>
  </sheetViews>
  <sheetFormatPr defaultColWidth="9.140625" defaultRowHeight="15"/>
  <cols>
    <col min="1" max="1" width="10.421875" style="1" bestFit="1" customWidth="1"/>
    <col min="2" max="2" width="10.00390625" style="1" bestFit="1" customWidth="1"/>
    <col min="3" max="3" width="44.421875" style="1" bestFit="1" customWidth="1"/>
    <col min="4" max="4" width="52.140625" style="1" bestFit="1" customWidth="1"/>
    <col min="5" max="5" width="16.57421875" style="1" bestFit="1" customWidth="1"/>
    <col min="6" max="6" width="72.00390625" style="2" customWidth="1"/>
    <col min="7" max="7" width="17.57421875" style="1" bestFit="1" customWidth="1"/>
    <col min="8" max="8" width="16.28125" style="1" bestFit="1" customWidth="1"/>
    <col min="9" max="9" width="15.140625" style="1" bestFit="1" customWidth="1"/>
    <col min="10" max="16384" width="9.140625" style="1" customWidth="1"/>
  </cols>
  <sheetData>
    <row r="1" s="3" customFormat="1" ht="129.75" customHeight="1">
      <c r="F1" s="5"/>
    </row>
    <row r="2" spans="1:6" s="4" customFormat="1" ht="43.5" customHeight="1">
      <c r="A2" s="6" t="s">
        <v>334</v>
      </c>
      <c r="B2" s="6"/>
      <c r="C2" s="6"/>
      <c r="D2" s="6"/>
      <c r="F2" s="5"/>
    </row>
    <row r="3" spans="1:9" ht="15">
      <c r="A3" s="1" t="s">
        <v>0</v>
      </c>
      <c r="B3" s="1" t="s">
        <v>1</v>
      </c>
      <c r="C3" s="1" t="s">
        <v>2</v>
      </c>
      <c r="D3" s="1" t="s">
        <v>5</v>
      </c>
      <c r="E3" s="1" t="s">
        <v>3</v>
      </c>
      <c r="F3" s="2" t="s">
        <v>4</v>
      </c>
      <c r="G3" s="1" t="s">
        <v>6</v>
      </c>
      <c r="H3" s="1" t="s">
        <v>7</v>
      </c>
      <c r="I3" s="1" t="s">
        <v>8</v>
      </c>
    </row>
    <row r="4" spans="1:9" ht="30">
      <c r="A4" s="1" t="str">
        <f aca="true" t="shared" si="0" ref="A4:A27">"2015-04-19"</f>
        <v>2015-04-19</v>
      </c>
      <c r="B4" s="1" t="str">
        <f>"0500"</f>
        <v>0500</v>
      </c>
      <c r="C4" s="1" t="s">
        <v>9</v>
      </c>
      <c r="E4" s="1" t="s">
        <v>10</v>
      </c>
      <c r="F4" s="2" t="s">
        <v>11</v>
      </c>
      <c r="G4" s="1">
        <v>2012</v>
      </c>
      <c r="H4" s="1" t="s">
        <v>13</v>
      </c>
      <c r="I4" s="1" t="s">
        <v>14</v>
      </c>
    </row>
    <row r="5" spans="1:9" ht="45">
      <c r="A5" s="1" t="str">
        <f t="shared" si="0"/>
        <v>2015-04-19</v>
      </c>
      <c r="B5" s="1" t="str">
        <f>"0600"</f>
        <v>0600</v>
      </c>
      <c r="C5" s="1" t="s">
        <v>15</v>
      </c>
      <c r="D5" s="1" t="s">
        <v>17</v>
      </c>
      <c r="F5" s="2" t="s">
        <v>16</v>
      </c>
      <c r="G5" s="1">
        <v>2005</v>
      </c>
      <c r="H5" s="1" t="s">
        <v>18</v>
      </c>
      <c r="I5" s="1" t="s">
        <v>19</v>
      </c>
    </row>
    <row r="6" spans="1:9" ht="45">
      <c r="A6" s="1" t="str">
        <f t="shared" si="0"/>
        <v>2015-04-19</v>
      </c>
      <c r="B6" s="1" t="str">
        <f>"0630"</f>
        <v>0630</v>
      </c>
      <c r="C6" s="1" t="s">
        <v>20</v>
      </c>
      <c r="D6" s="1" t="s">
        <v>22</v>
      </c>
      <c r="F6" s="2" t="s">
        <v>21</v>
      </c>
      <c r="G6" s="1">
        <v>2009</v>
      </c>
      <c r="H6" s="1" t="s">
        <v>13</v>
      </c>
      <c r="I6" s="1" t="s">
        <v>23</v>
      </c>
    </row>
    <row r="7" spans="1:9" ht="45">
      <c r="A7" s="1" t="str">
        <f t="shared" si="0"/>
        <v>2015-04-19</v>
      </c>
      <c r="B7" s="1" t="str">
        <f>"0700"</f>
        <v>0700</v>
      </c>
      <c r="C7" s="1" t="s">
        <v>24</v>
      </c>
      <c r="F7" s="2" t="s">
        <v>25</v>
      </c>
      <c r="G7" s="1">
        <v>0</v>
      </c>
      <c r="H7" s="1" t="s">
        <v>12</v>
      </c>
      <c r="I7" s="1" t="s">
        <v>26</v>
      </c>
    </row>
    <row r="8" spans="1:9" ht="30">
      <c r="A8" s="1" t="str">
        <f t="shared" si="0"/>
        <v>2015-04-19</v>
      </c>
      <c r="B8" s="1" t="str">
        <f>"0730"</f>
        <v>0730</v>
      </c>
      <c r="C8" s="1" t="s">
        <v>27</v>
      </c>
      <c r="F8" s="2" t="s">
        <v>28</v>
      </c>
      <c r="G8" s="1">
        <v>2010</v>
      </c>
      <c r="H8" s="1" t="s">
        <v>18</v>
      </c>
      <c r="I8" s="1" t="s">
        <v>29</v>
      </c>
    </row>
    <row r="9" spans="1:9" ht="45">
      <c r="A9" s="1" t="str">
        <f t="shared" si="0"/>
        <v>2015-04-19</v>
      </c>
      <c r="B9" s="1" t="str">
        <f>"0800"</f>
        <v>0800</v>
      </c>
      <c r="C9" s="1" t="s">
        <v>30</v>
      </c>
      <c r="F9" s="2" t="s">
        <v>31</v>
      </c>
      <c r="G9" s="1">
        <v>0</v>
      </c>
      <c r="H9" s="1" t="s">
        <v>13</v>
      </c>
      <c r="I9" s="1" t="s">
        <v>23</v>
      </c>
    </row>
    <row r="10" spans="1:9" ht="45">
      <c r="A10" s="1" t="str">
        <f t="shared" si="0"/>
        <v>2015-04-19</v>
      </c>
      <c r="B10" s="1" t="str">
        <f>"0830"</f>
        <v>0830</v>
      </c>
      <c r="C10" s="1" t="s">
        <v>32</v>
      </c>
      <c r="F10" s="2" t="s">
        <v>33</v>
      </c>
      <c r="G10" s="1">
        <v>2011</v>
      </c>
      <c r="H10" s="1" t="s">
        <v>13</v>
      </c>
      <c r="I10" s="1" t="s">
        <v>29</v>
      </c>
    </row>
    <row r="11" spans="1:9" ht="30">
      <c r="A11" s="1" t="str">
        <f t="shared" si="0"/>
        <v>2015-04-19</v>
      </c>
      <c r="B11" s="1" t="str">
        <f>"0900"</f>
        <v>0900</v>
      </c>
      <c r="C11" s="1" t="s">
        <v>34</v>
      </c>
      <c r="D11" s="1" t="s">
        <v>36</v>
      </c>
      <c r="F11" s="2" t="s">
        <v>35</v>
      </c>
      <c r="G11" s="1">
        <v>2012</v>
      </c>
      <c r="H11" s="1" t="s">
        <v>13</v>
      </c>
      <c r="I11" s="1" t="s">
        <v>19</v>
      </c>
    </row>
    <row r="12" spans="1:9" ht="45">
      <c r="A12" s="1" t="str">
        <f t="shared" si="0"/>
        <v>2015-04-19</v>
      </c>
      <c r="B12" s="1" t="str">
        <f>"0930"</f>
        <v>0930</v>
      </c>
      <c r="C12" s="1" t="s">
        <v>24</v>
      </c>
      <c r="F12" s="2" t="s">
        <v>25</v>
      </c>
      <c r="G12" s="1">
        <v>0</v>
      </c>
      <c r="H12" s="1" t="s">
        <v>13</v>
      </c>
      <c r="I12" s="1" t="s">
        <v>19</v>
      </c>
    </row>
    <row r="13" spans="1:9" ht="45">
      <c r="A13" s="1" t="str">
        <f t="shared" si="0"/>
        <v>2015-04-19</v>
      </c>
      <c r="B13" s="1" t="str">
        <f>"1000"</f>
        <v>1000</v>
      </c>
      <c r="C13" s="1" t="s">
        <v>37</v>
      </c>
      <c r="D13" s="1" t="s">
        <v>39</v>
      </c>
      <c r="F13" s="2" t="s">
        <v>38</v>
      </c>
      <c r="G13" s="1">
        <v>2014</v>
      </c>
      <c r="H13" s="1" t="s">
        <v>13</v>
      </c>
      <c r="I13" s="1" t="s">
        <v>40</v>
      </c>
    </row>
    <row r="14" spans="1:9" ht="45">
      <c r="A14" s="1" t="str">
        <f t="shared" si="0"/>
        <v>2015-04-19</v>
      </c>
      <c r="B14" s="1" t="str">
        <f>"1200"</f>
        <v>1200</v>
      </c>
      <c r="C14" s="1" t="s">
        <v>41</v>
      </c>
      <c r="F14" s="2" t="s">
        <v>42</v>
      </c>
      <c r="G14" s="1">
        <v>2015</v>
      </c>
      <c r="H14" s="1" t="s">
        <v>13</v>
      </c>
      <c r="I14" s="1" t="s">
        <v>26</v>
      </c>
    </row>
    <row r="15" spans="1:9" ht="45">
      <c r="A15" s="1" t="str">
        <f t="shared" si="0"/>
        <v>2015-04-19</v>
      </c>
      <c r="B15" s="1" t="str">
        <f>"1230"</f>
        <v>1230</v>
      </c>
      <c r="C15" s="1" t="s">
        <v>43</v>
      </c>
      <c r="E15" s="1" t="s">
        <v>44</v>
      </c>
      <c r="F15" s="2" t="s">
        <v>45</v>
      </c>
      <c r="G15" s="1">
        <v>0</v>
      </c>
      <c r="H15" s="1" t="s">
        <v>12</v>
      </c>
      <c r="I15" s="1" t="s">
        <v>46</v>
      </c>
    </row>
    <row r="16" spans="1:9" ht="45">
      <c r="A16" s="1" t="str">
        <f t="shared" si="0"/>
        <v>2015-04-19</v>
      </c>
      <c r="B16" s="1" t="str">
        <f>"1330"</f>
        <v>1330</v>
      </c>
      <c r="C16" s="1" t="s">
        <v>47</v>
      </c>
      <c r="D16" s="1" t="s">
        <v>49</v>
      </c>
      <c r="F16" s="2" t="s">
        <v>48</v>
      </c>
      <c r="G16" s="1">
        <v>2015</v>
      </c>
      <c r="H16" s="1" t="s">
        <v>13</v>
      </c>
      <c r="I16" s="1" t="s">
        <v>26</v>
      </c>
    </row>
    <row r="17" spans="1:9" ht="30">
      <c r="A17" s="1" t="str">
        <f t="shared" si="0"/>
        <v>2015-04-19</v>
      </c>
      <c r="B17" s="1" t="str">
        <f>"1400"</f>
        <v>1400</v>
      </c>
      <c r="C17" s="1" t="s">
        <v>50</v>
      </c>
      <c r="F17" s="2" t="s">
        <v>51</v>
      </c>
      <c r="G17" s="1">
        <v>0</v>
      </c>
      <c r="H17" s="1" t="s">
        <v>13</v>
      </c>
      <c r="I17" s="1" t="s">
        <v>52</v>
      </c>
    </row>
    <row r="18" spans="1:9" ht="30">
      <c r="A18" s="1" t="str">
        <f t="shared" si="0"/>
        <v>2015-04-19</v>
      </c>
      <c r="B18" s="1" t="str">
        <f>"1500"</f>
        <v>1500</v>
      </c>
      <c r="C18" s="1" t="s">
        <v>53</v>
      </c>
      <c r="F18" s="2" t="s">
        <v>54</v>
      </c>
      <c r="G18" s="1">
        <v>0</v>
      </c>
      <c r="H18" s="1" t="s">
        <v>12</v>
      </c>
      <c r="I18" s="1" t="s">
        <v>55</v>
      </c>
    </row>
    <row r="19" spans="1:9" ht="30">
      <c r="A19" s="1" t="str">
        <f t="shared" si="0"/>
        <v>2015-04-19</v>
      </c>
      <c r="B19" s="1" t="str">
        <f>"1600"</f>
        <v>1600</v>
      </c>
      <c r="C19" s="1" t="s">
        <v>56</v>
      </c>
      <c r="F19" s="2" t="s">
        <v>57</v>
      </c>
      <c r="G19" s="1">
        <v>1996</v>
      </c>
      <c r="H19" s="1" t="s">
        <v>13</v>
      </c>
      <c r="I19" s="1" t="s">
        <v>58</v>
      </c>
    </row>
    <row r="20" spans="1:9" ht="45">
      <c r="A20" s="1" t="str">
        <f t="shared" si="0"/>
        <v>2015-04-19</v>
      </c>
      <c r="B20" s="1" t="str">
        <f>"1700"</f>
        <v>1700</v>
      </c>
      <c r="C20" s="1" t="s">
        <v>59</v>
      </c>
      <c r="F20" s="2" t="s">
        <v>60</v>
      </c>
      <c r="G20" s="1">
        <v>2015</v>
      </c>
      <c r="H20" s="1" t="s">
        <v>61</v>
      </c>
      <c r="I20" s="1" t="s">
        <v>26</v>
      </c>
    </row>
    <row r="21" spans="1:9" ht="45">
      <c r="A21" s="1" t="str">
        <f t="shared" si="0"/>
        <v>2015-04-19</v>
      </c>
      <c r="B21" s="1" t="str">
        <f>"1730"</f>
        <v>1730</v>
      </c>
      <c r="C21" s="1" t="s">
        <v>41</v>
      </c>
      <c r="F21" s="2" t="s">
        <v>42</v>
      </c>
      <c r="G21" s="1">
        <v>2015</v>
      </c>
      <c r="H21" s="1" t="s">
        <v>13</v>
      </c>
      <c r="I21" s="1" t="s">
        <v>26</v>
      </c>
    </row>
    <row r="22" spans="1:9" ht="30">
      <c r="A22" s="1" t="str">
        <f t="shared" si="0"/>
        <v>2015-04-19</v>
      </c>
      <c r="B22" s="1" t="str">
        <f>"1800"</f>
        <v>1800</v>
      </c>
      <c r="C22" s="1" t="s">
        <v>62</v>
      </c>
      <c r="D22" s="1" t="s">
        <v>64</v>
      </c>
      <c r="F22" s="2" t="s">
        <v>63</v>
      </c>
      <c r="G22" s="1">
        <v>2015</v>
      </c>
      <c r="H22" s="1" t="s">
        <v>13</v>
      </c>
      <c r="I22" s="1" t="s">
        <v>46</v>
      </c>
    </row>
    <row r="23" spans="1:9" ht="45">
      <c r="A23" s="1" t="str">
        <f t="shared" si="0"/>
        <v>2015-04-19</v>
      </c>
      <c r="B23" s="1" t="str">
        <f>"1900"</f>
        <v>1900</v>
      </c>
      <c r="C23" s="1" t="s">
        <v>65</v>
      </c>
      <c r="F23" s="2" t="s">
        <v>66</v>
      </c>
      <c r="G23" s="1">
        <v>0</v>
      </c>
      <c r="H23" s="1" t="s">
        <v>12</v>
      </c>
      <c r="I23" s="1" t="s">
        <v>55</v>
      </c>
    </row>
    <row r="24" spans="1:9" ht="45">
      <c r="A24" s="1" t="str">
        <f t="shared" si="0"/>
        <v>2015-04-19</v>
      </c>
      <c r="B24" s="1" t="str">
        <f>"2000"</f>
        <v>2000</v>
      </c>
      <c r="C24" s="1" t="s">
        <v>67</v>
      </c>
      <c r="F24" s="2" t="s">
        <v>68</v>
      </c>
      <c r="G24" s="1">
        <v>2011</v>
      </c>
      <c r="H24" s="1" t="s">
        <v>69</v>
      </c>
      <c r="I24" s="1" t="s">
        <v>58</v>
      </c>
    </row>
    <row r="25" spans="1:9" ht="30">
      <c r="A25" s="1" t="str">
        <f t="shared" si="0"/>
        <v>2015-04-19</v>
      </c>
      <c r="B25" s="1" t="str">
        <f>"2100"</f>
        <v>2100</v>
      </c>
      <c r="C25" s="1" t="s">
        <v>70</v>
      </c>
      <c r="F25" s="2" t="s">
        <v>71</v>
      </c>
      <c r="G25" s="1">
        <v>2013</v>
      </c>
      <c r="H25" s="1" t="s">
        <v>13</v>
      </c>
      <c r="I25" s="1" t="s">
        <v>72</v>
      </c>
    </row>
    <row r="26" spans="1:9" ht="30">
      <c r="A26" s="1" t="str">
        <f t="shared" si="0"/>
        <v>2015-04-19</v>
      </c>
      <c r="B26" s="1" t="str">
        <f>"2130"</f>
        <v>2130</v>
      </c>
      <c r="C26" s="1" t="s">
        <v>73</v>
      </c>
      <c r="D26" s="1" t="s">
        <v>73</v>
      </c>
      <c r="E26" s="1" t="s">
        <v>74</v>
      </c>
      <c r="F26" s="2" t="s">
        <v>75</v>
      </c>
      <c r="G26" s="1">
        <v>2009</v>
      </c>
      <c r="H26" s="1" t="s">
        <v>69</v>
      </c>
      <c r="I26" s="1" t="s">
        <v>76</v>
      </c>
    </row>
    <row r="27" spans="1:9" ht="45">
      <c r="A27" s="1" t="str">
        <f t="shared" si="0"/>
        <v>2015-04-19</v>
      </c>
      <c r="B27" s="1" t="str">
        <f>"2315"</f>
        <v>2315</v>
      </c>
      <c r="C27" s="1" t="s">
        <v>77</v>
      </c>
      <c r="F27" s="2" t="s">
        <v>78</v>
      </c>
      <c r="G27" s="1">
        <v>0</v>
      </c>
      <c r="H27" s="1" t="s">
        <v>13</v>
      </c>
      <c r="I27" s="1" t="s">
        <v>79</v>
      </c>
    </row>
    <row r="28" spans="1:9" ht="30">
      <c r="A28" s="1" t="str">
        <f aca="true" t="shared" si="1" ref="A28:A64">"2015-04-20"</f>
        <v>2015-04-20</v>
      </c>
      <c r="B28" s="1" t="str">
        <f>"0000"</f>
        <v>0000</v>
      </c>
      <c r="C28" s="1" t="s">
        <v>9</v>
      </c>
      <c r="E28" s="1" t="s">
        <v>10</v>
      </c>
      <c r="F28" s="2" t="s">
        <v>11</v>
      </c>
      <c r="G28" s="1">
        <v>2012</v>
      </c>
      <c r="H28" s="1" t="s">
        <v>13</v>
      </c>
      <c r="I28" s="1" t="s">
        <v>80</v>
      </c>
    </row>
    <row r="29" spans="1:9" ht="45">
      <c r="A29" s="1" t="str">
        <f t="shared" si="1"/>
        <v>2015-04-20</v>
      </c>
      <c r="B29" s="1" t="str">
        <f>"0600"</f>
        <v>0600</v>
      </c>
      <c r="C29" s="1" t="s">
        <v>15</v>
      </c>
      <c r="D29" s="1" t="s">
        <v>82</v>
      </c>
      <c r="F29" s="2" t="s">
        <v>16</v>
      </c>
      <c r="G29" s="1">
        <v>2005</v>
      </c>
      <c r="H29" s="1" t="s">
        <v>18</v>
      </c>
      <c r="I29" s="1" t="s">
        <v>19</v>
      </c>
    </row>
    <row r="30" spans="1:9" ht="30">
      <c r="A30" s="1" t="str">
        <f t="shared" si="1"/>
        <v>2015-04-20</v>
      </c>
      <c r="B30" s="1" t="str">
        <f>"0630"</f>
        <v>0630</v>
      </c>
      <c r="C30" s="1" t="s">
        <v>27</v>
      </c>
      <c r="F30" s="2" t="s">
        <v>28</v>
      </c>
      <c r="G30" s="1">
        <v>2010</v>
      </c>
      <c r="H30" s="1" t="s">
        <v>18</v>
      </c>
      <c r="I30" s="1" t="s">
        <v>29</v>
      </c>
    </row>
    <row r="31" spans="1:9" ht="45">
      <c r="A31" s="1" t="str">
        <f t="shared" si="1"/>
        <v>2015-04-20</v>
      </c>
      <c r="B31" s="1" t="str">
        <f>"0700"</f>
        <v>0700</v>
      </c>
      <c r="C31" s="1" t="s">
        <v>24</v>
      </c>
      <c r="E31" s="1" t="s">
        <v>83</v>
      </c>
      <c r="F31" s="2" t="s">
        <v>25</v>
      </c>
      <c r="G31" s="1">
        <v>0</v>
      </c>
      <c r="H31" s="1" t="s">
        <v>12</v>
      </c>
      <c r="I31" s="1" t="s">
        <v>29</v>
      </c>
    </row>
    <row r="32" spans="1:9" ht="45">
      <c r="A32" s="1" t="str">
        <f t="shared" si="1"/>
        <v>2015-04-20</v>
      </c>
      <c r="B32" s="1" t="str">
        <f>"0730"</f>
        <v>0730</v>
      </c>
      <c r="C32" s="1" t="s">
        <v>84</v>
      </c>
      <c r="D32" s="1" t="s">
        <v>86</v>
      </c>
      <c r="F32" s="2" t="s">
        <v>85</v>
      </c>
      <c r="G32" s="1">
        <v>1982</v>
      </c>
      <c r="H32" s="1" t="s">
        <v>87</v>
      </c>
      <c r="I32" s="1" t="s">
        <v>88</v>
      </c>
    </row>
    <row r="33" spans="1:9" ht="45">
      <c r="A33" s="1" t="str">
        <f t="shared" si="1"/>
        <v>2015-04-20</v>
      </c>
      <c r="B33" s="1" t="str">
        <f>"0800"</f>
        <v>0800</v>
      </c>
      <c r="C33" s="1" t="s">
        <v>30</v>
      </c>
      <c r="F33" s="2" t="s">
        <v>89</v>
      </c>
      <c r="G33" s="1">
        <v>0</v>
      </c>
      <c r="H33" s="1" t="s">
        <v>13</v>
      </c>
      <c r="I33" s="1" t="s">
        <v>88</v>
      </c>
    </row>
    <row r="34" spans="1:9" ht="45">
      <c r="A34" s="1" t="str">
        <f t="shared" si="1"/>
        <v>2015-04-20</v>
      </c>
      <c r="B34" s="1" t="str">
        <f>"0830"</f>
        <v>0830</v>
      </c>
      <c r="C34" s="1" t="s">
        <v>20</v>
      </c>
      <c r="D34" s="1" t="s">
        <v>91</v>
      </c>
      <c r="F34" s="2" t="s">
        <v>90</v>
      </c>
      <c r="G34" s="1">
        <v>2009</v>
      </c>
      <c r="H34" s="1" t="s">
        <v>13</v>
      </c>
      <c r="I34" s="1" t="s">
        <v>23</v>
      </c>
    </row>
    <row r="35" spans="1:9" ht="45">
      <c r="A35" s="1" t="str">
        <f t="shared" si="1"/>
        <v>2015-04-20</v>
      </c>
      <c r="B35" s="1" t="str">
        <f>"0900"</f>
        <v>0900</v>
      </c>
      <c r="C35" s="1" t="s">
        <v>32</v>
      </c>
      <c r="F35" s="2" t="s">
        <v>33</v>
      </c>
      <c r="G35" s="1">
        <v>2011</v>
      </c>
      <c r="H35" s="1" t="s">
        <v>13</v>
      </c>
      <c r="I35" s="1" t="s">
        <v>29</v>
      </c>
    </row>
    <row r="36" spans="1:9" ht="45">
      <c r="A36" s="1" t="str">
        <f t="shared" si="1"/>
        <v>2015-04-20</v>
      </c>
      <c r="B36" s="1" t="str">
        <f>"0930"</f>
        <v>0930</v>
      </c>
      <c r="C36" s="1" t="s">
        <v>34</v>
      </c>
      <c r="D36" s="1" t="s">
        <v>93</v>
      </c>
      <c r="F36" s="2" t="s">
        <v>92</v>
      </c>
      <c r="G36" s="1">
        <v>2012</v>
      </c>
      <c r="H36" s="1" t="s">
        <v>13</v>
      </c>
      <c r="I36" s="1" t="s">
        <v>19</v>
      </c>
    </row>
    <row r="37" spans="1:9" ht="45">
      <c r="A37" s="1" t="str">
        <f t="shared" si="1"/>
        <v>2015-04-20</v>
      </c>
      <c r="B37" s="1" t="str">
        <f>"1000"</f>
        <v>1000</v>
      </c>
      <c r="C37" s="1" t="s">
        <v>59</v>
      </c>
      <c r="F37" s="2" t="s">
        <v>60</v>
      </c>
      <c r="G37" s="1">
        <v>2015</v>
      </c>
      <c r="H37" s="1" t="s">
        <v>61</v>
      </c>
      <c r="I37" s="1" t="s">
        <v>26</v>
      </c>
    </row>
    <row r="38" spans="1:9" ht="45">
      <c r="A38" s="1" t="str">
        <f t="shared" si="1"/>
        <v>2015-04-20</v>
      </c>
      <c r="B38" s="1" t="str">
        <f>"1030"</f>
        <v>1030</v>
      </c>
      <c r="C38" s="1" t="s">
        <v>94</v>
      </c>
      <c r="D38" s="1" t="s">
        <v>96</v>
      </c>
      <c r="F38" s="2" t="s">
        <v>95</v>
      </c>
      <c r="G38" s="1">
        <v>2013</v>
      </c>
      <c r="H38" s="1" t="s">
        <v>13</v>
      </c>
      <c r="I38" s="1" t="s">
        <v>97</v>
      </c>
    </row>
    <row r="39" spans="1:9" ht="30">
      <c r="A39" s="1" t="str">
        <f t="shared" si="1"/>
        <v>2015-04-20</v>
      </c>
      <c r="B39" s="1" t="str">
        <f>"1045"</f>
        <v>1045</v>
      </c>
      <c r="C39" s="1" t="s">
        <v>94</v>
      </c>
      <c r="D39" s="1" t="s">
        <v>99</v>
      </c>
      <c r="F39" s="2" t="s">
        <v>98</v>
      </c>
      <c r="G39" s="1">
        <v>2013</v>
      </c>
      <c r="H39" s="1" t="s">
        <v>13</v>
      </c>
      <c r="I39" s="1" t="s">
        <v>100</v>
      </c>
    </row>
    <row r="40" spans="1:9" ht="30">
      <c r="A40" s="1" t="str">
        <f t="shared" si="1"/>
        <v>2015-04-20</v>
      </c>
      <c r="B40" s="1" t="str">
        <f>"1100"</f>
        <v>1100</v>
      </c>
      <c r="C40" s="1" t="s">
        <v>62</v>
      </c>
      <c r="D40" s="1" t="s">
        <v>64</v>
      </c>
      <c r="F40" s="2" t="s">
        <v>63</v>
      </c>
      <c r="G40" s="1">
        <v>2015</v>
      </c>
      <c r="H40" s="1" t="s">
        <v>13</v>
      </c>
      <c r="I40" s="1" t="s">
        <v>46</v>
      </c>
    </row>
    <row r="41" spans="1:9" ht="45">
      <c r="A41" s="1" t="str">
        <f t="shared" si="1"/>
        <v>2015-04-20</v>
      </c>
      <c r="B41" s="1" t="str">
        <f>"1200"</f>
        <v>1200</v>
      </c>
      <c r="C41" s="1" t="s">
        <v>101</v>
      </c>
      <c r="F41" s="2" t="s">
        <v>102</v>
      </c>
      <c r="G41" s="1">
        <v>2013</v>
      </c>
      <c r="H41" s="1" t="s">
        <v>13</v>
      </c>
      <c r="I41" s="1" t="s">
        <v>19</v>
      </c>
    </row>
    <row r="42" spans="1:9" ht="45">
      <c r="A42" s="1" t="str">
        <f t="shared" si="1"/>
        <v>2015-04-20</v>
      </c>
      <c r="B42" s="1" t="str">
        <f>"1230"</f>
        <v>1230</v>
      </c>
      <c r="C42" s="1" t="s">
        <v>47</v>
      </c>
      <c r="D42" s="1" t="s">
        <v>49</v>
      </c>
      <c r="F42" s="2" t="s">
        <v>48</v>
      </c>
      <c r="G42" s="1">
        <v>2015</v>
      </c>
      <c r="H42" s="1" t="s">
        <v>13</v>
      </c>
      <c r="I42" s="1" t="s">
        <v>26</v>
      </c>
    </row>
    <row r="43" spans="1:9" ht="45">
      <c r="A43" s="1" t="str">
        <f t="shared" si="1"/>
        <v>2015-04-20</v>
      </c>
      <c r="B43" s="1" t="str">
        <f>"1300"</f>
        <v>1300</v>
      </c>
      <c r="C43" s="1" t="s">
        <v>67</v>
      </c>
      <c r="F43" s="2" t="s">
        <v>68</v>
      </c>
      <c r="G43" s="1">
        <v>2011</v>
      </c>
      <c r="H43" s="1" t="s">
        <v>69</v>
      </c>
      <c r="I43" s="1" t="s">
        <v>58</v>
      </c>
    </row>
    <row r="44" spans="1:9" ht="30">
      <c r="A44" s="1" t="str">
        <f t="shared" si="1"/>
        <v>2015-04-20</v>
      </c>
      <c r="B44" s="1" t="str">
        <f>"1400"</f>
        <v>1400</v>
      </c>
      <c r="C44" s="1" t="s">
        <v>70</v>
      </c>
      <c r="F44" s="2" t="s">
        <v>71</v>
      </c>
      <c r="G44" s="1">
        <v>2013</v>
      </c>
      <c r="H44" s="1" t="s">
        <v>13</v>
      </c>
      <c r="I44" s="1" t="s">
        <v>72</v>
      </c>
    </row>
    <row r="45" spans="1:9" ht="45">
      <c r="A45" s="1" t="str">
        <f t="shared" si="1"/>
        <v>2015-04-20</v>
      </c>
      <c r="B45" s="1" t="str">
        <f>"1430"</f>
        <v>1430</v>
      </c>
      <c r="C45" s="1" t="s">
        <v>30</v>
      </c>
      <c r="F45" s="2" t="s">
        <v>89</v>
      </c>
      <c r="G45" s="1">
        <v>0</v>
      </c>
      <c r="H45" s="1" t="s">
        <v>13</v>
      </c>
      <c r="I45" s="1" t="s">
        <v>88</v>
      </c>
    </row>
    <row r="46" spans="1:9" ht="30">
      <c r="A46" s="1" t="str">
        <f t="shared" si="1"/>
        <v>2015-04-20</v>
      </c>
      <c r="B46" s="1" t="str">
        <f>"1500"</f>
        <v>1500</v>
      </c>
      <c r="C46" s="1" t="s">
        <v>27</v>
      </c>
      <c r="F46" s="2" t="s">
        <v>28</v>
      </c>
      <c r="G46" s="1">
        <v>2010</v>
      </c>
      <c r="H46" s="1" t="s">
        <v>18</v>
      </c>
      <c r="I46" s="1" t="s">
        <v>29</v>
      </c>
    </row>
    <row r="47" spans="1:9" ht="45">
      <c r="A47" s="1" t="str">
        <f t="shared" si="1"/>
        <v>2015-04-20</v>
      </c>
      <c r="B47" s="1" t="str">
        <f>"1530"</f>
        <v>1530</v>
      </c>
      <c r="C47" s="1" t="s">
        <v>34</v>
      </c>
      <c r="D47" s="1" t="s">
        <v>93</v>
      </c>
      <c r="F47" s="2" t="s">
        <v>92</v>
      </c>
      <c r="G47" s="1">
        <v>2012</v>
      </c>
      <c r="H47" s="1" t="s">
        <v>13</v>
      </c>
      <c r="I47" s="1" t="s">
        <v>19</v>
      </c>
    </row>
    <row r="48" spans="1:9" ht="45">
      <c r="A48" s="1" t="str">
        <f t="shared" si="1"/>
        <v>2015-04-20</v>
      </c>
      <c r="B48" s="1" t="str">
        <f>"1600"</f>
        <v>1600</v>
      </c>
      <c r="C48" s="1" t="s">
        <v>32</v>
      </c>
      <c r="F48" s="2" t="s">
        <v>33</v>
      </c>
      <c r="G48" s="1">
        <v>2011</v>
      </c>
      <c r="H48" s="1" t="s">
        <v>13</v>
      </c>
      <c r="I48" s="1" t="s">
        <v>29</v>
      </c>
    </row>
    <row r="49" spans="1:9" ht="45">
      <c r="A49" s="1" t="str">
        <f t="shared" si="1"/>
        <v>2015-04-20</v>
      </c>
      <c r="B49" s="1" t="str">
        <f>"1630"</f>
        <v>1630</v>
      </c>
      <c r="C49" s="1" t="s">
        <v>24</v>
      </c>
      <c r="E49" s="1" t="s">
        <v>83</v>
      </c>
      <c r="F49" s="2" t="s">
        <v>25</v>
      </c>
      <c r="G49" s="1">
        <v>0</v>
      </c>
      <c r="H49" s="1" t="s">
        <v>12</v>
      </c>
      <c r="I49" s="1" t="s">
        <v>29</v>
      </c>
    </row>
    <row r="50" spans="1:9" ht="45">
      <c r="A50" s="1" t="str">
        <f t="shared" si="1"/>
        <v>2015-04-20</v>
      </c>
      <c r="B50" s="1" t="str">
        <f>"1700"</f>
        <v>1700</v>
      </c>
      <c r="C50" s="1" t="s">
        <v>84</v>
      </c>
      <c r="D50" s="1" t="s">
        <v>86</v>
      </c>
      <c r="F50" s="2" t="s">
        <v>85</v>
      </c>
      <c r="G50" s="1">
        <v>1982</v>
      </c>
      <c r="H50" s="1" t="s">
        <v>87</v>
      </c>
      <c r="I50" s="1" t="s">
        <v>88</v>
      </c>
    </row>
    <row r="51" spans="1:9" ht="45">
      <c r="A51" s="1" t="str">
        <f t="shared" si="1"/>
        <v>2015-04-20</v>
      </c>
      <c r="B51" s="1" t="str">
        <f>"1730"</f>
        <v>1730</v>
      </c>
      <c r="C51" s="1" t="s">
        <v>103</v>
      </c>
      <c r="F51" s="2" t="s">
        <v>42</v>
      </c>
      <c r="G51" s="1">
        <v>2015</v>
      </c>
      <c r="H51" s="1" t="s">
        <v>13</v>
      </c>
      <c r="I51" s="1" t="s">
        <v>26</v>
      </c>
    </row>
    <row r="52" spans="1:9" ht="30">
      <c r="A52" s="1" t="str">
        <f t="shared" si="1"/>
        <v>2015-04-20</v>
      </c>
      <c r="B52" s="1" t="str">
        <f>"1800"</f>
        <v>1800</v>
      </c>
      <c r="C52" s="1" t="s">
        <v>104</v>
      </c>
      <c r="D52" s="1" t="s">
        <v>106</v>
      </c>
      <c r="F52" s="2" t="s">
        <v>105</v>
      </c>
      <c r="G52" s="1">
        <v>0</v>
      </c>
      <c r="H52" s="1" t="s">
        <v>12</v>
      </c>
      <c r="I52" s="1" t="s">
        <v>97</v>
      </c>
    </row>
    <row r="53" spans="1:9" ht="45">
      <c r="A53" s="1" t="str">
        <f t="shared" si="1"/>
        <v>2015-04-20</v>
      </c>
      <c r="B53" s="1" t="str">
        <f>"1815"</f>
        <v>1815</v>
      </c>
      <c r="C53" s="1" t="s">
        <v>104</v>
      </c>
      <c r="D53" s="1" t="s">
        <v>108</v>
      </c>
      <c r="F53" s="2" t="s">
        <v>107</v>
      </c>
      <c r="G53" s="1">
        <v>0</v>
      </c>
      <c r="H53" s="1" t="s">
        <v>12</v>
      </c>
      <c r="I53" s="1" t="s">
        <v>109</v>
      </c>
    </row>
    <row r="54" spans="1:9" ht="30">
      <c r="A54" s="1" t="str">
        <f t="shared" si="1"/>
        <v>2015-04-20</v>
      </c>
      <c r="B54" s="1" t="str">
        <f>"1830"</f>
        <v>1830</v>
      </c>
      <c r="C54" s="1" t="s">
        <v>110</v>
      </c>
      <c r="D54" s="1" t="s">
        <v>112</v>
      </c>
      <c r="F54" s="2" t="s">
        <v>111</v>
      </c>
      <c r="G54" s="1">
        <v>0</v>
      </c>
      <c r="H54" s="1" t="s">
        <v>13</v>
      </c>
      <c r="I54" s="1" t="s">
        <v>97</v>
      </c>
    </row>
    <row r="55" spans="1:9" ht="45">
      <c r="A55" s="1" t="str">
        <f t="shared" si="1"/>
        <v>2015-04-20</v>
      </c>
      <c r="B55" s="1" t="str">
        <f>"1845"</f>
        <v>1845</v>
      </c>
      <c r="C55" s="1" t="s">
        <v>110</v>
      </c>
      <c r="D55" s="1" t="s">
        <v>114</v>
      </c>
      <c r="F55" s="2" t="s">
        <v>113</v>
      </c>
      <c r="G55" s="1">
        <v>0</v>
      </c>
      <c r="H55" s="1" t="s">
        <v>13</v>
      </c>
      <c r="I55" s="1" t="s">
        <v>115</v>
      </c>
    </row>
    <row r="56" spans="1:9" ht="45">
      <c r="A56" s="1" t="str">
        <f t="shared" si="1"/>
        <v>2015-04-20</v>
      </c>
      <c r="B56" s="1" t="str">
        <f>"1900"</f>
        <v>1900</v>
      </c>
      <c r="C56" s="1" t="s">
        <v>103</v>
      </c>
      <c r="F56" s="2" t="s">
        <v>42</v>
      </c>
      <c r="G56" s="1">
        <v>2015</v>
      </c>
      <c r="H56" s="1" t="s">
        <v>13</v>
      </c>
      <c r="I56" s="1" t="s">
        <v>26</v>
      </c>
    </row>
    <row r="57" spans="1:9" ht="30">
      <c r="A57" s="1" t="str">
        <f t="shared" si="1"/>
        <v>2015-04-20</v>
      </c>
      <c r="B57" s="1" t="str">
        <f>"1930"</f>
        <v>1930</v>
      </c>
      <c r="C57" s="1" t="s">
        <v>116</v>
      </c>
      <c r="D57" s="1" t="s">
        <v>118</v>
      </c>
      <c r="F57" s="2" t="s">
        <v>117</v>
      </c>
      <c r="G57" s="1">
        <v>0</v>
      </c>
      <c r="H57" s="1" t="s">
        <v>18</v>
      </c>
      <c r="I57" s="1" t="s">
        <v>119</v>
      </c>
    </row>
    <row r="58" spans="1:9" ht="45">
      <c r="A58" s="1" t="str">
        <f t="shared" si="1"/>
        <v>2015-04-20</v>
      </c>
      <c r="B58" s="1" t="str">
        <f>"2000"</f>
        <v>2000</v>
      </c>
      <c r="C58" s="1" t="s">
        <v>120</v>
      </c>
      <c r="D58" s="1" t="s">
        <v>122</v>
      </c>
      <c r="F58" s="2" t="s">
        <v>121</v>
      </c>
      <c r="G58" s="1">
        <v>2012</v>
      </c>
      <c r="H58" s="1" t="s">
        <v>18</v>
      </c>
      <c r="I58" s="1" t="s">
        <v>72</v>
      </c>
    </row>
    <row r="59" spans="1:9" ht="45">
      <c r="A59" s="1" t="str">
        <f t="shared" si="1"/>
        <v>2015-04-20</v>
      </c>
      <c r="B59" s="1" t="str">
        <f>"2030"</f>
        <v>2030</v>
      </c>
      <c r="C59" s="1" t="s">
        <v>123</v>
      </c>
      <c r="E59" s="1" t="s">
        <v>124</v>
      </c>
      <c r="F59" s="2" t="s">
        <v>125</v>
      </c>
      <c r="G59" s="1">
        <v>2011</v>
      </c>
      <c r="H59" s="1" t="s">
        <v>18</v>
      </c>
      <c r="I59" s="1" t="s">
        <v>55</v>
      </c>
    </row>
    <row r="60" spans="1:9" ht="45">
      <c r="A60" s="1" t="str">
        <f t="shared" si="1"/>
        <v>2015-04-20</v>
      </c>
      <c r="B60" s="1" t="str">
        <f>"2130"</f>
        <v>2130</v>
      </c>
      <c r="C60" s="1" t="s">
        <v>126</v>
      </c>
      <c r="E60" s="1" t="s">
        <v>127</v>
      </c>
      <c r="F60" s="2" t="s">
        <v>128</v>
      </c>
      <c r="G60" s="1">
        <v>0</v>
      </c>
      <c r="H60" s="1" t="s">
        <v>61</v>
      </c>
      <c r="I60" s="1" t="s">
        <v>26</v>
      </c>
    </row>
    <row r="61" spans="1:9" ht="45">
      <c r="A61" s="1" t="str">
        <f t="shared" si="1"/>
        <v>2015-04-20</v>
      </c>
      <c r="B61" s="1" t="str">
        <f>"2200"</f>
        <v>2200</v>
      </c>
      <c r="C61" s="1" t="s">
        <v>129</v>
      </c>
      <c r="D61" s="1" t="s">
        <v>132</v>
      </c>
      <c r="E61" s="1" t="s">
        <v>130</v>
      </c>
      <c r="F61" s="2" t="s">
        <v>131</v>
      </c>
      <c r="G61" s="1">
        <v>2008</v>
      </c>
      <c r="H61" s="1" t="s">
        <v>87</v>
      </c>
      <c r="I61" s="1" t="s">
        <v>133</v>
      </c>
    </row>
    <row r="62" spans="1:9" ht="45">
      <c r="A62" s="1" t="str">
        <f t="shared" si="1"/>
        <v>2015-04-20</v>
      </c>
      <c r="B62" s="1" t="str">
        <f>"2300"</f>
        <v>2300</v>
      </c>
      <c r="C62" s="1" t="s">
        <v>103</v>
      </c>
      <c r="F62" s="2" t="s">
        <v>42</v>
      </c>
      <c r="G62" s="1">
        <v>2015</v>
      </c>
      <c r="H62" s="1" t="s">
        <v>13</v>
      </c>
      <c r="I62" s="1" t="s">
        <v>26</v>
      </c>
    </row>
    <row r="63" spans="1:9" ht="30">
      <c r="A63" s="1" t="str">
        <f t="shared" si="1"/>
        <v>2015-04-20</v>
      </c>
      <c r="B63" s="1" t="str">
        <f>"2330"</f>
        <v>2330</v>
      </c>
      <c r="C63" s="1" t="s">
        <v>104</v>
      </c>
      <c r="D63" s="1" t="s">
        <v>106</v>
      </c>
      <c r="F63" s="2" t="s">
        <v>105</v>
      </c>
      <c r="G63" s="1">
        <v>0</v>
      </c>
      <c r="H63" s="1" t="s">
        <v>12</v>
      </c>
      <c r="I63" s="1" t="s">
        <v>97</v>
      </c>
    </row>
    <row r="64" spans="1:9" ht="45">
      <c r="A64" s="1" t="str">
        <f t="shared" si="1"/>
        <v>2015-04-20</v>
      </c>
      <c r="B64" s="1" t="str">
        <f>"2345"</f>
        <v>2345</v>
      </c>
      <c r="C64" s="1" t="s">
        <v>104</v>
      </c>
      <c r="D64" s="1" t="s">
        <v>108</v>
      </c>
      <c r="F64" s="2" t="s">
        <v>107</v>
      </c>
      <c r="G64" s="1">
        <v>0</v>
      </c>
      <c r="H64" s="1" t="s">
        <v>12</v>
      </c>
      <c r="I64" s="1" t="s">
        <v>109</v>
      </c>
    </row>
    <row r="65" spans="1:9" ht="30">
      <c r="A65" s="1" t="str">
        <f aca="true" t="shared" si="2" ref="A65:A99">"2015-04-21"</f>
        <v>2015-04-21</v>
      </c>
      <c r="B65" s="1" t="str">
        <f>"0000"</f>
        <v>0000</v>
      </c>
      <c r="C65" s="1" t="s">
        <v>9</v>
      </c>
      <c r="E65" s="1" t="s">
        <v>10</v>
      </c>
      <c r="F65" s="2" t="s">
        <v>11</v>
      </c>
      <c r="G65" s="1">
        <v>2012</v>
      </c>
      <c r="H65" s="1" t="s">
        <v>13</v>
      </c>
      <c r="I65" s="1" t="s">
        <v>80</v>
      </c>
    </row>
    <row r="66" spans="1:9" ht="45">
      <c r="A66" s="1" t="str">
        <f t="shared" si="2"/>
        <v>2015-04-21</v>
      </c>
      <c r="B66" s="1" t="str">
        <f>"0600"</f>
        <v>0600</v>
      </c>
      <c r="C66" s="1" t="s">
        <v>15</v>
      </c>
      <c r="D66" s="1" t="s">
        <v>134</v>
      </c>
      <c r="F66" s="2" t="s">
        <v>16</v>
      </c>
      <c r="G66" s="1">
        <v>2005</v>
      </c>
      <c r="H66" s="1" t="s">
        <v>18</v>
      </c>
      <c r="I66" s="1" t="s">
        <v>19</v>
      </c>
    </row>
    <row r="67" spans="1:9" ht="30">
      <c r="A67" s="1" t="str">
        <f t="shared" si="2"/>
        <v>2015-04-21</v>
      </c>
      <c r="B67" s="1" t="str">
        <f>"0630"</f>
        <v>0630</v>
      </c>
      <c r="C67" s="1" t="s">
        <v>27</v>
      </c>
      <c r="F67" s="2" t="s">
        <v>28</v>
      </c>
      <c r="G67" s="1">
        <v>2010</v>
      </c>
      <c r="H67" s="1" t="s">
        <v>18</v>
      </c>
      <c r="I67" s="1" t="s">
        <v>29</v>
      </c>
    </row>
    <row r="68" spans="1:9" ht="45">
      <c r="A68" s="1" t="str">
        <f t="shared" si="2"/>
        <v>2015-04-21</v>
      </c>
      <c r="B68" s="1" t="str">
        <f>"0700"</f>
        <v>0700</v>
      </c>
      <c r="C68" s="1" t="s">
        <v>24</v>
      </c>
      <c r="F68" s="2" t="s">
        <v>25</v>
      </c>
      <c r="G68" s="1">
        <v>0</v>
      </c>
      <c r="H68" s="1" t="s">
        <v>12</v>
      </c>
      <c r="I68" s="1" t="s">
        <v>29</v>
      </c>
    </row>
    <row r="69" spans="1:9" ht="45">
      <c r="A69" s="1" t="str">
        <f t="shared" si="2"/>
        <v>2015-04-21</v>
      </c>
      <c r="B69" s="1" t="str">
        <f>"0730"</f>
        <v>0730</v>
      </c>
      <c r="C69" s="1" t="s">
        <v>84</v>
      </c>
      <c r="D69" s="1" t="s">
        <v>135</v>
      </c>
      <c r="F69" s="2" t="s">
        <v>85</v>
      </c>
      <c r="G69" s="1">
        <v>1982</v>
      </c>
      <c r="H69" s="1" t="s">
        <v>87</v>
      </c>
      <c r="I69" s="1" t="s">
        <v>88</v>
      </c>
    </row>
    <row r="70" spans="1:9" ht="45">
      <c r="A70" s="1" t="str">
        <f t="shared" si="2"/>
        <v>2015-04-21</v>
      </c>
      <c r="B70" s="1" t="str">
        <f>"0800"</f>
        <v>0800</v>
      </c>
      <c r="C70" s="1" t="s">
        <v>30</v>
      </c>
      <c r="F70" s="2" t="s">
        <v>136</v>
      </c>
      <c r="G70" s="1">
        <v>0</v>
      </c>
      <c r="H70" s="1" t="s">
        <v>13</v>
      </c>
      <c r="I70" s="1" t="s">
        <v>23</v>
      </c>
    </row>
    <row r="71" spans="1:9" ht="30">
      <c r="A71" s="1" t="str">
        <f t="shared" si="2"/>
        <v>2015-04-21</v>
      </c>
      <c r="B71" s="1" t="str">
        <f>"0830"</f>
        <v>0830</v>
      </c>
      <c r="C71" s="1" t="s">
        <v>20</v>
      </c>
      <c r="D71" s="1" t="s">
        <v>138</v>
      </c>
      <c r="F71" s="2" t="s">
        <v>137</v>
      </c>
      <c r="G71" s="1">
        <v>2009</v>
      </c>
      <c r="H71" s="1" t="s">
        <v>13</v>
      </c>
      <c r="I71" s="1" t="s">
        <v>23</v>
      </c>
    </row>
    <row r="72" spans="1:9" ht="45">
      <c r="A72" s="1" t="str">
        <f t="shared" si="2"/>
        <v>2015-04-21</v>
      </c>
      <c r="B72" s="1" t="str">
        <f>"0900"</f>
        <v>0900</v>
      </c>
      <c r="C72" s="1" t="s">
        <v>32</v>
      </c>
      <c r="F72" s="2" t="s">
        <v>33</v>
      </c>
      <c r="G72" s="1">
        <v>2011</v>
      </c>
      <c r="H72" s="1" t="s">
        <v>13</v>
      </c>
      <c r="I72" s="1" t="s">
        <v>29</v>
      </c>
    </row>
    <row r="73" spans="1:9" ht="30">
      <c r="A73" s="1" t="str">
        <f t="shared" si="2"/>
        <v>2015-04-21</v>
      </c>
      <c r="B73" s="1" t="str">
        <f>"0930"</f>
        <v>0930</v>
      </c>
      <c r="C73" s="1" t="s">
        <v>34</v>
      </c>
      <c r="D73" s="1" t="s">
        <v>140</v>
      </c>
      <c r="F73" s="2" t="s">
        <v>139</v>
      </c>
      <c r="G73" s="1">
        <v>2012</v>
      </c>
      <c r="H73" s="1" t="s">
        <v>13</v>
      </c>
      <c r="I73" s="1" t="s">
        <v>29</v>
      </c>
    </row>
    <row r="74" spans="1:9" ht="30">
      <c r="A74" s="1" t="str">
        <f t="shared" si="2"/>
        <v>2015-04-21</v>
      </c>
      <c r="B74" s="1" t="str">
        <f>"1000"</f>
        <v>1000</v>
      </c>
      <c r="C74" s="1" t="s">
        <v>110</v>
      </c>
      <c r="D74" s="1" t="s">
        <v>112</v>
      </c>
      <c r="F74" s="2" t="s">
        <v>111</v>
      </c>
      <c r="G74" s="1">
        <v>0</v>
      </c>
      <c r="H74" s="1" t="s">
        <v>13</v>
      </c>
      <c r="I74" s="1" t="s">
        <v>97</v>
      </c>
    </row>
    <row r="75" spans="1:9" ht="45">
      <c r="A75" s="1" t="str">
        <f t="shared" si="2"/>
        <v>2015-04-21</v>
      </c>
      <c r="B75" s="1" t="str">
        <f>"1015"</f>
        <v>1015</v>
      </c>
      <c r="C75" s="1" t="s">
        <v>110</v>
      </c>
      <c r="D75" s="1" t="s">
        <v>114</v>
      </c>
      <c r="F75" s="2" t="s">
        <v>113</v>
      </c>
      <c r="G75" s="1">
        <v>0</v>
      </c>
      <c r="H75" s="1" t="s">
        <v>13</v>
      </c>
      <c r="I75" s="1" t="s">
        <v>115</v>
      </c>
    </row>
    <row r="76" spans="1:9" ht="30">
      <c r="A76" s="1" t="str">
        <f t="shared" si="2"/>
        <v>2015-04-21</v>
      </c>
      <c r="B76" s="1" t="str">
        <f>"1030"</f>
        <v>1030</v>
      </c>
      <c r="C76" s="1" t="s">
        <v>104</v>
      </c>
      <c r="D76" s="1" t="s">
        <v>106</v>
      </c>
      <c r="F76" s="2" t="s">
        <v>105</v>
      </c>
      <c r="G76" s="1">
        <v>0</v>
      </c>
      <c r="H76" s="1" t="s">
        <v>12</v>
      </c>
      <c r="I76" s="1" t="s">
        <v>97</v>
      </c>
    </row>
    <row r="77" spans="1:9" ht="45">
      <c r="A77" s="1" t="str">
        <f t="shared" si="2"/>
        <v>2015-04-21</v>
      </c>
      <c r="B77" s="1" t="str">
        <f>"1045"</f>
        <v>1045</v>
      </c>
      <c r="C77" s="1" t="s">
        <v>104</v>
      </c>
      <c r="D77" s="1" t="s">
        <v>108</v>
      </c>
      <c r="F77" s="2" t="s">
        <v>107</v>
      </c>
      <c r="G77" s="1">
        <v>0</v>
      </c>
      <c r="H77" s="1" t="s">
        <v>12</v>
      </c>
      <c r="I77" s="1" t="s">
        <v>109</v>
      </c>
    </row>
    <row r="78" spans="1:9" ht="30">
      <c r="A78" s="1" t="str">
        <f t="shared" si="2"/>
        <v>2015-04-21</v>
      </c>
      <c r="B78" s="1" t="str">
        <f>"1100"</f>
        <v>1100</v>
      </c>
      <c r="C78" s="1" t="s">
        <v>141</v>
      </c>
      <c r="F78" s="2" t="s">
        <v>142</v>
      </c>
      <c r="G78" s="1">
        <v>2013</v>
      </c>
      <c r="H78" s="1" t="s">
        <v>13</v>
      </c>
      <c r="I78" s="1" t="s">
        <v>26</v>
      </c>
    </row>
    <row r="79" spans="1:9" ht="45">
      <c r="A79" s="1" t="str">
        <f t="shared" si="2"/>
        <v>2015-04-21</v>
      </c>
      <c r="B79" s="1" t="str">
        <f>"1130"</f>
        <v>1130</v>
      </c>
      <c r="C79" s="1" t="s">
        <v>120</v>
      </c>
      <c r="D79" s="1" t="s">
        <v>122</v>
      </c>
      <c r="F79" s="2" t="s">
        <v>121</v>
      </c>
      <c r="G79" s="1">
        <v>2012</v>
      </c>
      <c r="H79" s="1" t="s">
        <v>18</v>
      </c>
      <c r="I79" s="1" t="s">
        <v>72</v>
      </c>
    </row>
    <row r="80" spans="1:9" ht="15">
      <c r="A80" s="1" t="str">
        <f t="shared" si="2"/>
        <v>2015-04-21</v>
      </c>
      <c r="B80" s="1" t="str">
        <f>"1200"</f>
        <v>1200</v>
      </c>
      <c r="C80" s="1" t="s">
        <v>143</v>
      </c>
      <c r="D80" s="1" t="s">
        <v>143</v>
      </c>
      <c r="F80" s="2" t="s">
        <v>144</v>
      </c>
      <c r="G80" s="1">
        <v>1994</v>
      </c>
      <c r="H80" s="1" t="s">
        <v>13</v>
      </c>
      <c r="I80" s="1" t="s">
        <v>145</v>
      </c>
    </row>
    <row r="81" spans="1:9" ht="45">
      <c r="A81" s="1" t="str">
        <f t="shared" si="2"/>
        <v>2015-04-21</v>
      </c>
      <c r="B81" s="1" t="str">
        <f>"1300"</f>
        <v>1300</v>
      </c>
      <c r="C81" s="1" t="s">
        <v>146</v>
      </c>
      <c r="F81" s="2" t="s">
        <v>147</v>
      </c>
      <c r="G81" s="1">
        <v>2013</v>
      </c>
      <c r="H81" s="1" t="s">
        <v>13</v>
      </c>
      <c r="I81" s="1" t="s">
        <v>46</v>
      </c>
    </row>
    <row r="82" spans="1:9" ht="30">
      <c r="A82" s="1" t="str">
        <f t="shared" si="2"/>
        <v>2015-04-21</v>
      </c>
      <c r="B82" s="1" t="str">
        <f>"1400"</f>
        <v>1400</v>
      </c>
      <c r="C82" s="1" t="s">
        <v>116</v>
      </c>
      <c r="D82" s="1" t="s">
        <v>118</v>
      </c>
      <c r="F82" s="2" t="s">
        <v>117</v>
      </c>
      <c r="G82" s="1">
        <v>0</v>
      </c>
      <c r="H82" s="1" t="s">
        <v>18</v>
      </c>
      <c r="I82" s="1" t="s">
        <v>119</v>
      </c>
    </row>
    <row r="83" spans="1:9" ht="45">
      <c r="A83" s="1" t="str">
        <f t="shared" si="2"/>
        <v>2015-04-21</v>
      </c>
      <c r="B83" s="1" t="str">
        <f>"1430"</f>
        <v>1430</v>
      </c>
      <c r="C83" s="1" t="s">
        <v>30</v>
      </c>
      <c r="F83" s="2" t="s">
        <v>136</v>
      </c>
      <c r="G83" s="1">
        <v>0</v>
      </c>
      <c r="H83" s="1" t="s">
        <v>13</v>
      </c>
      <c r="I83" s="1" t="s">
        <v>23</v>
      </c>
    </row>
    <row r="84" spans="1:9" ht="30">
      <c r="A84" s="1" t="str">
        <f t="shared" si="2"/>
        <v>2015-04-21</v>
      </c>
      <c r="B84" s="1" t="str">
        <f>"1500"</f>
        <v>1500</v>
      </c>
      <c r="C84" s="1" t="s">
        <v>27</v>
      </c>
      <c r="F84" s="2" t="s">
        <v>28</v>
      </c>
      <c r="G84" s="1">
        <v>2010</v>
      </c>
      <c r="H84" s="1" t="s">
        <v>18</v>
      </c>
      <c r="I84" s="1" t="s">
        <v>29</v>
      </c>
    </row>
    <row r="85" spans="1:9" ht="30">
      <c r="A85" s="1" t="str">
        <f t="shared" si="2"/>
        <v>2015-04-21</v>
      </c>
      <c r="B85" s="1" t="str">
        <f>"1530"</f>
        <v>1530</v>
      </c>
      <c r="C85" s="1" t="s">
        <v>34</v>
      </c>
      <c r="D85" s="1" t="s">
        <v>140</v>
      </c>
      <c r="F85" s="2" t="s">
        <v>139</v>
      </c>
      <c r="G85" s="1">
        <v>2012</v>
      </c>
      <c r="H85" s="1" t="s">
        <v>13</v>
      </c>
      <c r="I85" s="1" t="s">
        <v>29</v>
      </c>
    </row>
    <row r="86" spans="1:9" ht="45">
      <c r="A86" s="1" t="str">
        <f t="shared" si="2"/>
        <v>2015-04-21</v>
      </c>
      <c r="B86" s="1" t="str">
        <f>"1600"</f>
        <v>1600</v>
      </c>
      <c r="C86" s="1" t="s">
        <v>32</v>
      </c>
      <c r="F86" s="2" t="s">
        <v>33</v>
      </c>
      <c r="G86" s="1">
        <v>2011</v>
      </c>
      <c r="H86" s="1" t="s">
        <v>13</v>
      </c>
      <c r="I86" s="1" t="s">
        <v>29</v>
      </c>
    </row>
    <row r="87" spans="1:9" ht="45">
      <c r="A87" s="1" t="str">
        <f t="shared" si="2"/>
        <v>2015-04-21</v>
      </c>
      <c r="B87" s="1" t="str">
        <f>"1630"</f>
        <v>1630</v>
      </c>
      <c r="C87" s="1" t="s">
        <v>24</v>
      </c>
      <c r="F87" s="2" t="s">
        <v>25</v>
      </c>
      <c r="G87" s="1">
        <v>0</v>
      </c>
      <c r="H87" s="1" t="s">
        <v>12</v>
      </c>
      <c r="I87" s="1" t="s">
        <v>29</v>
      </c>
    </row>
    <row r="88" spans="1:9" ht="45">
      <c r="A88" s="1" t="str">
        <f t="shared" si="2"/>
        <v>2015-04-21</v>
      </c>
      <c r="B88" s="1" t="str">
        <f>"1700"</f>
        <v>1700</v>
      </c>
      <c r="C88" s="1" t="s">
        <v>84</v>
      </c>
      <c r="D88" s="1" t="s">
        <v>135</v>
      </c>
      <c r="F88" s="2" t="s">
        <v>85</v>
      </c>
      <c r="G88" s="1">
        <v>1982</v>
      </c>
      <c r="H88" s="1" t="s">
        <v>87</v>
      </c>
      <c r="I88" s="1" t="s">
        <v>88</v>
      </c>
    </row>
    <row r="89" spans="1:9" ht="45">
      <c r="A89" s="1" t="str">
        <f t="shared" si="2"/>
        <v>2015-04-21</v>
      </c>
      <c r="B89" s="1" t="str">
        <f>"1730"</f>
        <v>1730</v>
      </c>
      <c r="C89" s="1" t="s">
        <v>103</v>
      </c>
      <c r="F89" s="2" t="s">
        <v>42</v>
      </c>
      <c r="G89" s="1">
        <v>2015</v>
      </c>
      <c r="H89" s="1" t="s">
        <v>13</v>
      </c>
      <c r="I89" s="1" t="s">
        <v>26</v>
      </c>
    </row>
    <row r="90" spans="1:9" ht="30">
      <c r="A90" s="1" t="str">
        <f t="shared" si="2"/>
        <v>2015-04-21</v>
      </c>
      <c r="B90" s="1" t="str">
        <f>"1800"</f>
        <v>1800</v>
      </c>
      <c r="C90" s="1" t="s">
        <v>148</v>
      </c>
      <c r="D90" s="1" t="s">
        <v>150</v>
      </c>
      <c r="F90" s="2" t="s">
        <v>149</v>
      </c>
      <c r="G90" s="1">
        <v>0</v>
      </c>
      <c r="H90" s="1" t="s">
        <v>12</v>
      </c>
      <c r="I90" s="1" t="s">
        <v>97</v>
      </c>
    </row>
    <row r="91" spans="1:9" ht="45">
      <c r="A91" s="1" t="str">
        <f t="shared" si="2"/>
        <v>2015-04-21</v>
      </c>
      <c r="B91" s="1" t="str">
        <f>"1815"</f>
        <v>1815</v>
      </c>
      <c r="C91" s="1" t="s">
        <v>148</v>
      </c>
      <c r="D91" s="1" t="s">
        <v>152</v>
      </c>
      <c r="F91" s="2" t="s">
        <v>151</v>
      </c>
      <c r="G91" s="1">
        <v>0</v>
      </c>
      <c r="H91" s="1" t="s">
        <v>12</v>
      </c>
      <c r="I91" s="1" t="s">
        <v>97</v>
      </c>
    </row>
    <row r="92" spans="1:9" ht="30">
      <c r="A92" s="1" t="str">
        <f t="shared" si="2"/>
        <v>2015-04-21</v>
      </c>
      <c r="B92" s="1" t="str">
        <f>"1830"</f>
        <v>1830</v>
      </c>
      <c r="C92" s="1" t="s">
        <v>110</v>
      </c>
      <c r="D92" s="1" t="s">
        <v>154</v>
      </c>
      <c r="F92" s="2" t="s">
        <v>153</v>
      </c>
      <c r="G92" s="1">
        <v>0</v>
      </c>
      <c r="H92" s="1" t="s">
        <v>13</v>
      </c>
      <c r="I92" s="1" t="s">
        <v>97</v>
      </c>
    </row>
    <row r="93" spans="1:9" ht="45">
      <c r="A93" s="1" t="str">
        <f t="shared" si="2"/>
        <v>2015-04-21</v>
      </c>
      <c r="B93" s="1" t="str">
        <f>"1845"</f>
        <v>1845</v>
      </c>
      <c r="C93" s="1" t="s">
        <v>110</v>
      </c>
      <c r="D93" s="1" t="s">
        <v>156</v>
      </c>
      <c r="F93" s="2" t="s">
        <v>155</v>
      </c>
      <c r="G93" s="1">
        <v>0</v>
      </c>
      <c r="H93" s="1" t="s">
        <v>13</v>
      </c>
      <c r="I93" s="1" t="s">
        <v>109</v>
      </c>
    </row>
    <row r="94" spans="1:9" ht="45">
      <c r="A94" s="1" t="str">
        <f t="shared" si="2"/>
        <v>2015-04-21</v>
      </c>
      <c r="B94" s="1" t="str">
        <f>"1900"</f>
        <v>1900</v>
      </c>
      <c r="C94" s="1" t="s">
        <v>103</v>
      </c>
      <c r="F94" s="2" t="s">
        <v>42</v>
      </c>
      <c r="G94" s="1">
        <v>2015</v>
      </c>
      <c r="H94" s="1" t="s">
        <v>13</v>
      </c>
      <c r="I94" s="1" t="s">
        <v>26</v>
      </c>
    </row>
    <row r="95" spans="1:9" ht="45">
      <c r="A95" s="1" t="str">
        <f t="shared" si="2"/>
        <v>2015-04-21</v>
      </c>
      <c r="B95" s="1" t="str">
        <f>"1930"</f>
        <v>1930</v>
      </c>
      <c r="C95" s="1" t="s">
        <v>157</v>
      </c>
      <c r="E95" s="1" t="s">
        <v>44</v>
      </c>
      <c r="F95" s="2" t="s">
        <v>158</v>
      </c>
      <c r="G95" s="1">
        <v>2012</v>
      </c>
      <c r="H95" s="1" t="s">
        <v>13</v>
      </c>
      <c r="I95" s="1" t="s">
        <v>159</v>
      </c>
    </row>
    <row r="96" spans="1:9" ht="45">
      <c r="A96" s="1" t="str">
        <f t="shared" si="2"/>
        <v>2015-04-21</v>
      </c>
      <c r="B96" s="1" t="str">
        <f>"2030"</f>
        <v>2030</v>
      </c>
      <c r="C96" s="1" t="s">
        <v>160</v>
      </c>
      <c r="D96" s="1" t="s">
        <v>163</v>
      </c>
      <c r="E96" s="1" t="s">
        <v>161</v>
      </c>
      <c r="F96" s="2" t="s">
        <v>162</v>
      </c>
      <c r="G96" s="1">
        <v>2009</v>
      </c>
      <c r="H96" s="1" t="s">
        <v>13</v>
      </c>
      <c r="I96" s="1" t="s">
        <v>119</v>
      </c>
    </row>
    <row r="97" spans="1:9" ht="45">
      <c r="A97" s="1" t="str">
        <f t="shared" si="2"/>
        <v>2015-04-21</v>
      </c>
      <c r="B97" s="1" t="str">
        <f>"2100"</f>
        <v>2100</v>
      </c>
      <c r="C97" s="1" t="s">
        <v>47</v>
      </c>
      <c r="D97" s="1" t="s">
        <v>165</v>
      </c>
      <c r="F97" s="2" t="s">
        <v>164</v>
      </c>
      <c r="G97" s="1">
        <v>2015</v>
      </c>
      <c r="H97" s="1" t="s">
        <v>13</v>
      </c>
      <c r="I97" s="1" t="s">
        <v>26</v>
      </c>
    </row>
    <row r="98" spans="1:9" ht="45">
      <c r="A98" s="1" t="str">
        <f t="shared" si="2"/>
        <v>2015-04-21</v>
      </c>
      <c r="B98" s="1" t="str">
        <f>"2130"</f>
        <v>2130</v>
      </c>
      <c r="C98" s="1" t="s">
        <v>166</v>
      </c>
      <c r="E98" s="1" t="s">
        <v>167</v>
      </c>
      <c r="F98" s="2" t="s">
        <v>168</v>
      </c>
      <c r="G98" s="1">
        <v>2013</v>
      </c>
      <c r="H98" s="1" t="s">
        <v>13</v>
      </c>
      <c r="I98" s="1" t="s">
        <v>23</v>
      </c>
    </row>
    <row r="99" spans="1:9" ht="30">
      <c r="A99" s="1" t="str">
        <f t="shared" si="2"/>
        <v>2015-04-21</v>
      </c>
      <c r="B99" s="1" t="str">
        <f>"2200"</f>
        <v>2200</v>
      </c>
      <c r="C99" s="1" t="s">
        <v>169</v>
      </c>
      <c r="F99" s="2" t="s">
        <v>170</v>
      </c>
      <c r="G99" s="1">
        <v>0</v>
      </c>
      <c r="H99" s="1" t="s">
        <v>12</v>
      </c>
      <c r="I99" s="1" t="s">
        <v>172</v>
      </c>
    </row>
    <row r="100" spans="1:9" ht="45">
      <c r="A100" s="1" t="str">
        <f aca="true" t="shared" si="3" ref="A100:A143">"2015-04-22"</f>
        <v>2015-04-22</v>
      </c>
      <c r="B100" s="1" t="str">
        <f>"0000"</f>
        <v>0000</v>
      </c>
      <c r="C100" s="1" t="s">
        <v>103</v>
      </c>
      <c r="F100" s="2" t="s">
        <v>42</v>
      </c>
      <c r="G100" s="1">
        <v>2015</v>
      </c>
      <c r="H100" s="1" t="s">
        <v>13</v>
      </c>
      <c r="I100" s="1" t="s">
        <v>26</v>
      </c>
    </row>
    <row r="101" spans="1:9" ht="30">
      <c r="A101" s="1" t="str">
        <f t="shared" si="3"/>
        <v>2015-04-22</v>
      </c>
      <c r="B101" s="1" t="str">
        <f>"0030"</f>
        <v>0030</v>
      </c>
      <c r="C101" s="1" t="s">
        <v>148</v>
      </c>
      <c r="D101" s="1" t="s">
        <v>150</v>
      </c>
      <c r="F101" s="2" t="s">
        <v>149</v>
      </c>
      <c r="G101" s="1">
        <v>0</v>
      </c>
      <c r="H101" s="1" t="s">
        <v>12</v>
      </c>
      <c r="I101" s="1" t="s">
        <v>97</v>
      </c>
    </row>
    <row r="102" spans="1:9" ht="45">
      <c r="A102" s="1" t="str">
        <f t="shared" si="3"/>
        <v>2015-04-22</v>
      </c>
      <c r="B102" s="1" t="str">
        <f>"0045"</f>
        <v>0045</v>
      </c>
      <c r="C102" s="1" t="s">
        <v>148</v>
      </c>
      <c r="D102" s="1" t="s">
        <v>152</v>
      </c>
      <c r="F102" s="2" t="s">
        <v>151</v>
      </c>
      <c r="G102" s="1">
        <v>0</v>
      </c>
      <c r="H102" s="1" t="s">
        <v>12</v>
      </c>
      <c r="I102" s="1" t="s">
        <v>97</v>
      </c>
    </row>
    <row r="103" spans="1:9" ht="30">
      <c r="A103" s="1" t="str">
        <f t="shared" si="3"/>
        <v>2015-04-22</v>
      </c>
      <c r="B103" s="1" t="str">
        <f>"0100"</f>
        <v>0100</v>
      </c>
      <c r="C103" s="1" t="s">
        <v>173</v>
      </c>
      <c r="E103" s="1" t="s">
        <v>83</v>
      </c>
      <c r="F103" s="2" t="s">
        <v>174</v>
      </c>
      <c r="G103" s="1">
        <v>1994</v>
      </c>
      <c r="H103" s="1" t="s">
        <v>13</v>
      </c>
      <c r="I103" s="1" t="s">
        <v>175</v>
      </c>
    </row>
    <row r="104" spans="1:9" ht="45">
      <c r="A104" s="1" t="str">
        <f t="shared" si="3"/>
        <v>2015-04-22</v>
      </c>
      <c r="B104" s="1" t="str">
        <f>"0200"</f>
        <v>0200</v>
      </c>
      <c r="C104" s="1" t="s">
        <v>43</v>
      </c>
      <c r="E104" s="1" t="s">
        <v>44</v>
      </c>
      <c r="F104" s="2" t="s">
        <v>45</v>
      </c>
      <c r="G104" s="1">
        <v>0</v>
      </c>
      <c r="H104" s="1" t="s">
        <v>12</v>
      </c>
      <c r="I104" s="1" t="s">
        <v>46</v>
      </c>
    </row>
    <row r="105" spans="1:9" ht="45">
      <c r="A105" s="1" t="str">
        <f t="shared" si="3"/>
        <v>2015-04-22</v>
      </c>
      <c r="B105" s="1" t="str">
        <f>"0300"</f>
        <v>0300</v>
      </c>
      <c r="C105" s="1" t="s">
        <v>176</v>
      </c>
      <c r="D105" s="1" t="s">
        <v>178</v>
      </c>
      <c r="F105" s="2" t="s">
        <v>177</v>
      </c>
      <c r="G105" s="1">
        <v>0</v>
      </c>
      <c r="H105" s="1" t="s">
        <v>13</v>
      </c>
      <c r="I105" s="1" t="s">
        <v>159</v>
      </c>
    </row>
    <row r="106" spans="1:9" ht="45">
      <c r="A106" s="1" t="str">
        <f t="shared" si="3"/>
        <v>2015-04-22</v>
      </c>
      <c r="B106" s="1" t="str">
        <f>"0400"</f>
        <v>0400</v>
      </c>
      <c r="C106" s="1" t="s">
        <v>43</v>
      </c>
      <c r="E106" s="1" t="s">
        <v>130</v>
      </c>
      <c r="F106" s="2" t="s">
        <v>179</v>
      </c>
      <c r="G106" s="1">
        <v>2012</v>
      </c>
      <c r="H106" s="1" t="s">
        <v>13</v>
      </c>
      <c r="I106" s="1" t="s">
        <v>133</v>
      </c>
    </row>
    <row r="107" spans="1:9" ht="45">
      <c r="A107" s="1" t="str">
        <f t="shared" si="3"/>
        <v>2015-04-22</v>
      </c>
      <c r="B107" s="1" t="str">
        <f>"0500"</f>
        <v>0500</v>
      </c>
      <c r="C107" s="1" t="s">
        <v>180</v>
      </c>
      <c r="D107" s="1" t="s">
        <v>182</v>
      </c>
      <c r="F107" s="2" t="s">
        <v>181</v>
      </c>
      <c r="G107" s="1">
        <v>0</v>
      </c>
      <c r="H107" s="1" t="s">
        <v>13</v>
      </c>
      <c r="I107" s="1" t="s">
        <v>183</v>
      </c>
    </row>
    <row r="108" spans="1:9" ht="45">
      <c r="A108" s="1" t="str">
        <f t="shared" si="3"/>
        <v>2015-04-22</v>
      </c>
      <c r="B108" s="1" t="str">
        <f>"0600"</f>
        <v>0600</v>
      </c>
      <c r="C108" s="1" t="s">
        <v>15</v>
      </c>
      <c r="D108" s="1" t="s">
        <v>184</v>
      </c>
      <c r="F108" s="2" t="s">
        <v>16</v>
      </c>
      <c r="G108" s="1">
        <v>2005</v>
      </c>
      <c r="H108" s="1" t="s">
        <v>18</v>
      </c>
      <c r="I108" s="1" t="s">
        <v>19</v>
      </c>
    </row>
    <row r="109" spans="1:9" ht="30">
      <c r="A109" s="1" t="str">
        <f t="shared" si="3"/>
        <v>2015-04-22</v>
      </c>
      <c r="B109" s="1" t="str">
        <f>"0630"</f>
        <v>0630</v>
      </c>
      <c r="C109" s="1" t="s">
        <v>27</v>
      </c>
      <c r="F109" s="2" t="s">
        <v>28</v>
      </c>
      <c r="G109" s="1">
        <v>2010</v>
      </c>
      <c r="H109" s="1" t="s">
        <v>18</v>
      </c>
      <c r="I109" s="1" t="s">
        <v>119</v>
      </c>
    </row>
    <row r="110" spans="1:9" ht="45">
      <c r="A110" s="1" t="str">
        <f t="shared" si="3"/>
        <v>2015-04-22</v>
      </c>
      <c r="B110" s="1" t="str">
        <f>"0700"</f>
        <v>0700</v>
      </c>
      <c r="C110" s="1" t="s">
        <v>24</v>
      </c>
      <c r="F110" s="2" t="s">
        <v>25</v>
      </c>
      <c r="G110" s="1">
        <v>0</v>
      </c>
      <c r="H110" s="1" t="s">
        <v>12</v>
      </c>
      <c r="I110" s="1" t="s">
        <v>26</v>
      </c>
    </row>
    <row r="111" spans="1:9" ht="45">
      <c r="A111" s="1" t="str">
        <f t="shared" si="3"/>
        <v>2015-04-22</v>
      </c>
      <c r="B111" s="1" t="str">
        <f>"0730"</f>
        <v>0730</v>
      </c>
      <c r="C111" s="1" t="s">
        <v>84</v>
      </c>
      <c r="D111" s="1" t="s">
        <v>185</v>
      </c>
      <c r="F111" s="2" t="s">
        <v>85</v>
      </c>
      <c r="G111" s="1">
        <v>1982</v>
      </c>
      <c r="H111" s="1" t="s">
        <v>87</v>
      </c>
      <c r="I111" s="1" t="s">
        <v>88</v>
      </c>
    </row>
    <row r="112" spans="1:9" ht="45">
      <c r="A112" s="1" t="str">
        <f t="shared" si="3"/>
        <v>2015-04-22</v>
      </c>
      <c r="B112" s="1" t="str">
        <f>"0800"</f>
        <v>0800</v>
      </c>
      <c r="C112" s="1" t="s">
        <v>30</v>
      </c>
      <c r="F112" s="2" t="s">
        <v>31</v>
      </c>
      <c r="G112" s="1">
        <v>0</v>
      </c>
      <c r="H112" s="1" t="s">
        <v>13</v>
      </c>
      <c r="I112" s="1" t="s">
        <v>23</v>
      </c>
    </row>
    <row r="113" spans="1:9" ht="15">
      <c r="A113" s="1" t="str">
        <f t="shared" si="3"/>
        <v>2015-04-22</v>
      </c>
      <c r="B113" s="1" t="str">
        <f>"0830"</f>
        <v>0830</v>
      </c>
      <c r="C113" s="1" t="s">
        <v>20</v>
      </c>
      <c r="D113" s="1" t="s">
        <v>187</v>
      </c>
      <c r="F113" s="2" t="s">
        <v>186</v>
      </c>
      <c r="G113" s="1">
        <v>2009</v>
      </c>
      <c r="H113" s="1" t="s">
        <v>13</v>
      </c>
      <c r="I113" s="1" t="s">
        <v>23</v>
      </c>
    </row>
    <row r="114" spans="1:9" ht="45">
      <c r="A114" s="1" t="str">
        <f t="shared" si="3"/>
        <v>2015-04-22</v>
      </c>
      <c r="B114" s="1" t="str">
        <f>"0900"</f>
        <v>0900</v>
      </c>
      <c r="C114" s="1" t="s">
        <v>32</v>
      </c>
      <c r="F114" s="2" t="s">
        <v>33</v>
      </c>
      <c r="G114" s="1">
        <v>2011</v>
      </c>
      <c r="H114" s="1" t="s">
        <v>13</v>
      </c>
      <c r="I114" s="1" t="s">
        <v>29</v>
      </c>
    </row>
    <row r="115" spans="1:9" ht="45">
      <c r="A115" s="1" t="str">
        <f t="shared" si="3"/>
        <v>2015-04-22</v>
      </c>
      <c r="B115" s="1" t="str">
        <f>"0930"</f>
        <v>0930</v>
      </c>
      <c r="C115" s="1" t="s">
        <v>34</v>
      </c>
      <c r="D115" s="1" t="s">
        <v>189</v>
      </c>
      <c r="F115" s="2" t="s">
        <v>188</v>
      </c>
      <c r="G115" s="1">
        <v>2012</v>
      </c>
      <c r="H115" s="1" t="s">
        <v>13</v>
      </c>
      <c r="I115" s="1" t="s">
        <v>19</v>
      </c>
    </row>
    <row r="116" spans="1:9" ht="30">
      <c r="A116" s="1" t="str">
        <f t="shared" si="3"/>
        <v>2015-04-22</v>
      </c>
      <c r="B116" s="1" t="str">
        <f>"1000"</f>
        <v>1000</v>
      </c>
      <c r="C116" s="1" t="s">
        <v>110</v>
      </c>
      <c r="D116" s="1" t="s">
        <v>154</v>
      </c>
      <c r="F116" s="2" t="s">
        <v>153</v>
      </c>
      <c r="G116" s="1">
        <v>0</v>
      </c>
      <c r="H116" s="1" t="s">
        <v>13</v>
      </c>
      <c r="I116" s="1" t="s">
        <v>97</v>
      </c>
    </row>
    <row r="117" spans="1:9" ht="45">
      <c r="A117" s="1" t="str">
        <f t="shared" si="3"/>
        <v>2015-04-22</v>
      </c>
      <c r="B117" s="1" t="str">
        <f>"1015"</f>
        <v>1015</v>
      </c>
      <c r="C117" s="1" t="s">
        <v>110</v>
      </c>
      <c r="D117" s="1" t="s">
        <v>156</v>
      </c>
      <c r="F117" s="2" t="s">
        <v>155</v>
      </c>
      <c r="G117" s="1">
        <v>0</v>
      </c>
      <c r="H117" s="1" t="s">
        <v>13</v>
      </c>
      <c r="I117" s="1" t="s">
        <v>109</v>
      </c>
    </row>
    <row r="118" spans="1:9" ht="30">
      <c r="A118" s="1" t="str">
        <f t="shared" si="3"/>
        <v>2015-04-22</v>
      </c>
      <c r="B118" s="1" t="str">
        <f>"1030"</f>
        <v>1030</v>
      </c>
      <c r="C118" s="1" t="s">
        <v>148</v>
      </c>
      <c r="D118" s="1" t="s">
        <v>150</v>
      </c>
      <c r="F118" s="2" t="s">
        <v>149</v>
      </c>
      <c r="G118" s="1">
        <v>0</v>
      </c>
      <c r="H118" s="1" t="s">
        <v>12</v>
      </c>
      <c r="I118" s="1" t="s">
        <v>97</v>
      </c>
    </row>
    <row r="119" spans="1:9" ht="45">
      <c r="A119" s="1" t="str">
        <f t="shared" si="3"/>
        <v>2015-04-22</v>
      </c>
      <c r="B119" s="1" t="str">
        <f>"1045"</f>
        <v>1045</v>
      </c>
      <c r="C119" s="1" t="s">
        <v>148</v>
      </c>
      <c r="D119" s="1" t="s">
        <v>152</v>
      </c>
      <c r="F119" s="2" t="s">
        <v>151</v>
      </c>
      <c r="G119" s="1">
        <v>0</v>
      </c>
      <c r="H119" s="1" t="s">
        <v>12</v>
      </c>
      <c r="I119" s="1" t="s">
        <v>97</v>
      </c>
    </row>
    <row r="120" spans="1:9" ht="45">
      <c r="A120" s="1" t="str">
        <f t="shared" si="3"/>
        <v>2015-04-22</v>
      </c>
      <c r="B120" s="1" t="str">
        <f>"1100"</f>
        <v>1100</v>
      </c>
      <c r="C120" s="1" t="s">
        <v>160</v>
      </c>
      <c r="D120" s="1" t="s">
        <v>163</v>
      </c>
      <c r="E120" s="1" t="s">
        <v>161</v>
      </c>
      <c r="F120" s="2" t="s">
        <v>162</v>
      </c>
      <c r="G120" s="1">
        <v>2009</v>
      </c>
      <c r="H120" s="1" t="s">
        <v>13</v>
      </c>
      <c r="I120" s="1" t="s">
        <v>119</v>
      </c>
    </row>
    <row r="121" spans="1:9" ht="45">
      <c r="A121" s="1" t="str">
        <f t="shared" si="3"/>
        <v>2015-04-22</v>
      </c>
      <c r="B121" s="1" t="str">
        <f>"1130"</f>
        <v>1130</v>
      </c>
      <c r="C121" s="1" t="s">
        <v>47</v>
      </c>
      <c r="D121" s="1" t="s">
        <v>165</v>
      </c>
      <c r="F121" s="2" t="s">
        <v>164</v>
      </c>
      <c r="G121" s="1">
        <v>2015</v>
      </c>
      <c r="H121" s="1" t="s">
        <v>13</v>
      </c>
      <c r="I121" s="1" t="s">
        <v>26</v>
      </c>
    </row>
    <row r="122" spans="1:9" ht="30">
      <c r="A122" s="1" t="str">
        <f t="shared" si="3"/>
        <v>2015-04-22</v>
      </c>
      <c r="B122" s="1" t="str">
        <f>"1200"</f>
        <v>1200</v>
      </c>
      <c r="C122" s="1" t="s">
        <v>169</v>
      </c>
      <c r="D122" s="1" t="s">
        <v>171</v>
      </c>
      <c r="F122" s="2" t="s">
        <v>170</v>
      </c>
      <c r="G122" s="1">
        <v>0</v>
      </c>
      <c r="H122" s="1" t="s">
        <v>12</v>
      </c>
      <c r="I122" s="1" t="s">
        <v>172</v>
      </c>
    </row>
    <row r="123" spans="1:9" ht="45">
      <c r="A123" s="1" t="str">
        <f t="shared" si="3"/>
        <v>2015-04-22</v>
      </c>
      <c r="B123" s="1" t="str">
        <f>"1400"</f>
        <v>1400</v>
      </c>
      <c r="C123" s="1" t="s">
        <v>166</v>
      </c>
      <c r="E123" s="1" t="s">
        <v>167</v>
      </c>
      <c r="F123" s="2" t="s">
        <v>168</v>
      </c>
      <c r="G123" s="1">
        <v>2013</v>
      </c>
      <c r="H123" s="1" t="s">
        <v>13</v>
      </c>
      <c r="I123" s="1" t="s">
        <v>23</v>
      </c>
    </row>
    <row r="124" spans="1:9" ht="45">
      <c r="A124" s="1" t="str">
        <f t="shared" si="3"/>
        <v>2015-04-22</v>
      </c>
      <c r="B124" s="1" t="str">
        <f>"1430"</f>
        <v>1430</v>
      </c>
      <c r="C124" s="1" t="s">
        <v>30</v>
      </c>
      <c r="F124" s="2" t="s">
        <v>31</v>
      </c>
      <c r="G124" s="1">
        <v>0</v>
      </c>
      <c r="H124" s="1" t="s">
        <v>13</v>
      </c>
      <c r="I124" s="1" t="s">
        <v>23</v>
      </c>
    </row>
    <row r="125" spans="1:9" ht="30">
      <c r="A125" s="1" t="str">
        <f t="shared" si="3"/>
        <v>2015-04-22</v>
      </c>
      <c r="B125" s="1" t="str">
        <f>"1500"</f>
        <v>1500</v>
      </c>
      <c r="C125" s="1" t="s">
        <v>27</v>
      </c>
      <c r="F125" s="2" t="s">
        <v>28</v>
      </c>
      <c r="G125" s="1">
        <v>2010</v>
      </c>
      <c r="H125" s="1" t="s">
        <v>18</v>
      </c>
      <c r="I125" s="1" t="s">
        <v>119</v>
      </c>
    </row>
    <row r="126" spans="1:9" ht="45">
      <c r="A126" s="1" t="str">
        <f t="shared" si="3"/>
        <v>2015-04-22</v>
      </c>
      <c r="B126" s="1" t="str">
        <f>"1530"</f>
        <v>1530</v>
      </c>
      <c r="C126" s="1" t="s">
        <v>34</v>
      </c>
      <c r="D126" s="1" t="s">
        <v>189</v>
      </c>
      <c r="F126" s="2" t="s">
        <v>188</v>
      </c>
      <c r="G126" s="1">
        <v>2012</v>
      </c>
      <c r="H126" s="1" t="s">
        <v>13</v>
      </c>
      <c r="I126" s="1" t="s">
        <v>19</v>
      </c>
    </row>
    <row r="127" spans="1:9" ht="45">
      <c r="A127" s="1" t="str">
        <f t="shared" si="3"/>
        <v>2015-04-22</v>
      </c>
      <c r="B127" s="1" t="str">
        <f>"1600"</f>
        <v>1600</v>
      </c>
      <c r="C127" s="1" t="s">
        <v>32</v>
      </c>
      <c r="F127" s="2" t="s">
        <v>33</v>
      </c>
      <c r="G127" s="1">
        <v>2011</v>
      </c>
      <c r="H127" s="1" t="s">
        <v>13</v>
      </c>
      <c r="I127" s="1" t="s">
        <v>29</v>
      </c>
    </row>
    <row r="128" spans="1:9" ht="45">
      <c r="A128" s="1" t="str">
        <f t="shared" si="3"/>
        <v>2015-04-22</v>
      </c>
      <c r="B128" s="1" t="str">
        <f>"1630"</f>
        <v>1630</v>
      </c>
      <c r="C128" s="1" t="s">
        <v>24</v>
      </c>
      <c r="F128" s="2" t="s">
        <v>25</v>
      </c>
      <c r="G128" s="1">
        <v>0</v>
      </c>
      <c r="H128" s="1" t="s">
        <v>12</v>
      </c>
      <c r="I128" s="1" t="s">
        <v>26</v>
      </c>
    </row>
    <row r="129" spans="1:9" ht="45">
      <c r="A129" s="1" t="str">
        <f t="shared" si="3"/>
        <v>2015-04-22</v>
      </c>
      <c r="B129" s="1" t="str">
        <f>"1700"</f>
        <v>1700</v>
      </c>
      <c r="C129" s="1" t="s">
        <v>84</v>
      </c>
      <c r="D129" s="1" t="s">
        <v>185</v>
      </c>
      <c r="F129" s="2" t="s">
        <v>85</v>
      </c>
      <c r="G129" s="1">
        <v>1982</v>
      </c>
      <c r="H129" s="1" t="s">
        <v>87</v>
      </c>
      <c r="I129" s="1" t="s">
        <v>88</v>
      </c>
    </row>
    <row r="130" spans="1:9" ht="45">
      <c r="A130" s="1" t="str">
        <f t="shared" si="3"/>
        <v>2015-04-22</v>
      </c>
      <c r="B130" s="1" t="str">
        <f>"1730"</f>
        <v>1730</v>
      </c>
      <c r="C130" s="1" t="s">
        <v>103</v>
      </c>
      <c r="F130" s="2" t="s">
        <v>42</v>
      </c>
      <c r="G130" s="1">
        <v>2015</v>
      </c>
      <c r="H130" s="1" t="s">
        <v>13</v>
      </c>
      <c r="I130" s="1" t="s">
        <v>26</v>
      </c>
    </row>
    <row r="131" spans="1:9" ht="45">
      <c r="A131" s="1" t="str">
        <f t="shared" si="3"/>
        <v>2015-04-22</v>
      </c>
      <c r="B131" s="1" t="str">
        <f>"1800"</f>
        <v>1800</v>
      </c>
      <c r="C131" s="1" t="s">
        <v>190</v>
      </c>
      <c r="D131" s="1" t="s">
        <v>192</v>
      </c>
      <c r="F131" s="2" t="s">
        <v>191</v>
      </c>
      <c r="G131" s="1">
        <v>0</v>
      </c>
      <c r="H131" s="1" t="s">
        <v>12</v>
      </c>
      <c r="I131" s="1" t="s">
        <v>115</v>
      </c>
    </row>
    <row r="132" spans="1:9" ht="45">
      <c r="A132" s="1" t="str">
        <f t="shared" si="3"/>
        <v>2015-04-22</v>
      </c>
      <c r="B132" s="1" t="str">
        <f>"1815"</f>
        <v>1815</v>
      </c>
      <c r="C132" s="1" t="s">
        <v>190</v>
      </c>
      <c r="D132" s="1" t="s">
        <v>194</v>
      </c>
      <c r="F132" s="2" t="s">
        <v>193</v>
      </c>
      <c r="G132" s="1">
        <v>0</v>
      </c>
      <c r="H132" s="1" t="s">
        <v>12</v>
      </c>
      <c r="I132" s="1" t="s">
        <v>109</v>
      </c>
    </row>
    <row r="133" spans="1:9" ht="45">
      <c r="A133" s="1" t="str">
        <f t="shared" si="3"/>
        <v>2015-04-22</v>
      </c>
      <c r="B133" s="1" t="str">
        <f>"1830"</f>
        <v>1830</v>
      </c>
      <c r="C133" s="1" t="s">
        <v>110</v>
      </c>
      <c r="D133" s="1" t="s">
        <v>196</v>
      </c>
      <c r="F133" s="2" t="s">
        <v>195</v>
      </c>
      <c r="G133" s="1">
        <v>0</v>
      </c>
      <c r="H133" s="1" t="s">
        <v>13</v>
      </c>
      <c r="I133" s="1" t="s">
        <v>97</v>
      </c>
    </row>
    <row r="134" spans="1:9" ht="15">
      <c r="A134" s="1" t="str">
        <f t="shared" si="3"/>
        <v>2015-04-22</v>
      </c>
      <c r="B134" s="1" t="str">
        <f>"1845"</f>
        <v>1845</v>
      </c>
      <c r="C134" s="1" t="s">
        <v>197</v>
      </c>
      <c r="F134" s="2" t="s">
        <v>12</v>
      </c>
      <c r="G134" s="1">
        <v>0</v>
      </c>
      <c r="H134" s="1" t="s">
        <v>13</v>
      </c>
      <c r="I134" s="1" t="s">
        <v>198</v>
      </c>
    </row>
    <row r="135" spans="1:9" ht="45">
      <c r="A135" s="1" t="str">
        <f t="shared" si="3"/>
        <v>2015-04-22</v>
      </c>
      <c r="B135" s="1" t="str">
        <f>"1900"</f>
        <v>1900</v>
      </c>
      <c r="C135" s="1" t="s">
        <v>103</v>
      </c>
      <c r="F135" s="2" t="s">
        <v>42</v>
      </c>
      <c r="G135" s="1">
        <v>2015</v>
      </c>
      <c r="H135" s="1" t="s">
        <v>13</v>
      </c>
      <c r="I135" s="1" t="s">
        <v>26</v>
      </c>
    </row>
    <row r="136" spans="1:9" ht="15">
      <c r="A136" s="1" t="str">
        <f t="shared" si="3"/>
        <v>2015-04-22</v>
      </c>
      <c r="B136" s="1" t="str">
        <f>"1930"</f>
        <v>1930</v>
      </c>
      <c r="C136" s="1" t="s">
        <v>199</v>
      </c>
      <c r="F136" s="2" t="s">
        <v>12</v>
      </c>
      <c r="G136" s="1">
        <v>0</v>
      </c>
      <c r="H136" s="1" t="s">
        <v>13</v>
      </c>
      <c r="I136" s="1" t="s">
        <v>200</v>
      </c>
    </row>
    <row r="137" spans="1:9" ht="30">
      <c r="A137" s="1" t="str">
        <f t="shared" si="3"/>
        <v>2015-04-22</v>
      </c>
      <c r="B137" s="1" t="str">
        <f>"2000"</f>
        <v>2000</v>
      </c>
      <c r="C137" s="1" t="s">
        <v>201</v>
      </c>
      <c r="F137" s="2" t="s">
        <v>202</v>
      </c>
      <c r="G137" s="1">
        <v>2012</v>
      </c>
      <c r="H137" s="1" t="s">
        <v>13</v>
      </c>
      <c r="I137" s="1" t="s">
        <v>203</v>
      </c>
    </row>
    <row r="138" spans="1:9" ht="45">
      <c r="A138" s="1" t="str">
        <f t="shared" si="3"/>
        <v>2015-04-22</v>
      </c>
      <c r="B138" s="1" t="str">
        <f>"2100"</f>
        <v>2100</v>
      </c>
      <c r="C138" s="1" t="s">
        <v>204</v>
      </c>
      <c r="E138" s="1" t="s">
        <v>44</v>
      </c>
      <c r="F138" s="2" t="s">
        <v>205</v>
      </c>
      <c r="G138" s="1">
        <v>1986</v>
      </c>
      <c r="H138" s="1" t="s">
        <v>13</v>
      </c>
      <c r="I138" s="1" t="s">
        <v>206</v>
      </c>
    </row>
    <row r="139" spans="1:9" ht="30">
      <c r="A139" s="1" t="str">
        <f t="shared" si="3"/>
        <v>2015-04-22</v>
      </c>
      <c r="B139" s="1" t="str">
        <f>"2130"</f>
        <v>2130</v>
      </c>
      <c r="C139" s="1" t="s">
        <v>62</v>
      </c>
      <c r="F139" s="2" t="s">
        <v>63</v>
      </c>
      <c r="G139" s="1">
        <v>2015</v>
      </c>
      <c r="H139" s="1" t="s">
        <v>13</v>
      </c>
      <c r="I139" s="1" t="s">
        <v>46</v>
      </c>
    </row>
    <row r="140" spans="1:9" ht="30">
      <c r="A140" s="1" t="str">
        <f t="shared" si="3"/>
        <v>2015-04-22</v>
      </c>
      <c r="B140" s="1" t="str">
        <f>"2230"</f>
        <v>2230</v>
      </c>
      <c r="C140" s="1" t="s">
        <v>208</v>
      </c>
      <c r="E140" s="1" t="s">
        <v>44</v>
      </c>
      <c r="F140" s="2" t="s">
        <v>209</v>
      </c>
      <c r="G140" s="1">
        <v>2013</v>
      </c>
      <c r="H140" s="1" t="s">
        <v>13</v>
      </c>
      <c r="I140" s="1" t="s">
        <v>88</v>
      </c>
    </row>
    <row r="141" spans="1:9" ht="45">
      <c r="A141" s="1" t="str">
        <f t="shared" si="3"/>
        <v>2015-04-22</v>
      </c>
      <c r="B141" s="1" t="str">
        <f>"2300"</f>
        <v>2300</v>
      </c>
      <c r="C141" s="1" t="s">
        <v>103</v>
      </c>
      <c r="F141" s="2" t="s">
        <v>42</v>
      </c>
      <c r="G141" s="1">
        <v>2015</v>
      </c>
      <c r="H141" s="1" t="s">
        <v>13</v>
      </c>
      <c r="I141" s="1" t="s">
        <v>26</v>
      </c>
    </row>
    <row r="142" spans="1:9" ht="45">
      <c r="A142" s="1" t="str">
        <f t="shared" si="3"/>
        <v>2015-04-22</v>
      </c>
      <c r="B142" s="1" t="str">
        <f>"2330"</f>
        <v>2330</v>
      </c>
      <c r="C142" s="1" t="s">
        <v>190</v>
      </c>
      <c r="D142" s="1" t="s">
        <v>192</v>
      </c>
      <c r="F142" s="2" t="s">
        <v>191</v>
      </c>
      <c r="G142" s="1">
        <v>0</v>
      </c>
      <c r="H142" s="1" t="s">
        <v>12</v>
      </c>
      <c r="I142" s="1" t="s">
        <v>115</v>
      </c>
    </row>
    <row r="143" spans="1:9" ht="45">
      <c r="A143" s="1" t="str">
        <f t="shared" si="3"/>
        <v>2015-04-22</v>
      </c>
      <c r="B143" s="1" t="str">
        <f>"2345"</f>
        <v>2345</v>
      </c>
      <c r="C143" s="1" t="s">
        <v>190</v>
      </c>
      <c r="D143" s="1" t="s">
        <v>194</v>
      </c>
      <c r="F143" s="2" t="s">
        <v>193</v>
      </c>
      <c r="G143" s="1">
        <v>0</v>
      </c>
      <c r="H143" s="1" t="s">
        <v>12</v>
      </c>
      <c r="I143" s="1" t="s">
        <v>109</v>
      </c>
    </row>
    <row r="144" spans="1:9" ht="30">
      <c r="A144" s="1" t="str">
        <f aca="true" t="shared" si="4" ref="A144:A180">"2015-04-23"</f>
        <v>2015-04-23</v>
      </c>
      <c r="B144" s="1" t="str">
        <f>"0000"</f>
        <v>0000</v>
      </c>
      <c r="C144" s="1" t="s">
        <v>9</v>
      </c>
      <c r="F144" s="2" t="s">
        <v>11</v>
      </c>
      <c r="G144" s="1">
        <v>2012</v>
      </c>
      <c r="H144" s="1" t="s">
        <v>13</v>
      </c>
      <c r="I144" s="1" t="s">
        <v>80</v>
      </c>
    </row>
    <row r="145" spans="1:9" ht="45">
      <c r="A145" s="1" t="str">
        <f t="shared" si="4"/>
        <v>2015-04-23</v>
      </c>
      <c r="B145" s="1" t="str">
        <f>"0600"</f>
        <v>0600</v>
      </c>
      <c r="C145" s="1" t="s">
        <v>15</v>
      </c>
      <c r="D145" s="1" t="s">
        <v>210</v>
      </c>
      <c r="F145" s="2" t="s">
        <v>16</v>
      </c>
      <c r="G145" s="1">
        <v>2005</v>
      </c>
      <c r="H145" s="1" t="s">
        <v>18</v>
      </c>
      <c r="I145" s="1" t="s">
        <v>19</v>
      </c>
    </row>
    <row r="146" spans="1:9" ht="30">
      <c r="A146" s="1" t="str">
        <f t="shared" si="4"/>
        <v>2015-04-23</v>
      </c>
      <c r="B146" s="1" t="str">
        <f>"0630"</f>
        <v>0630</v>
      </c>
      <c r="C146" s="1" t="s">
        <v>27</v>
      </c>
      <c r="F146" s="2" t="s">
        <v>28</v>
      </c>
      <c r="G146" s="1">
        <v>2010</v>
      </c>
      <c r="H146" s="1" t="s">
        <v>18</v>
      </c>
      <c r="I146" s="1" t="s">
        <v>72</v>
      </c>
    </row>
    <row r="147" spans="1:9" ht="45">
      <c r="A147" s="1" t="str">
        <f t="shared" si="4"/>
        <v>2015-04-23</v>
      </c>
      <c r="B147" s="1" t="str">
        <f>"0700"</f>
        <v>0700</v>
      </c>
      <c r="C147" s="1" t="s">
        <v>24</v>
      </c>
      <c r="F147" s="2" t="s">
        <v>25</v>
      </c>
      <c r="G147" s="1">
        <v>0</v>
      </c>
      <c r="H147" s="1" t="s">
        <v>12</v>
      </c>
      <c r="I147" s="1" t="s">
        <v>29</v>
      </c>
    </row>
    <row r="148" spans="1:9" ht="45">
      <c r="A148" s="1" t="str">
        <f t="shared" si="4"/>
        <v>2015-04-23</v>
      </c>
      <c r="B148" s="1" t="str">
        <f>"0730"</f>
        <v>0730</v>
      </c>
      <c r="C148" s="1" t="s">
        <v>84</v>
      </c>
      <c r="D148" s="1" t="s">
        <v>211</v>
      </c>
      <c r="F148" s="2" t="s">
        <v>85</v>
      </c>
      <c r="G148" s="1">
        <v>1982</v>
      </c>
      <c r="H148" s="1" t="s">
        <v>87</v>
      </c>
      <c r="I148" s="1" t="s">
        <v>88</v>
      </c>
    </row>
    <row r="149" spans="1:9" ht="45">
      <c r="A149" s="1" t="str">
        <f t="shared" si="4"/>
        <v>2015-04-23</v>
      </c>
      <c r="B149" s="1" t="str">
        <f>"0800"</f>
        <v>0800</v>
      </c>
      <c r="C149" s="1" t="s">
        <v>30</v>
      </c>
      <c r="F149" s="2" t="s">
        <v>212</v>
      </c>
      <c r="G149" s="1">
        <v>0</v>
      </c>
      <c r="H149" s="1" t="s">
        <v>13</v>
      </c>
      <c r="I149" s="1" t="s">
        <v>26</v>
      </c>
    </row>
    <row r="150" spans="1:9" ht="30">
      <c r="A150" s="1" t="str">
        <f t="shared" si="4"/>
        <v>2015-04-23</v>
      </c>
      <c r="B150" s="1" t="str">
        <f>"0830"</f>
        <v>0830</v>
      </c>
      <c r="C150" s="1" t="s">
        <v>20</v>
      </c>
      <c r="D150" s="1" t="s">
        <v>214</v>
      </c>
      <c r="F150" s="2" t="s">
        <v>213</v>
      </c>
      <c r="G150" s="1">
        <v>2009</v>
      </c>
      <c r="H150" s="1" t="s">
        <v>13</v>
      </c>
      <c r="I150" s="1" t="s">
        <v>23</v>
      </c>
    </row>
    <row r="151" spans="1:9" ht="45">
      <c r="A151" s="1" t="str">
        <f t="shared" si="4"/>
        <v>2015-04-23</v>
      </c>
      <c r="B151" s="1" t="str">
        <f>"0900"</f>
        <v>0900</v>
      </c>
      <c r="C151" s="1" t="s">
        <v>32</v>
      </c>
      <c r="F151" s="2" t="s">
        <v>33</v>
      </c>
      <c r="G151" s="1">
        <v>2011</v>
      </c>
      <c r="H151" s="1" t="s">
        <v>13</v>
      </c>
      <c r="I151" s="1" t="s">
        <v>29</v>
      </c>
    </row>
    <row r="152" spans="1:9" ht="30">
      <c r="A152" s="1" t="str">
        <f t="shared" si="4"/>
        <v>2015-04-23</v>
      </c>
      <c r="B152" s="1" t="str">
        <f>"0930"</f>
        <v>0930</v>
      </c>
      <c r="C152" s="1" t="s">
        <v>34</v>
      </c>
      <c r="D152" s="1" t="s">
        <v>216</v>
      </c>
      <c r="F152" s="2" t="s">
        <v>215</v>
      </c>
      <c r="G152" s="1">
        <v>2012</v>
      </c>
      <c r="H152" s="1" t="s">
        <v>13</v>
      </c>
      <c r="I152" s="1" t="s">
        <v>19</v>
      </c>
    </row>
    <row r="153" spans="1:9" ht="45">
      <c r="A153" s="1" t="str">
        <f t="shared" si="4"/>
        <v>2015-04-23</v>
      </c>
      <c r="B153" s="1" t="str">
        <f>"1000"</f>
        <v>1000</v>
      </c>
      <c r="C153" s="1" t="s">
        <v>110</v>
      </c>
      <c r="D153" s="1" t="s">
        <v>196</v>
      </c>
      <c r="F153" s="2" t="s">
        <v>195</v>
      </c>
      <c r="G153" s="1">
        <v>0</v>
      </c>
      <c r="H153" s="1" t="s">
        <v>13</v>
      </c>
      <c r="I153" s="1" t="s">
        <v>97</v>
      </c>
    </row>
    <row r="154" spans="1:9" ht="15">
      <c r="A154" s="1" t="str">
        <f t="shared" si="4"/>
        <v>2015-04-23</v>
      </c>
      <c r="B154" s="1" t="str">
        <f>"1015"</f>
        <v>1015</v>
      </c>
      <c r="C154" s="1" t="s">
        <v>197</v>
      </c>
      <c r="F154" s="2" t="s">
        <v>12</v>
      </c>
      <c r="G154" s="1">
        <v>0</v>
      </c>
      <c r="H154" s="1" t="s">
        <v>13</v>
      </c>
      <c r="I154" s="1" t="s">
        <v>198</v>
      </c>
    </row>
    <row r="155" spans="1:9" ht="45">
      <c r="A155" s="1" t="str">
        <f t="shared" si="4"/>
        <v>2015-04-23</v>
      </c>
      <c r="B155" s="1" t="str">
        <f>"1030"</f>
        <v>1030</v>
      </c>
      <c r="C155" s="1" t="s">
        <v>190</v>
      </c>
      <c r="D155" s="1" t="s">
        <v>192</v>
      </c>
      <c r="F155" s="2" t="s">
        <v>191</v>
      </c>
      <c r="G155" s="1">
        <v>0</v>
      </c>
      <c r="H155" s="1" t="s">
        <v>12</v>
      </c>
      <c r="I155" s="1" t="s">
        <v>115</v>
      </c>
    </row>
    <row r="156" spans="1:9" ht="45">
      <c r="A156" s="1" t="str">
        <f t="shared" si="4"/>
        <v>2015-04-23</v>
      </c>
      <c r="B156" s="1" t="str">
        <f>"1045"</f>
        <v>1045</v>
      </c>
      <c r="C156" s="1" t="s">
        <v>190</v>
      </c>
      <c r="D156" s="1" t="s">
        <v>194</v>
      </c>
      <c r="F156" s="2" t="s">
        <v>193</v>
      </c>
      <c r="G156" s="1">
        <v>0</v>
      </c>
      <c r="H156" s="1" t="s">
        <v>12</v>
      </c>
      <c r="I156" s="1" t="s">
        <v>109</v>
      </c>
    </row>
    <row r="157" spans="1:9" ht="30">
      <c r="A157" s="1" t="str">
        <f t="shared" si="4"/>
        <v>2015-04-23</v>
      </c>
      <c r="B157" s="1" t="str">
        <f>"1100"</f>
        <v>1100</v>
      </c>
      <c r="C157" s="1" t="s">
        <v>62</v>
      </c>
      <c r="D157" s="1" t="s">
        <v>207</v>
      </c>
      <c r="F157" s="2" t="s">
        <v>63</v>
      </c>
      <c r="G157" s="1">
        <v>2015</v>
      </c>
      <c r="H157" s="1" t="s">
        <v>13</v>
      </c>
      <c r="I157" s="1" t="s">
        <v>46</v>
      </c>
    </row>
    <row r="158" spans="1:9" ht="45">
      <c r="A158" s="1" t="str">
        <f t="shared" si="4"/>
        <v>2015-04-23</v>
      </c>
      <c r="B158" s="1" t="str">
        <f>"1200"</f>
        <v>1200</v>
      </c>
      <c r="C158" s="1" t="s">
        <v>204</v>
      </c>
      <c r="E158" s="1" t="s">
        <v>44</v>
      </c>
      <c r="F158" s="2" t="s">
        <v>205</v>
      </c>
      <c r="G158" s="1">
        <v>1986</v>
      </c>
      <c r="H158" s="1" t="s">
        <v>13</v>
      </c>
      <c r="I158" s="1" t="s">
        <v>206</v>
      </c>
    </row>
    <row r="159" spans="1:9" ht="15">
      <c r="A159" s="1" t="str">
        <f t="shared" si="4"/>
        <v>2015-04-23</v>
      </c>
      <c r="B159" s="1" t="str">
        <f>"1230"</f>
        <v>1230</v>
      </c>
      <c r="C159" s="1" t="s">
        <v>199</v>
      </c>
      <c r="F159" s="2" t="s">
        <v>12</v>
      </c>
      <c r="G159" s="1">
        <v>0</v>
      </c>
      <c r="H159" s="1" t="s">
        <v>13</v>
      </c>
      <c r="I159" s="1" t="s">
        <v>200</v>
      </c>
    </row>
    <row r="160" spans="1:9" ht="30">
      <c r="A160" s="1" t="str">
        <f t="shared" si="4"/>
        <v>2015-04-23</v>
      </c>
      <c r="B160" s="1" t="str">
        <f>"1300"</f>
        <v>1300</v>
      </c>
      <c r="C160" s="1" t="s">
        <v>201</v>
      </c>
      <c r="F160" s="2" t="s">
        <v>202</v>
      </c>
      <c r="G160" s="1">
        <v>2012</v>
      </c>
      <c r="H160" s="1" t="s">
        <v>13</v>
      </c>
      <c r="I160" s="1" t="s">
        <v>203</v>
      </c>
    </row>
    <row r="161" spans="1:9" ht="30">
      <c r="A161" s="1" t="str">
        <f t="shared" si="4"/>
        <v>2015-04-23</v>
      </c>
      <c r="B161" s="1" t="str">
        <f>"1400"</f>
        <v>1400</v>
      </c>
      <c r="C161" s="1" t="s">
        <v>217</v>
      </c>
      <c r="F161" s="2" t="s">
        <v>218</v>
      </c>
      <c r="G161" s="1">
        <v>0</v>
      </c>
      <c r="H161" s="1" t="s">
        <v>13</v>
      </c>
      <c r="I161" s="1" t="s">
        <v>200</v>
      </c>
    </row>
    <row r="162" spans="1:9" ht="45">
      <c r="A162" s="1" t="str">
        <f t="shared" si="4"/>
        <v>2015-04-23</v>
      </c>
      <c r="B162" s="1" t="str">
        <f>"1430"</f>
        <v>1430</v>
      </c>
      <c r="C162" s="1" t="s">
        <v>30</v>
      </c>
      <c r="F162" s="2" t="s">
        <v>212</v>
      </c>
      <c r="G162" s="1">
        <v>0</v>
      </c>
      <c r="H162" s="1" t="s">
        <v>13</v>
      </c>
      <c r="I162" s="1" t="s">
        <v>26</v>
      </c>
    </row>
    <row r="163" spans="1:9" ht="30">
      <c r="A163" s="1" t="str">
        <f t="shared" si="4"/>
        <v>2015-04-23</v>
      </c>
      <c r="B163" s="1" t="str">
        <f>"1500"</f>
        <v>1500</v>
      </c>
      <c r="C163" s="1" t="s">
        <v>27</v>
      </c>
      <c r="F163" s="2" t="s">
        <v>28</v>
      </c>
      <c r="G163" s="1">
        <v>2010</v>
      </c>
      <c r="H163" s="1" t="s">
        <v>18</v>
      </c>
      <c r="I163" s="1" t="s">
        <v>72</v>
      </c>
    </row>
    <row r="164" spans="1:9" ht="30">
      <c r="A164" s="1" t="str">
        <f t="shared" si="4"/>
        <v>2015-04-23</v>
      </c>
      <c r="B164" s="1" t="str">
        <f>"1530"</f>
        <v>1530</v>
      </c>
      <c r="C164" s="1" t="s">
        <v>34</v>
      </c>
      <c r="D164" s="1" t="s">
        <v>216</v>
      </c>
      <c r="F164" s="2" t="s">
        <v>215</v>
      </c>
      <c r="G164" s="1">
        <v>2012</v>
      </c>
      <c r="H164" s="1" t="s">
        <v>13</v>
      </c>
      <c r="I164" s="1" t="s">
        <v>19</v>
      </c>
    </row>
    <row r="165" spans="1:9" ht="45">
      <c r="A165" s="1" t="str">
        <f t="shared" si="4"/>
        <v>2015-04-23</v>
      </c>
      <c r="B165" s="1" t="str">
        <f>"1600"</f>
        <v>1600</v>
      </c>
      <c r="C165" s="1" t="s">
        <v>32</v>
      </c>
      <c r="F165" s="2" t="s">
        <v>33</v>
      </c>
      <c r="G165" s="1">
        <v>2011</v>
      </c>
      <c r="H165" s="1" t="s">
        <v>13</v>
      </c>
      <c r="I165" s="1" t="s">
        <v>29</v>
      </c>
    </row>
    <row r="166" spans="1:9" ht="45">
      <c r="A166" s="1" t="str">
        <f t="shared" si="4"/>
        <v>2015-04-23</v>
      </c>
      <c r="B166" s="1" t="str">
        <f>"1630"</f>
        <v>1630</v>
      </c>
      <c r="C166" s="1" t="s">
        <v>24</v>
      </c>
      <c r="F166" s="2" t="s">
        <v>25</v>
      </c>
      <c r="G166" s="1">
        <v>0</v>
      </c>
      <c r="H166" s="1" t="s">
        <v>12</v>
      </c>
      <c r="I166" s="1" t="s">
        <v>29</v>
      </c>
    </row>
    <row r="167" spans="1:9" ht="45">
      <c r="A167" s="1" t="str">
        <f t="shared" si="4"/>
        <v>2015-04-23</v>
      </c>
      <c r="B167" s="1" t="str">
        <f>"1700"</f>
        <v>1700</v>
      </c>
      <c r="C167" s="1" t="s">
        <v>84</v>
      </c>
      <c r="F167" s="2" t="s">
        <v>85</v>
      </c>
      <c r="G167" s="1">
        <v>1982</v>
      </c>
      <c r="H167" s="1" t="s">
        <v>87</v>
      </c>
      <c r="I167" s="1" t="s">
        <v>88</v>
      </c>
    </row>
    <row r="168" spans="1:9" ht="45">
      <c r="A168" s="1" t="str">
        <f t="shared" si="4"/>
        <v>2015-04-23</v>
      </c>
      <c r="B168" s="1" t="str">
        <f>"1730"</f>
        <v>1730</v>
      </c>
      <c r="C168" s="1" t="s">
        <v>103</v>
      </c>
      <c r="F168" s="2" t="s">
        <v>42</v>
      </c>
      <c r="G168" s="1">
        <v>2015</v>
      </c>
      <c r="H168" s="1" t="s">
        <v>13</v>
      </c>
      <c r="I168" s="1" t="s">
        <v>26</v>
      </c>
    </row>
    <row r="169" spans="1:9" ht="30">
      <c r="A169" s="1" t="str">
        <f t="shared" si="4"/>
        <v>2015-04-23</v>
      </c>
      <c r="B169" s="1" t="str">
        <f>"1800"</f>
        <v>1800</v>
      </c>
      <c r="C169" s="1" t="s">
        <v>219</v>
      </c>
      <c r="D169" s="1" t="s">
        <v>221</v>
      </c>
      <c r="F169" s="2" t="s">
        <v>220</v>
      </c>
      <c r="G169" s="1">
        <v>0</v>
      </c>
      <c r="H169" s="1" t="s">
        <v>12</v>
      </c>
      <c r="I169" s="1" t="s">
        <v>97</v>
      </c>
    </row>
    <row r="170" spans="1:9" ht="45">
      <c r="A170" s="1" t="str">
        <f t="shared" si="4"/>
        <v>2015-04-23</v>
      </c>
      <c r="B170" s="1" t="str">
        <f>"1815"</f>
        <v>1815</v>
      </c>
      <c r="C170" s="1" t="s">
        <v>219</v>
      </c>
      <c r="D170" s="1" t="s">
        <v>223</v>
      </c>
      <c r="F170" s="2" t="s">
        <v>222</v>
      </c>
      <c r="G170" s="1">
        <v>0</v>
      </c>
      <c r="H170" s="1" t="s">
        <v>12</v>
      </c>
      <c r="I170" s="1" t="s">
        <v>97</v>
      </c>
    </row>
    <row r="171" spans="1:9" ht="15">
      <c r="A171" s="1" t="str">
        <f t="shared" si="4"/>
        <v>2015-04-23</v>
      </c>
      <c r="B171" s="1" t="str">
        <f>"1830"</f>
        <v>1830</v>
      </c>
      <c r="C171" s="1" t="s">
        <v>224</v>
      </c>
      <c r="F171" s="2" t="s">
        <v>12</v>
      </c>
      <c r="G171" s="1">
        <v>0</v>
      </c>
      <c r="H171" s="1" t="s">
        <v>13</v>
      </c>
      <c r="I171" s="1" t="s">
        <v>198</v>
      </c>
    </row>
    <row r="172" spans="1:9" ht="15">
      <c r="A172" s="1" t="str">
        <f t="shared" si="4"/>
        <v>2015-04-23</v>
      </c>
      <c r="B172" s="1" t="str">
        <f>"1845"</f>
        <v>1845</v>
      </c>
      <c r="C172" s="1" t="s">
        <v>225</v>
      </c>
      <c r="F172" s="2" t="s">
        <v>12</v>
      </c>
      <c r="G172" s="1">
        <v>0</v>
      </c>
      <c r="H172" s="1" t="s">
        <v>13</v>
      </c>
      <c r="I172" s="1" t="s">
        <v>198</v>
      </c>
    </row>
    <row r="173" spans="1:9" ht="45">
      <c r="A173" s="1" t="str">
        <f t="shared" si="4"/>
        <v>2015-04-23</v>
      </c>
      <c r="B173" s="1" t="str">
        <f>"1900"</f>
        <v>1900</v>
      </c>
      <c r="C173" s="1" t="s">
        <v>103</v>
      </c>
      <c r="F173" s="2" t="s">
        <v>42</v>
      </c>
      <c r="G173" s="1">
        <v>2015</v>
      </c>
      <c r="H173" s="1" t="s">
        <v>13</v>
      </c>
      <c r="I173" s="1" t="s">
        <v>26</v>
      </c>
    </row>
    <row r="174" spans="1:9" ht="30">
      <c r="A174" s="1" t="str">
        <f t="shared" si="4"/>
        <v>2015-04-23</v>
      </c>
      <c r="B174" s="1" t="str">
        <f>"1930"</f>
        <v>1930</v>
      </c>
      <c r="C174" s="1" t="s">
        <v>226</v>
      </c>
      <c r="F174" s="2" t="s">
        <v>227</v>
      </c>
      <c r="G174" s="1">
        <v>2015</v>
      </c>
      <c r="H174" s="1" t="s">
        <v>13</v>
      </c>
      <c r="I174" s="1" t="s">
        <v>228</v>
      </c>
    </row>
    <row r="175" spans="1:9" ht="30">
      <c r="A175" s="1" t="str">
        <f t="shared" si="4"/>
        <v>2015-04-23</v>
      </c>
      <c r="B175" s="1" t="str">
        <f>"2100"</f>
        <v>2100</v>
      </c>
      <c r="C175" s="1" t="s">
        <v>173</v>
      </c>
      <c r="E175" s="1" t="s">
        <v>83</v>
      </c>
      <c r="F175" s="2" t="s">
        <v>229</v>
      </c>
      <c r="G175" s="1">
        <v>1994</v>
      </c>
      <c r="H175" s="1" t="s">
        <v>13</v>
      </c>
      <c r="I175" s="1" t="s">
        <v>230</v>
      </c>
    </row>
    <row r="176" spans="1:9" ht="45">
      <c r="A176" s="1" t="str">
        <f t="shared" si="4"/>
        <v>2015-04-23</v>
      </c>
      <c r="B176" s="1" t="str">
        <f>"2200"</f>
        <v>2200</v>
      </c>
      <c r="C176" s="1" t="s">
        <v>231</v>
      </c>
      <c r="D176" s="1" t="s">
        <v>233</v>
      </c>
      <c r="E176" s="1" t="s">
        <v>10</v>
      </c>
      <c r="F176" s="2" t="s">
        <v>232</v>
      </c>
      <c r="G176" s="1">
        <v>0</v>
      </c>
      <c r="H176" s="1" t="s">
        <v>12</v>
      </c>
      <c r="I176" s="1" t="s">
        <v>23</v>
      </c>
    </row>
    <row r="177" spans="1:9" ht="15">
      <c r="A177" s="1" t="str">
        <f t="shared" si="4"/>
        <v>2015-04-23</v>
      </c>
      <c r="B177" s="1" t="str">
        <f>"2230"</f>
        <v>2230</v>
      </c>
      <c r="C177" s="1" t="s">
        <v>234</v>
      </c>
      <c r="D177" s="1" t="s">
        <v>236</v>
      </c>
      <c r="E177" s="1" t="s">
        <v>130</v>
      </c>
      <c r="F177" s="2" t="s">
        <v>235</v>
      </c>
      <c r="G177" s="1">
        <v>2002</v>
      </c>
      <c r="H177" s="1" t="s">
        <v>61</v>
      </c>
      <c r="I177" s="1" t="s">
        <v>72</v>
      </c>
    </row>
    <row r="178" spans="1:9" ht="45">
      <c r="A178" s="1" t="str">
        <f t="shared" si="4"/>
        <v>2015-04-23</v>
      </c>
      <c r="B178" s="1" t="str">
        <f>"2300"</f>
        <v>2300</v>
      </c>
      <c r="C178" s="1" t="s">
        <v>103</v>
      </c>
      <c r="F178" s="2" t="s">
        <v>42</v>
      </c>
      <c r="G178" s="1">
        <v>2015</v>
      </c>
      <c r="H178" s="1" t="s">
        <v>13</v>
      </c>
      <c r="I178" s="1" t="s">
        <v>26</v>
      </c>
    </row>
    <row r="179" spans="1:9" ht="30">
      <c r="A179" s="1" t="str">
        <f t="shared" si="4"/>
        <v>2015-04-23</v>
      </c>
      <c r="B179" s="1" t="str">
        <f>"2330"</f>
        <v>2330</v>
      </c>
      <c r="C179" s="1" t="s">
        <v>219</v>
      </c>
      <c r="D179" s="1" t="s">
        <v>221</v>
      </c>
      <c r="F179" s="2" t="s">
        <v>220</v>
      </c>
      <c r="G179" s="1">
        <v>0</v>
      </c>
      <c r="H179" s="1" t="s">
        <v>12</v>
      </c>
      <c r="I179" s="1" t="s">
        <v>97</v>
      </c>
    </row>
    <row r="180" spans="1:9" ht="45">
      <c r="A180" s="1" t="str">
        <f t="shared" si="4"/>
        <v>2015-04-23</v>
      </c>
      <c r="B180" s="1" t="str">
        <f>"2345"</f>
        <v>2345</v>
      </c>
      <c r="C180" s="1" t="s">
        <v>219</v>
      </c>
      <c r="D180" s="1" t="s">
        <v>223</v>
      </c>
      <c r="F180" s="2" t="s">
        <v>222</v>
      </c>
      <c r="G180" s="1">
        <v>0</v>
      </c>
      <c r="H180" s="1" t="s">
        <v>12</v>
      </c>
      <c r="I180" s="1" t="s">
        <v>97</v>
      </c>
    </row>
    <row r="181" spans="1:9" ht="30">
      <c r="A181" s="1" t="str">
        <f aca="true" t="shared" si="5" ref="A181:A214">"2015-04-24"</f>
        <v>2015-04-24</v>
      </c>
      <c r="B181" s="1" t="str">
        <f>"0000"</f>
        <v>0000</v>
      </c>
      <c r="C181" s="1" t="s">
        <v>9</v>
      </c>
      <c r="F181" s="2" t="s">
        <v>11</v>
      </c>
      <c r="G181" s="1">
        <v>2012</v>
      </c>
      <c r="H181" s="1" t="s">
        <v>13</v>
      </c>
      <c r="I181" s="1" t="s">
        <v>80</v>
      </c>
    </row>
    <row r="182" spans="1:9" ht="45">
      <c r="A182" s="1" t="str">
        <f t="shared" si="5"/>
        <v>2015-04-24</v>
      </c>
      <c r="B182" s="1" t="str">
        <f>"0600"</f>
        <v>0600</v>
      </c>
      <c r="C182" s="1" t="s">
        <v>15</v>
      </c>
      <c r="D182" s="1" t="s">
        <v>237</v>
      </c>
      <c r="F182" s="2" t="s">
        <v>16</v>
      </c>
      <c r="G182" s="1">
        <v>2005</v>
      </c>
      <c r="H182" s="1" t="s">
        <v>18</v>
      </c>
      <c r="I182" s="1" t="s">
        <v>19</v>
      </c>
    </row>
    <row r="183" spans="1:9" ht="30">
      <c r="A183" s="1" t="str">
        <f t="shared" si="5"/>
        <v>2015-04-24</v>
      </c>
      <c r="B183" s="1" t="str">
        <f>"0630"</f>
        <v>0630</v>
      </c>
      <c r="C183" s="1" t="s">
        <v>27</v>
      </c>
      <c r="F183" s="2" t="s">
        <v>28</v>
      </c>
      <c r="G183" s="1">
        <v>2010</v>
      </c>
      <c r="H183" s="1" t="s">
        <v>18</v>
      </c>
      <c r="I183" s="1" t="s">
        <v>72</v>
      </c>
    </row>
    <row r="184" spans="1:9" ht="45">
      <c r="A184" s="1" t="str">
        <f t="shared" si="5"/>
        <v>2015-04-24</v>
      </c>
      <c r="B184" s="1" t="str">
        <f>"0700"</f>
        <v>0700</v>
      </c>
      <c r="C184" s="1" t="s">
        <v>24</v>
      </c>
      <c r="F184" s="2" t="s">
        <v>25</v>
      </c>
      <c r="G184" s="1">
        <v>0</v>
      </c>
      <c r="H184" s="1" t="s">
        <v>12</v>
      </c>
      <c r="I184" s="1" t="s">
        <v>29</v>
      </c>
    </row>
    <row r="185" spans="1:9" ht="45">
      <c r="A185" s="1" t="str">
        <f t="shared" si="5"/>
        <v>2015-04-24</v>
      </c>
      <c r="B185" s="1" t="str">
        <f>"0730"</f>
        <v>0730</v>
      </c>
      <c r="C185" s="1" t="s">
        <v>84</v>
      </c>
      <c r="D185" s="1" t="s">
        <v>238</v>
      </c>
      <c r="F185" s="2" t="s">
        <v>85</v>
      </c>
      <c r="G185" s="1">
        <v>1982</v>
      </c>
      <c r="H185" s="1" t="s">
        <v>87</v>
      </c>
      <c r="I185" s="1" t="s">
        <v>88</v>
      </c>
    </row>
    <row r="186" spans="1:9" ht="45">
      <c r="A186" s="1" t="str">
        <f t="shared" si="5"/>
        <v>2015-04-24</v>
      </c>
      <c r="B186" s="1" t="str">
        <f>"0800"</f>
        <v>0800</v>
      </c>
      <c r="C186" s="1" t="s">
        <v>30</v>
      </c>
      <c r="F186" s="2" t="s">
        <v>239</v>
      </c>
      <c r="G186" s="1">
        <v>0</v>
      </c>
      <c r="H186" s="1" t="s">
        <v>13</v>
      </c>
      <c r="I186" s="1" t="s">
        <v>23</v>
      </c>
    </row>
    <row r="187" spans="1:9" ht="30">
      <c r="A187" s="1" t="str">
        <f t="shared" si="5"/>
        <v>2015-04-24</v>
      </c>
      <c r="B187" s="1" t="str">
        <f>"0830"</f>
        <v>0830</v>
      </c>
      <c r="C187" s="1" t="s">
        <v>20</v>
      </c>
      <c r="D187" s="1" t="s">
        <v>241</v>
      </c>
      <c r="F187" s="2" t="s">
        <v>240</v>
      </c>
      <c r="G187" s="1">
        <v>2009</v>
      </c>
      <c r="H187" s="1" t="s">
        <v>13</v>
      </c>
      <c r="I187" s="1" t="s">
        <v>23</v>
      </c>
    </row>
    <row r="188" spans="1:9" ht="45">
      <c r="A188" s="1" t="str">
        <f t="shared" si="5"/>
        <v>2015-04-24</v>
      </c>
      <c r="B188" s="1" t="str">
        <f>"0900"</f>
        <v>0900</v>
      </c>
      <c r="C188" s="1" t="s">
        <v>32</v>
      </c>
      <c r="F188" s="2" t="s">
        <v>33</v>
      </c>
      <c r="G188" s="1">
        <v>2011</v>
      </c>
      <c r="H188" s="1" t="s">
        <v>13</v>
      </c>
      <c r="I188" s="1" t="s">
        <v>29</v>
      </c>
    </row>
    <row r="189" spans="1:9" ht="30">
      <c r="A189" s="1" t="str">
        <f t="shared" si="5"/>
        <v>2015-04-24</v>
      </c>
      <c r="B189" s="1" t="str">
        <f>"0930"</f>
        <v>0930</v>
      </c>
      <c r="C189" s="1" t="s">
        <v>34</v>
      </c>
      <c r="D189" s="1" t="s">
        <v>243</v>
      </c>
      <c r="F189" s="2" t="s">
        <v>242</v>
      </c>
      <c r="G189" s="1">
        <v>2012</v>
      </c>
      <c r="H189" s="1" t="s">
        <v>13</v>
      </c>
      <c r="I189" s="1" t="s">
        <v>29</v>
      </c>
    </row>
    <row r="190" spans="1:9" ht="15">
      <c r="A190" s="1" t="str">
        <f t="shared" si="5"/>
        <v>2015-04-24</v>
      </c>
      <c r="B190" s="1" t="str">
        <f>"1000"</f>
        <v>1000</v>
      </c>
      <c r="C190" s="1" t="s">
        <v>224</v>
      </c>
      <c r="F190" s="2" t="s">
        <v>12</v>
      </c>
      <c r="G190" s="1">
        <v>0</v>
      </c>
      <c r="H190" s="1" t="s">
        <v>13</v>
      </c>
      <c r="I190" s="1" t="s">
        <v>198</v>
      </c>
    </row>
    <row r="191" spans="1:9" ht="15">
      <c r="A191" s="1" t="str">
        <f t="shared" si="5"/>
        <v>2015-04-24</v>
      </c>
      <c r="B191" s="1" t="str">
        <f>"1015"</f>
        <v>1015</v>
      </c>
      <c r="C191" s="1" t="s">
        <v>225</v>
      </c>
      <c r="F191" s="2" t="s">
        <v>12</v>
      </c>
      <c r="G191" s="1">
        <v>0</v>
      </c>
      <c r="H191" s="1" t="s">
        <v>13</v>
      </c>
      <c r="I191" s="1" t="s">
        <v>198</v>
      </c>
    </row>
    <row r="192" spans="1:9" ht="30">
      <c r="A192" s="1" t="str">
        <f t="shared" si="5"/>
        <v>2015-04-24</v>
      </c>
      <c r="B192" s="1" t="str">
        <f>"1030"</f>
        <v>1030</v>
      </c>
      <c r="C192" s="1" t="s">
        <v>219</v>
      </c>
      <c r="D192" s="1" t="s">
        <v>221</v>
      </c>
      <c r="F192" s="2" t="s">
        <v>220</v>
      </c>
      <c r="G192" s="1">
        <v>0</v>
      </c>
      <c r="H192" s="1" t="s">
        <v>12</v>
      </c>
      <c r="I192" s="1" t="s">
        <v>97</v>
      </c>
    </row>
    <row r="193" spans="1:9" ht="45">
      <c r="A193" s="1" t="str">
        <f t="shared" si="5"/>
        <v>2015-04-24</v>
      </c>
      <c r="B193" s="1" t="str">
        <f>"1045"</f>
        <v>1045</v>
      </c>
      <c r="C193" s="1" t="s">
        <v>219</v>
      </c>
      <c r="D193" s="1" t="s">
        <v>223</v>
      </c>
      <c r="F193" s="2" t="s">
        <v>222</v>
      </c>
      <c r="G193" s="1">
        <v>0</v>
      </c>
      <c r="H193" s="1" t="s">
        <v>12</v>
      </c>
      <c r="I193" s="1" t="s">
        <v>97</v>
      </c>
    </row>
    <row r="194" spans="1:9" ht="30">
      <c r="A194" s="1" t="str">
        <f t="shared" si="5"/>
        <v>2015-04-24</v>
      </c>
      <c r="B194" s="1" t="str">
        <f>"1100"</f>
        <v>1100</v>
      </c>
      <c r="C194" s="1" t="s">
        <v>226</v>
      </c>
      <c r="F194" s="2" t="s">
        <v>227</v>
      </c>
      <c r="G194" s="1">
        <v>2015</v>
      </c>
      <c r="H194" s="1" t="s">
        <v>13</v>
      </c>
      <c r="I194" s="1" t="s">
        <v>228</v>
      </c>
    </row>
    <row r="195" spans="1:9" ht="45">
      <c r="A195" s="1" t="str">
        <f t="shared" si="5"/>
        <v>2015-04-24</v>
      </c>
      <c r="B195" s="1" t="str">
        <f>"1230"</f>
        <v>1230</v>
      </c>
      <c r="C195" s="1" t="s">
        <v>244</v>
      </c>
      <c r="F195" s="2" t="s">
        <v>245</v>
      </c>
      <c r="G195" s="1">
        <v>0</v>
      </c>
      <c r="H195" s="1" t="s">
        <v>13</v>
      </c>
      <c r="I195" s="1" t="s">
        <v>88</v>
      </c>
    </row>
    <row r="196" spans="1:9" ht="45">
      <c r="A196" s="1" t="str">
        <f t="shared" si="5"/>
        <v>2015-04-24</v>
      </c>
      <c r="B196" s="1" t="str">
        <f>"1300"</f>
        <v>1300</v>
      </c>
      <c r="C196" s="1" t="s">
        <v>246</v>
      </c>
      <c r="F196" s="2" t="s">
        <v>247</v>
      </c>
      <c r="G196" s="1">
        <v>0</v>
      </c>
      <c r="H196" s="1" t="s">
        <v>12</v>
      </c>
      <c r="I196" s="1" t="s">
        <v>159</v>
      </c>
    </row>
    <row r="197" spans="1:9" ht="45">
      <c r="A197" s="1" t="str">
        <f t="shared" si="5"/>
        <v>2015-04-24</v>
      </c>
      <c r="B197" s="1" t="str">
        <f>"1400"</f>
        <v>1400</v>
      </c>
      <c r="C197" s="1" t="s">
        <v>248</v>
      </c>
      <c r="F197" s="2" t="s">
        <v>249</v>
      </c>
      <c r="G197" s="1">
        <v>0</v>
      </c>
      <c r="H197" s="1" t="s">
        <v>13</v>
      </c>
      <c r="I197" s="1" t="s">
        <v>250</v>
      </c>
    </row>
    <row r="198" spans="1:9" ht="45">
      <c r="A198" s="1" t="str">
        <f t="shared" si="5"/>
        <v>2015-04-24</v>
      </c>
      <c r="B198" s="1" t="str">
        <f>"1430"</f>
        <v>1430</v>
      </c>
      <c r="C198" s="1" t="s">
        <v>30</v>
      </c>
      <c r="F198" s="2" t="s">
        <v>239</v>
      </c>
      <c r="G198" s="1">
        <v>0</v>
      </c>
      <c r="H198" s="1" t="s">
        <v>13</v>
      </c>
      <c r="I198" s="1" t="s">
        <v>23</v>
      </c>
    </row>
    <row r="199" spans="1:9" ht="30">
      <c r="A199" s="1" t="str">
        <f t="shared" si="5"/>
        <v>2015-04-24</v>
      </c>
      <c r="B199" s="1" t="str">
        <f>"1500"</f>
        <v>1500</v>
      </c>
      <c r="C199" s="1" t="s">
        <v>27</v>
      </c>
      <c r="F199" s="2" t="s">
        <v>28</v>
      </c>
      <c r="G199" s="1">
        <v>2010</v>
      </c>
      <c r="H199" s="1" t="s">
        <v>18</v>
      </c>
      <c r="I199" s="1" t="s">
        <v>72</v>
      </c>
    </row>
    <row r="200" spans="1:9" ht="30">
      <c r="A200" s="1" t="str">
        <f t="shared" si="5"/>
        <v>2015-04-24</v>
      </c>
      <c r="B200" s="1" t="str">
        <f>"1530"</f>
        <v>1530</v>
      </c>
      <c r="C200" s="1" t="s">
        <v>34</v>
      </c>
      <c r="D200" s="1" t="s">
        <v>243</v>
      </c>
      <c r="F200" s="2" t="s">
        <v>242</v>
      </c>
      <c r="G200" s="1">
        <v>2012</v>
      </c>
      <c r="H200" s="1" t="s">
        <v>13</v>
      </c>
      <c r="I200" s="1" t="s">
        <v>29</v>
      </c>
    </row>
    <row r="201" spans="1:9" ht="45">
      <c r="A201" s="1" t="str">
        <f t="shared" si="5"/>
        <v>2015-04-24</v>
      </c>
      <c r="B201" s="1" t="str">
        <f>"1600"</f>
        <v>1600</v>
      </c>
      <c r="C201" s="1" t="s">
        <v>32</v>
      </c>
      <c r="F201" s="2" t="s">
        <v>33</v>
      </c>
      <c r="G201" s="1">
        <v>2011</v>
      </c>
      <c r="H201" s="1" t="s">
        <v>13</v>
      </c>
      <c r="I201" s="1" t="s">
        <v>29</v>
      </c>
    </row>
    <row r="202" spans="1:9" ht="45">
      <c r="A202" s="1" t="str">
        <f t="shared" si="5"/>
        <v>2015-04-24</v>
      </c>
      <c r="B202" s="1" t="str">
        <f>"1630"</f>
        <v>1630</v>
      </c>
      <c r="C202" s="1" t="s">
        <v>24</v>
      </c>
      <c r="F202" s="2" t="s">
        <v>25</v>
      </c>
      <c r="G202" s="1">
        <v>0</v>
      </c>
      <c r="H202" s="1" t="s">
        <v>12</v>
      </c>
      <c r="I202" s="1" t="s">
        <v>29</v>
      </c>
    </row>
    <row r="203" spans="1:9" ht="45">
      <c r="A203" s="1" t="str">
        <f t="shared" si="5"/>
        <v>2015-04-24</v>
      </c>
      <c r="B203" s="1" t="str">
        <f>"1700"</f>
        <v>1700</v>
      </c>
      <c r="C203" s="1" t="s">
        <v>84</v>
      </c>
      <c r="F203" s="2" t="s">
        <v>85</v>
      </c>
      <c r="G203" s="1">
        <v>1982</v>
      </c>
      <c r="H203" s="1" t="s">
        <v>87</v>
      </c>
      <c r="I203" s="1" t="s">
        <v>88</v>
      </c>
    </row>
    <row r="204" spans="1:9" ht="45">
      <c r="A204" s="1" t="str">
        <f t="shared" si="5"/>
        <v>2015-04-24</v>
      </c>
      <c r="B204" s="1" t="str">
        <f>"1730"</f>
        <v>1730</v>
      </c>
      <c r="C204" s="1" t="s">
        <v>103</v>
      </c>
      <c r="F204" s="2" t="s">
        <v>42</v>
      </c>
      <c r="G204" s="1">
        <v>2015</v>
      </c>
      <c r="H204" s="1" t="s">
        <v>13</v>
      </c>
      <c r="I204" s="1" t="s">
        <v>26</v>
      </c>
    </row>
    <row r="205" spans="1:9" ht="45">
      <c r="A205" s="1" t="str">
        <f t="shared" si="5"/>
        <v>2015-04-24</v>
      </c>
      <c r="B205" s="1" t="str">
        <f>"1800"</f>
        <v>1800</v>
      </c>
      <c r="C205" s="1" t="s">
        <v>251</v>
      </c>
      <c r="F205" s="2" t="s">
        <v>252</v>
      </c>
      <c r="G205" s="1">
        <v>0</v>
      </c>
      <c r="H205" s="1" t="s">
        <v>12</v>
      </c>
      <c r="I205" s="1" t="s">
        <v>206</v>
      </c>
    </row>
    <row r="206" spans="1:9" ht="15">
      <c r="A206" s="1" t="str">
        <f t="shared" si="5"/>
        <v>2015-04-24</v>
      </c>
      <c r="B206" s="1" t="str">
        <f>"1830"</f>
        <v>1830</v>
      </c>
      <c r="C206" s="1" t="s">
        <v>253</v>
      </c>
      <c r="F206" s="2" t="s">
        <v>12</v>
      </c>
      <c r="G206" s="1">
        <v>0</v>
      </c>
      <c r="H206" s="1" t="s">
        <v>13</v>
      </c>
      <c r="I206" s="1" t="s">
        <v>198</v>
      </c>
    </row>
    <row r="207" spans="1:9" ht="15">
      <c r="A207" s="1" t="str">
        <f t="shared" si="5"/>
        <v>2015-04-24</v>
      </c>
      <c r="B207" s="1" t="str">
        <f>"1845"</f>
        <v>1845</v>
      </c>
      <c r="C207" s="1" t="s">
        <v>254</v>
      </c>
      <c r="F207" s="2" t="s">
        <v>12</v>
      </c>
      <c r="G207" s="1">
        <v>0</v>
      </c>
      <c r="H207" s="1" t="s">
        <v>13</v>
      </c>
      <c r="I207" s="1" t="s">
        <v>198</v>
      </c>
    </row>
    <row r="208" spans="1:9" ht="45">
      <c r="A208" s="1" t="str">
        <f t="shared" si="5"/>
        <v>2015-04-24</v>
      </c>
      <c r="B208" s="1" t="str">
        <f>"1900"</f>
        <v>1900</v>
      </c>
      <c r="C208" s="1" t="s">
        <v>103</v>
      </c>
      <c r="F208" s="2" t="s">
        <v>42</v>
      </c>
      <c r="G208" s="1">
        <v>2015</v>
      </c>
      <c r="H208" s="1" t="s">
        <v>13</v>
      </c>
      <c r="I208" s="1" t="s">
        <v>26</v>
      </c>
    </row>
    <row r="209" spans="1:9" ht="45">
      <c r="A209" s="1" t="str">
        <f t="shared" si="5"/>
        <v>2015-04-24</v>
      </c>
      <c r="B209" s="1" t="str">
        <f>"1930"</f>
        <v>1930</v>
      </c>
      <c r="C209" s="1" t="s">
        <v>255</v>
      </c>
      <c r="F209" s="2" t="s">
        <v>256</v>
      </c>
      <c r="G209" s="1">
        <v>1991</v>
      </c>
      <c r="H209" s="1" t="s">
        <v>13</v>
      </c>
      <c r="I209" s="1" t="s">
        <v>133</v>
      </c>
    </row>
    <row r="210" spans="1:9" ht="60">
      <c r="A210" s="1" t="str">
        <f t="shared" si="5"/>
        <v>2015-04-24</v>
      </c>
      <c r="B210" s="1" t="str">
        <f>"2030"</f>
        <v>2030</v>
      </c>
      <c r="C210" s="1" t="s">
        <v>257</v>
      </c>
      <c r="D210" s="1" t="s">
        <v>259</v>
      </c>
      <c r="F210" s="2" t="s">
        <v>258</v>
      </c>
      <c r="G210" s="1">
        <v>0</v>
      </c>
      <c r="H210" s="1" t="s">
        <v>13</v>
      </c>
      <c r="I210" s="1" t="s">
        <v>26</v>
      </c>
    </row>
    <row r="211" spans="1:9" ht="45">
      <c r="A211" s="1" t="str">
        <f t="shared" si="5"/>
        <v>2015-04-24</v>
      </c>
      <c r="B211" s="1" t="str">
        <f>"2100"</f>
        <v>2100</v>
      </c>
      <c r="C211" s="1" t="s">
        <v>260</v>
      </c>
      <c r="D211" s="1" t="s">
        <v>263</v>
      </c>
      <c r="E211" s="1" t="s">
        <v>261</v>
      </c>
      <c r="F211" s="2" t="s">
        <v>262</v>
      </c>
      <c r="G211" s="1">
        <v>2009</v>
      </c>
      <c r="H211" s="1" t="s">
        <v>61</v>
      </c>
      <c r="I211" s="1" t="s">
        <v>55</v>
      </c>
    </row>
    <row r="212" spans="1:9" ht="45">
      <c r="A212" s="1" t="str">
        <f t="shared" si="5"/>
        <v>2015-04-24</v>
      </c>
      <c r="B212" s="1" t="str">
        <f>"2200"</f>
        <v>2200</v>
      </c>
      <c r="C212" s="1" t="s">
        <v>264</v>
      </c>
      <c r="E212" s="1" t="s">
        <v>74</v>
      </c>
      <c r="F212" s="2" t="s">
        <v>265</v>
      </c>
      <c r="G212" s="1">
        <v>0</v>
      </c>
      <c r="H212" s="1" t="s">
        <v>12</v>
      </c>
      <c r="I212" s="1" t="s">
        <v>14</v>
      </c>
    </row>
    <row r="213" spans="1:9" ht="45">
      <c r="A213" s="1" t="str">
        <f t="shared" si="5"/>
        <v>2015-04-24</v>
      </c>
      <c r="B213" s="1" t="str">
        <f>"2300"</f>
        <v>2300</v>
      </c>
      <c r="C213" s="1" t="s">
        <v>103</v>
      </c>
      <c r="F213" s="2" t="s">
        <v>42</v>
      </c>
      <c r="G213" s="1">
        <v>2015</v>
      </c>
      <c r="H213" s="1" t="s">
        <v>13</v>
      </c>
      <c r="I213" s="1" t="s">
        <v>26</v>
      </c>
    </row>
    <row r="214" spans="1:9" ht="45">
      <c r="A214" s="1" t="str">
        <f t="shared" si="5"/>
        <v>2015-04-24</v>
      </c>
      <c r="B214" s="1" t="str">
        <f>"2330"</f>
        <v>2330</v>
      </c>
      <c r="C214" s="1" t="s">
        <v>251</v>
      </c>
      <c r="F214" s="2" t="s">
        <v>252</v>
      </c>
      <c r="G214" s="1">
        <v>0</v>
      </c>
      <c r="H214" s="1" t="s">
        <v>12</v>
      </c>
      <c r="I214" s="1" t="s">
        <v>206</v>
      </c>
    </row>
    <row r="215" spans="1:9" ht="45">
      <c r="A215" s="1" t="str">
        <f aca="true" t="shared" si="6" ref="A215:A246">"2015-04-25"</f>
        <v>2015-04-25</v>
      </c>
      <c r="B215" s="1" t="str">
        <f>"0000"</f>
        <v>0000</v>
      </c>
      <c r="C215" s="1" t="s">
        <v>176</v>
      </c>
      <c r="D215" s="1" t="s">
        <v>178</v>
      </c>
      <c r="F215" s="2" t="s">
        <v>177</v>
      </c>
      <c r="G215" s="1">
        <v>0</v>
      </c>
      <c r="H215" s="1" t="s">
        <v>13</v>
      </c>
      <c r="I215" s="1" t="s">
        <v>159</v>
      </c>
    </row>
    <row r="216" spans="1:9" ht="30">
      <c r="A216" s="1" t="str">
        <f t="shared" si="6"/>
        <v>2015-04-25</v>
      </c>
      <c r="B216" s="1" t="str">
        <f>"0100"</f>
        <v>0100</v>
      </c>
      <c r="C216" s="1" t="s">
        <v>53</v>
      </c>
      <c r="F216" s="2" t="s">
        <v>54</v>
      </c>
      <c r="G216" s="1">
        <v>0</v>
      </c>
      <c r="H216" s="1" t="s">
        <v>12</v>
      </c>
      <c r="I216" s="1" t="s">
        <v>55</v>
      </c>
    </row>
    <row r="217" spans="1:9" ht="30">
      <c r="A217" s="1" t="str">
        <f t="shared" si="6"/>
        <v>2015-04-25</v>
      </c>
      <c r="B217" s="1" t="str">
        <f>"0200"</f>
        <v>0200</v>
      </c>
      <c r="C217" s="1" t="s">
        <v>50</v>
      </c>
      <c r="F217" s="2" t="s">
        <v>51</v>
      </c>
      <c r="G217" s="1">
        <v>0</v>
      </c>
      <c r="H217" s="1" t="s">
        <v>13</v>
      </c>
      <c r="I217" s="1" t="s">
        <v>203</v>
      </c>
    </row>
    <row r="218" spans="1:9" ht="30">
      <c r="A218" s="1" t="str">
        <f t="shared" si="6"/>
        <v>2015-04-25</v>
      </c>
      <c r="B218" s="1" t="str">
        <f>"0300"</f>
        <v>0300</v>
      </c>
      <c r="C218" s="1" t="s">
        <v>266</v>
      </c>
      <c r="F218" s="2" t="s">
        <v>267</v>
      </c>
      <c r="G218" s="1">
        <v>2009</v>
      </c>
      <c r="H218" s="1" t="s">
        <v>13</v>
      </c>
      <c r="I218" s="1" t="s">
        <v>81</v>
      </c>
    </row>
    <row r="219" spans="1:9" ht="15">
      <c r="A219" s="1" t="str">
        <f t="shared" si="6"/>
        <v>2015-04-25</v>
      </c>
      <c r="B219" s="1" t="str">
        <f>"0400"</f>
        <v>0400</v>
      </c>
      <c r="C219" s="1" t="s">
        <v>268</v>
      </c>
      <c r="D219" s="1" t="s">
        <v>270</v>
      </c>
      <c r="F219" s="2" t="s">
        <v>269</v>
      </c>
      <c r="G219" s="1">
        <v>2011</v>
      </c>
      <c r="H219" s="1" t="s">
        <v>13</v>
      </c>
      <c r="I219" s="1" t="s">
        <v>271</v>
      </c>
    </row>
    <row r="220" spans="1:9" ht="45">
      <c r="A220" s="1" t="str">
        <f t="shared" si="6"/>
        <v>2015-04-25</v>
      </c>
      <c r="B220" s="1" t="str">
        <f>"0500"</f>
        <v>0500</v>
      </c>
      <c r="C220" s="1" t="s">
        <v>272</v>
      </c>
      <c r="D220" s="1" t="s">
        <v>274</v>
      </c>
      <c r="E220" s="1" t="s">
        <v>130</v>
      </c>
      <c r="F220" s="2" t="s">
        <v>273</v>
      </c>
      <c r="G220" s="1">
        <v>2011</v>
      </c>
      <c r="H220" s="1" t="s">
        <v>13</v>
      </c>
      <c r="I220" s="1" t="s">
        <v>26</v>
      </c>
    </row>
    <row r="221" spans="1:9" ht="45">
      <c r="A221" s="1" t="str">
        <f t="shared" si="6"/>
        <v>2015-04-25</v>
      </c>
      <c r="B221" s="1" t="str">
        <f>"0530"</f>
        <v>0530</v>
      </c>
      <c r="C221" s="1" t="s">
        <v>275</v>
      </c>
      <c r="D221" s="1" t="s">
        <v>277</v>
      </c>
      <c r="F221" s="2" t="s">
        <v>276</v>
      </c>
      <c r="G221" s="1">
        <v>0</v>
      </c>
      <c r="H221" s="1" t="s">
        <v>12</v>
      </c>
      <c r="I221" s="1" t="s">
        <v>29</v>
      </c>
    </row>
    <row r="222" spans="1:9" ht="45">
      <c r="A222" s="1" t="str">
        <f t="shared" si="6"/>
        <v>2015-04-25</v>
      </c>
      <c r="B222" s="1" t="str">
        <f>"0600"</f>
        <v>0600</v>
      </c>
      <c r="C222" s="1" t="s">
        <v>15</v>
      </c>
      <c r="D222" s="1" t="s">
        <v>278</v>
      </c>
      <c r="F222" s="2" t="s">
        <v>16</v>
      </c>
      <c r="G222" s="1">
        <v>2005</v>
      </c>
      <c r="H222" s="1" t="s">
        <v>18</v>
      </c>
      <c r="I222" s="1" t="s">
        <v>19</v>
      </c>
    </row>
    <row r="223" spans="1:9" ht="30">
      <c r="A223" s="1" t="str">
        <f t="shared" si="6"/>
        <v>2015-04-25</v>
      </c>
      <c r="B223" s="1" t="str">
        <f>"0630"</f>
        <v>0630</v>
      </c>
      <c r="C223" s="1" t="s">
        <v>20</v>
      </c>
      <c r="D223" s="1" t="s">
        <v>280</v>
      </c>
      <c r="F223" s="2" t="s">
        <v>279</v>
      </c>
      <c r="G223" s="1">
        <v>2009</v>
      </c>
      <c r="H223" s="1" t="s">
        <v>13</v>
      </c>
      <c r="I223" s="1" t="s">
        <v>23</v>
      </c>
    </row>
    <row r="224" spans="1:9" ht="45">
      <c r="A224" s="1" t="str">
        <f t="shared" si="6"/>
        <v>2015-04-25</v>
      </c>
      <c r="B224" s="1" t="str">
        <f>"0700"</f>
        <v>0700</v>
      </c>
      <c r="C224" s="1" t="s">
        <v>24</v>
      </c>
      <c r="F224" s="2" t="s">
        <v>25</v>
      </c>
      <c r="G224" s="1">
        <v>0</v>
      </c>
      <c r="H224" s="1" t="s">
        <v>12</v>
      </c>
      <c r="I224" s="1" t="s">
        <v>29</v>
      </c>
    </row>
    <row r="225" spans="1:9" ht="30">
      <c r="A225" s="1" t="str">
        <f t="shared" si="6"/>
        <v>2015-04-25</v>
      </c>
      <c r="B225" s="1" t="str">
        <f>"0730"</f>
        <v>0730</v>
      </c>
      <c r="C225" s="1" t="s">
        <v>27</v>
      </c>
      <c r="F225" s="2" t="s">
        <v>28</v>
      </c>
      <c r="G225" s="1">
        <v>2010</v>
      </c>
      <c r="H225" s="1" t="s">
        <v>18</v>
      </c>
      <c r="I225" s="1" t="s">
        <v>29</v>
      </c>
    </row>
    <row r="226" spans="1:9" ht="45">
      <c r="A226" s="1" t="str">
        <f t="shared" si="6"/>
        <v>2015-04-25</v>
      </c>
      <c r="B226" s="1" t="str">
        <f>"0800"</f>
        <v>0800</v>
      </c>
      <c r="C226" s="1" t="s">
        <v>30</v>
      </c>
      <c r="F226" s="2" t="s">
        <v>212</v>
      </c>
      <c r="G226" s="1">
        <v>0</v>
      </c>
      <c r="H226" s="1" t="s">
        <v>13</v>
      </c>
      <c r="I226" s="1" t="s">
        <v>26</v>
      </c>
    </row>
    <row r="227" spans="1:9" ht="45">
      <c r="A227" s="1" t="str">
        <f t="shared" si="6"/>
        <v>2015-04-25</v>
      </c>
      <c r="B227" s="1" t="str">
        <f>"0830"</f>
        <v>0830</v>
      </c>
      <c r="C227" s="1" t="s">
        <v>32</v>
      </c>
      <c r="F227" s="2" t="s">
        <v>33</v>
      </c>
      <c r="G227" s="1">
        <v>2011</v>
      </c>
      <c r="H227" s="1" t="s">
        <v>13</v>
      </c>
      <c r="I227" s="1" t="s">
        <v>29</v>
      </c>
    </row>
    <row r="228" spans="1:9" ht="30">
      <c r="A228" s="1" t="str">
        <f t="shared" si="6"/>
        <v>2015-04-25</v>
      </c>
      <c r="B228" s="1" t="str">
        <f>"0900"</f>
        <v>0900</v>
      </c>
      <c r="C228" s="1" t="s">
        <v>34</v>
      </c>
      <c r="D228" s="1" t="s">
        <v>282</v>
      </c>
      <c r="F228" s="2" t="s">
        <v>281</v>
      </c>
      <c r="G228" s="1">
        <v>2012</v>
      </c>
      <c r="H228" s="1" t="s">
        <v>13</v>
      </c>
      <c r="I228" s="1" t="s">
        <v>19</v>
      </c>
    </row>
    <row r="229" spans="1:9" ht="45">
      <c r="A229" s="1" t="str">
        <f t="shared" si="6"/>
        <v>2015-04-25</v>
      </c>
      <c r="B229" s="1" t="str">
        <f>"0930"</f>
        <v>0930</v>
      </c>
      <c r="C229" s="1" t="s">
        <v>24</v>
      </c>
      <c r="F229" s="2" t="s">
        <v>25</v>
      </c>
      <c r="G229" s="1">
        <v>0</v>
      </c>
      <c r="H229" s="1" t="s">
        <v>13</v>
      </c>
      <c r="I229" s="1" t="s">
        <v>29</v>
      </c>
    </row>
    <row r="230" spans="1:9" ht="45">
      <c r="A230" s="1" t="str">
        <f t="shared" si="6"/>
        <v>2015-04-25</v>
      </c>
      <c r="B230" s="1" t="str">
        <f>"1000"</f>
        <v>1000</v>
      </c>
      <c r="C230" s="1" t="s">
        <v>283</v>
      </c>
      <c r="D230" s="1" t="s">
        <v>285</v>
      </c>
      <c r="F230" s="2" t="s">
        <v>284</v>
      </c>
      <c r="G230" s="1">
        <v>0</v>
      </c>
      <c r="H230" s="1" t="s">
        <v>13</v>
      </c>
      <c r="I230" s="1" t="s">
        <v>159</v>
      </c>
    </row>
    <row r="231" spans="1:9" ht="45">
      <c r="A231" s="1" t="str">
        <f t="shared" si="6"/>
        <v>2015-04-25</v>
      </c>
      <c r="B231" s="1" t="str">
        <f>"1100"</f>
        <v>1100</v>
      </c>
      <c r="C231" s="1" t="s">
        <v>286</v>
      </c>
      <c r="F231" s="2" t="s">
        <v>287</v>
      </c>
      <c r="G231" s="1">
        <v>0</v>
      </c>
      <c r="H231" s="1" t="s">
        <v>13</v>
      </c>
      <c r="I231" s="1" t="s">
        <v>183</v>
      </c>
    </row>
    <row r="232" spans="1:9" ht="45">
      <c r="A232" s="1" t="str">
        <f t="shared" si="6"/>
        <v>2015-04-25</v>
      </c>
      <c r="B232" s="1" t="str">
        <f>"1200"</f>
        <v>1200</v>
      </c>
      <c r="C232" s="1" t="s">
        <v>41</v>
      </c>
      <c r="F232" s="2" t="s">
        <v>42</v>
      </c>
      <c r="G232" s="1">
        <v>2015</v>
      </c>
      <c r="H232" s="1" t="s">
        <v>13</v>
      </c>
      <c r="I232" s="1" t="s">
        <v>26</v>
      </c>
    </row>
    <row r="233" spans="1:9" ht="30">
      <c r="A233" s="1" t="str">
        <f t="shared" si="6"/>
        <v>2015-04-25</v>
      </c>
      <c r="B233" s="1" t="str">
        <f>"1230"</f>
        <v>1230</v>
      </c>
      <c r="C233" s="1" t="s">
        <v>226</v>
      </c>
      <c r="F233" s="2" t="s">
        <v>227</v>
      </c>
      <c r="G233" s="1">
        <v>2015</v>
      </c>
      <c r="H233" s="1" t="s">
        <v>13</v>
      </c>
      <c r="I233" s="1" t="s">
        <v>228</v>
      </c>
    </row>
    <row r="234" spans="1:9" ht="45">
      <c r="A234" s="1" t="str">
        <f t="shared" si="6"/>
        <v>2015-04-25</v>
      </c>
      <c r="B234" s="1" t="str">
        <f>"1400"</f>
        <v>1400</v>
      </c>
      <c r="C234" s="1" t="s">
        <v>288</v>
      </c>
      <c r="F234" s="2" t="s">
        <v>289</v>
      </c>
      <c r="G234" s="1">
        <v>2011</v>
      </c>
      <c r="H234" s="1" t="s">
        <v>13</v>
      </c>
      <c r="I234" s="1" t="s">
        <v>97</v>
      </c>
    </row>
    <row r="235" spans="1:9" ht="45">
      <c r="A235" s="1" t="str">
        <f t="shared" si="6"/>
        <v>2015-04-25</v>
      </c>
      <c r="B235" s="1" t="str">
        <f>"1415"</f>
        <v>1415</v>
      </c>
      <c r="C235" s="1" t="s">
        <v>290</v>
      </c>
      <c r="F235" s="2" t="s">
        <v>291</v>
      </c>
      <c r="G235" s="1">
        <v>2012</v>
      </c>
      <c r="H235" s="1" t="s">
        <v>13</v>
      </c>
      <c r="I235" s="1" t="s">
        <v>292</v>
      </c>
    </row>
    <row r="236" spans="1:9" ht="30">
      <c r="A236" s="1" t="str">
        <f t="shared" si="6"/>
        <v>2015-04-25</v>
      </c>
      <c r="B236" s="1" t="str">
        <f>"1430"</f>
        <v>1430</v>
      </c>
      <c r="C236" s="1" t="s">
        <v>104</v>
      </c>
      <c r="D236" s="1" t="s">
        <v>294</v>
      </c>
      <c r="F236" s="2" t="s">
        <v>293</v>
      </c>
      <c r="G236" s="1">
        <v>2013</v>
      </c>
      <c r="H236" s="1" t="s">
        <v>13</v>
      </c>
      <c r="I236" s="1" t="s">
        <v>97</v>
      </c>
    </row>
    <row r="237" spans="1:9" ht="45">
      <c r="A237" s="1" t="str">
        <f t="shared" si="6"/>
        <v>2015-04-25</v>
      </c>
      <c r="B237" s="1" t="str">
        <f>"1445"</f>
        <v>1445</v>
      </c>
      <c r="C237" s="1" t="s">
        <v>104</v>
      </c>
      <c r="D237" s="1" t="s">
        <v>296</v>
      </c>
      <c r="F237" s="2" t="s">
        <v>295</v>
      </c>
      <c r="G237" s="1">
        <v>2013</v>
      </c>
      <c r="H237" s="1" t="s">
        <v>13</v>
      </c>
      <c r="I237" s="1" t="s">
        <v>97</v>
      </c>
    </row>
    <row r="238" spans="1:9" ht="30">
      <c r="A238" s="1" t="str">
        <f t="shared" si="6"/>
        <v>2015-04-25</v>
      </c>
      <c r="B238" s="1" t="str">
        <f>"1500"</f>
        <v>1500</v>
      </c>
      <c r="C238" s="1" t="s">
        <v>148</v>
      </c>
      <c r="D238" s="1" t="s">
        <v>298</v>
      </c>
      <c r="F238" s="2" t="s">
        <v>297</v>
      </c>
      <c r="G238" s="1">
        <v>2013</v>
      </c>
      <c r="H238" s="1" t="s">
        <v>13</v>
      </c>
      <c r="I238" s="1" t="s">
        <v>97</v>
      </c>
    </row>
    <row r="239" spans="1:9" ht="30">
      <c r="A239" s="1" t="str">
        <f t="shared" si="6"/>
        <v>2015-04-25</v>
      </c>
      <c r="B239" s="1" t="str">
        <f>"1515"</f>
        <v>1515</v>
      </c>
      <c r="C239" s="1" t="s">
        <v>148</v>
      </c>
      <c r="D239" s="1" t="s">
        <v>300</v>
      </c>
      <c r="F239" s="2" t="s">
        <v>299</v>
      </c>
      <c r="G239" s="1">
        <v>2013</v>
      </c>
      <c r="H239" s="1" t="s">
        <v>13</v>
      </c>
      <c r="I239" s="1" t="s">
        <v>109</v>
      </c>
    </row>
    <row r="240" spans="1:9" ht="30">
      <c r="A240" s="1" t="str">
        <f t="shared" si="6"/>
        <v>2015-04-25</v>
      </c>
      <c r="B240" s="1" t="str">
        <f>"1530"</f>
        <v>1530</v>
      </c>
      <c r="C240" s="1" t="s">
        <v>190</v>
      </c>
      <c r="D240" s="1" t="s">
        <v>302</v>
      </c>
      <c r="E240" s="1" t="s">
        <v>167</v>
      </c>
      <c r="F240" s="2" t="s">
        <v>301</v>
      </c>
      <c r="G240" s="1">
        <v>2013</v>
      </c>
      <c r="H240" s="1" t="s">
        <v>13</v>
      </c>
      <c r="I240" s="1" t="s">
        <v>109</v>
      </c>
    </row>
    <row r="241" spans="1:9" ht="30">
      <c r="A241" s="1" t="str">
        <f t="shared" si="6"/>
        <v>2015-04-25</v>
      </c>
      <c r="B241" s="1" t="str">
        <f>"1545"</f>
        <v>1545</v>
      </c>
      <c r="C241" s="1" t="s">
        <v>190</v>
      </c>
      <c r="D241" s="1" t="s">
        <v>304</v>
      </c>
      <c r="E241" s="1" t="s">
        <v>167</v>
      </c>
      <c r="F241" s="2" t="s">
        <v>303</v>
      </c>
      <c r="G241" s="1">
        <v>2013</v>
      </c>
      <c r="H241" s="1" t="s">
        <v>13</v>
      </c>
      <c r="I241" s="1" t="s">
        <v>97</v>
      </c>
    </row>
    <row r="242" spans="1:9" ht="45">
      <c r="A242" s="1" t="str">
        <f t="shared" si="6"/>
        <v>2015-04-25</v>
      </c>
      <c r="B242" s="1" t="str">
        <f>"1600"</f>
        <v>1600</v>
      </c>
      <c r="C242" s="1" t="s">
        <v>219</v>
      </c>
      <c r="D242" s="1" t="s">
        <v>306</v>
      </c>
      <c r="E242" s="1" t="s">
        <v>167</v>
      </c>
      <c r="F242" s="2" t="s">
        <v>305</v>
      </c>
      <c r="G242" s="1">
        <v>2013</v>
      </c>
      <c r="H242" s="1" t="s">
        <v>13</v>
      </c>
      <c r="I242" s="1" t="s">
        <v>97</v>
      </c>
    </row>
    <row r="243" spans="1:9" ht="45">
      <c r="A243" s="1" t="str">
        <f t="shared" si="6"/>
        <v>2015-04-25</v>
      </c>
      <c r="B243" s="1" t="str">
        <f>"1615"</f>
        <v>1615</v>
      </c>
      <c r="C243" s="1" t="s">
        <v>219</v>
      </c>
      <c r="D243" s="1" t="s">
        <v>308</v>
      </c>
      <c r="E243" s="1" t="s">
        <v>167</v>
      </c>
      <c r="F243" s="2" t="s">
        <v>307</v>
      </c>
      <c r="G243" s="1">
        <v>2013</v>
      </c>
      <c r="H243" s="1" t="s">
        <v>13</v>
      </c>
      <c r="I243" s="1" t="s">
        <v>109</v>
      </c>
    </row>
    <row r="244" spans="1:9" ht="30">
      <c r="A244" s="1" t="str">
        <f t="shared" si="6"/>
        <v>2015-04-25</v>
      </c>
      <c r="B244" s="1" t="str">
        <f>"1630"</f>
        <v>1630</v>
      </c>
      <c r="C244" s="1" t="s">
        <v>110</v>
      </c>
      <c r="D244" s="1" t="s">
        <v>310</v>
      </c>
      <c r="F244" s="2" t="s">
        <v>309</v>
      </c>
      <c r="G244" s="1">
        <v>0</v>
      </c>
      <c r="H244" s="1" t="s">
        <v>13</v>
      </c>
      <c r="I244" s="1" t="s">
        <v>97</v>
      </c>
    </row>
    <row r="245" spans="1:9" ht="30">
      <c r="A245" s="1" t="str">
        <f t="shared" si="6"/>
        <v>2015-04-25</v>
      </c>
      <c r="B245" s="1" t="str">
        <f>"1645"</f>
        <v>1645</v>
      </c>
      <c r="C245" s="1" t="s">
        <v>110</v>
      </c>
      <c r="D245" s="1" t="s">
        <v>312</v>
      </c>
      <c r="F245" s="2" t="s">
        <v>311</v>
      </c>
      <c r="G245" s="1">
        <v>0</v>
      </c>
      <c r="H245" s="1" t="s">
        <v>13</v>
      </c>
      <c r="I245" s="1" t="s">
        <v>109</v>
      </c>
    </row>
    <row r="246" spans="1:9" ht="45">
      <c r="A246" s="1" t="str">
        <f t="shared" si="6"/>
        <v>2015-04-25</v>
      </c>
      <c r="B246" s="1" t="str">
        <f>"1700"</f>
        <v>1700</v>
      </c>
      <c r="C246" s="1" t="s">
        <v>110</v>
      </c>
      <c r="D246" s="1" t="s">
        <v>314</v>
      </c>
      <c r="F246" s="2" t="s">
        <v>313</v>
      </c>
      <c r="G246" s="1">
        <v>0</v>
      </c>
      <c r="H246" s="1" t="s">
        <v>13</v>
      </c>
      <c r="I246" s="1" t="s">
        <v>97</v>
      </c>
    </row>
    <row r="247" spans="1:9" ht="30">
      <c r="A247" s="1" t="str">
        <f aca="true" t="shared" si="7" ref="A247:A266">"2015-04-25"</f>
        <v>2015-04-25</v>
      </c>
      <c r="B247" s="1" t="str">
        <f>"1715"</f>
        <v>1715</v>
      </c>
      <c r="C247" s="1" t="s">
        <v>110</v>
      </c>
      <c r="D247" s="1" t="s">
        <v>316</v>
      </c>
      <c r="F247" s="2" t="s">
        <v>315</v>
      </c>
      <c r="G247" s="1">
        <v>0</v>
      </c>
      <c r="H247" s="1" t="s">
        <v>13</v>
      </c>
      <c r="I247" s="1" t="s">
        <v>97</v>
      </c>
    </row>
    <row r="248" spans="1:9" ht="45">
      <c r="A248" s="1" t="str">
        <f t="shared" si="7"/>
        <v>2015-04-25</v>
      </c>
      <c r="B248" s="1" t="str">
        <f>"1730"</f>
        <v>1730</v>
      </c>
      <c r="C248" s="1" t="s">
        <v>41</v>
      </c>
      <c r="F248" s="2" t="s">
        <v>42</v>
      </c>
      <c r="G248" s="1">
        <v>2015</v>
      </c>
      <c r="H248" s="1" t="s">
        <v>13</v>
      </c>
      <c r="I248" s="1" t="s">
        <v>26</v>
      </c>
    </row>
    <row r="249" spans="1:9" ht="45">
      <c r="A249" s="1" t="str">
        <f t="shared" si="7"/>
        <v>2015-04-25</v>
      </c>
      <c r="B249" s="1" t="str">
        <f>"1800"</f>
        <v>1800</v>
      </c>
      <c r="C249" s="1" t="s">
        <v>317</v>
      </c>
      <c r="F249" s="2" t="s">
        <v>318</v>
      </c>
      <c r="G249" s="1">
        <v>2015</v>
      </c>
      <c r="H249" s="1" t="s">
        <v>61</v>
      </c>
      <c r="I249" s="1" t="s">
        <v>319</v>
      </c>
    </row>
    <row r="250" spans="1:9" ht="30">
      <c r="A250" s="1" t="str">
        <f t="shared" si="7"/>
        <v>2015-04-25</v>
      </c>
      <c r="B250" s="1" t="str">
        <f>"1900"</f>
        <v>1900</v>
      </c>
      <c r="C250" s="1" t="s">
        <v>110</v>
      </c>
      <c r="D250" s="1" t="s">
        <v>112</v>
      </c>
      <c r="F250" s="2" t="s">
        <v>111</v>
      </c>
      <c r="G250" s="1">
        <v>0</v>
      </c>
      <c r="H250" s="1" t="s">
        <v>13</v>
      </c>
      <c r="I250" s="1" t="s">
        <v>97</v>
      </c>
    </row>
    <row r="251" spans="1:9" ht="45">
      <c r="A251" s="1" t="str">
        <f t="shared" si="7"/>
        <v>2015-04-25</v>
      </c>
      <c r="B251" s="1" t="str">
        <f>"1915"</f>
        <v>1915</v>
      </c>
      <c r="C251" s="1" t="s">
        <v>110</v>
      </c>
      <c r="D251" s="1" t="s">
        <v>114</v>
      </c>
      <c r="F251" s="2" t="s">
        <v>113</v>
      </c>
      <c r="G251" s="1">
        <v>0</v>
      </c>
      <c r="H251" s="1" t="s">
        <v>13</v>
      </c>
      <c r="I251" s="1" t="s">
        <v>115</v>
      </c>
    </row>
    <row r="252" spans="1:9" ht="30">
      <c r="A252" s="1" t="str">
        <f t="shared" si="7"/>
        <v>2015-04-25</v>
      </c>
      <c r="B252" s="1" t="str">
        <f>"1930"</f>
        <v>1930</v>
      </c>
      <c r="C252" s="1" t="s">
        <v>110</v>
      </c>
      <c r="D252" s="1" t="s">
        <v>154</v>
      </c>
      <c r="F252" s="2" t="s">
        <v>153</v>
      </c>
      <c r="G252" s="1">
        <v>0</v>
      </c>
      <c r="H252" s="1" t="s">
        <v>13</v>
      </c>
      <c r="I252" s="1" t="s">
        <v>97</v>
      </c>
    </row>
    <row r="253" spans="1:9" ht="45">
      <c r="A253" s="1" t="str">
        <f t="shared" si="7"/>
        <v>2015-04-25</v>
      </c>
      <c r="B253" s="1" t="str">
        <f>"1945"</f>
        <v>1945</v>
      </c>
      <c r="C253" s="1" t="s">
        <v>110</v>
      </c>
      <c r="D253" s="1" t="s">
        <v>156</v>
      </c>
      <c r="F253" s="2" t="s">
        <v>155</v>
      </c>
      <c r="G253" s="1">
        <v>0</v>
      </c>
      <c r="H253" s="1" t="s">
        <v>13</v>
      </c>
      <c r="I253" s="1" t="s">
        <v>109</v>
      </c>
    </row>
    <row r="254" spans="1:9" ht="45">
      <c r="A254" s="1" t="str">
        <f t="shared" si="7"/>
        <v>2015-04-25</v>
      </c>
      <c r="B254" s="1" t="str">
        <f>"2000"</f>
        <v>2000</v>
      </c>
      <c r="C254" s="1" t="s">
        <v>110</v>
      </c>
      <c r="D254" s="1" t="s">
        <v>196</v>
      </c>
      <c r="F254" s="2" t="s">
        <v>195</v>
      </c>
      <c r="G254" s="1">
        <v>0</v>
      </c>
      <c r="H254" s="1" t="s">
        <v>13</v>
      </c>
      <c r="I254" s="1" t="s">
        <v>97</v>
      </c>
    </row>
    <row r="255" spans="1:9" ht="15">
      <c r="A255" s="1" t="str">
        <f t="shared" si="7"/>
        <v>2015-04-25</v>
      </c>
      <c r="B255" s="1" t="str">
        <f>"2015"</f>
        <v>2015</v>
      </c>
      <c r="C255" s="1" t="s">
        <v>197</v>
      </c>
      <c r="F255" s="2" t="s">
        <v>12</v>
      </c>
      <c r="G255" s="1">
        <v>0</v>
      </c>
      <c r="H255" s="1" t="s">
        <v>13</v>
      </c>
      <c r="I255" s="1" t="s">
        <v>198</v>
      </c>
    </row>
    <row r="256" spans="1:9" ht="45">
      <c r="A256" s="1" t="str">
        <f t="shared" si="7"/>
        <v>2015-04-25</v>
      </c>
      <c r="B256" s="1" t="str">
        <f>"2030"</f>
        <v>2030</v>
      </c>
      <c r="C256" s="1" t="s">
        <v>320</v>
      </c>
      <c r="F256" s="2" t="s">
        <v>321</v>
      </c>
      <c r="G256" s="1">
        <v>0</v>
      </c>
      <c r="H256" s="1" t="s">
        <v>13</v>
      </c>
      <c r="I256" s="1" t="s">
        <v>46</v>
      </c>
    </row>
    <row r="257" spans="1:9" ht="15">
      <c r="A257" s="1" t="str">
        <f t="shared" si="7"/>
        <v>2015-04-25</v>
      </c>
      <c r="B257" s="1" t="str">
        <f>"2130"</f>
        <v>2130</v>
      </c>
      <c r="C257" s="1" t="s">
        <v>224</v>
      </c>
      <c r="F257" s="2" t="s">
        <v>12</v>
      </c>
      <c r="G257" s="1">
        <v>0</v>
      </c>
      <c r="H257" s="1" t="s">
        <v>13</v>
      </c>
      <c r="I257" s="1" t="s">
        <v>198</v>
      </c>
    </row>
    <row r="258" spans="1:9" ht="15">
      <c r="A258" s="1" t="str">
        <f t="shared" si="7"/>
        <v>2015-04-25</v>
      </c>
      <c r="B258" s="1" t="str">
        <f>"2145"</f>
        <v>2145</v>
      </c>
      <c r="C258" s="1" t="s">
        <v>225</v>
      </c>
      <c r="F258" s="2" t="s">
        <v>12</v>
      </c>
      <c r="G258" s="1">
        <v>0</v>
      </c>
      <c r="H258" s="1" t="s">
        <v>13</v>
      </c>
      <c r="I258" s="1" t="s">
        <v>198</v>
      </c>
    </row>
    <row r="259" spans="1:9" ht="15">
      <c r="A259" s="1" t="str">
        <f t="shared" si="7"/>
        <v>2015-04-25</v>
      </c>
      <c r="B259" s="1" t="str">
        <f>"2200"</f>
        <v>2200</v>
      </c>
      <c r="C259" s="1" t="s">
        <v>253</v>
      </c>
      <c r="F259" s="2" t="s">
        <v>12</v>
      </c>
      <c r="G259" s="1">
        <v>0</v>
      </c>
      <c r="H259" s="1" t="s">
        <v>13</v>
      </c>
      <c r="I259" s="1" t="s">
        <v>198</v>
      </c>
    </row>
    <row r="260" spans="1:9" ht="15">
      <c r="A260" s="1" t="str">
        <f t="shared" si="7"/>
        <v>2015-04-25</v>
      </c>
      <c r="B260" s="1" t="str">
        <f>"2215"</f>
        <v>2215</v>
      </c>
      <c r="C260" s="1" t="s">
        <v>254</v>
      </c>
      <c r="F260" s="2" t="s">
        <v>12</v>
      </c>
      <c r="G260" s="1">
        <v>0</v>
      </c>
      <c r="H260" s="1" t="s">
        <v>13</v>
      </c>
      <c r="I260" s="1" t="s">
        <v>198</v>
      </c>
    </row>
    <row r="261" spans="1:9" ht="45">
      <c r="A261" s="1" t="str">
        <f t="shared" si="7"/>
        <v>2015-04-25</v>
      </c>
      <c r="B261" s="1" t="str">
        <f>"2230"</f>
        <v>2230</v>
      </c>
      <c r="C261" s="1" t="s">
        <v>110</v>
      </c>
      <c r="D261" s="1" t="s">
        <v>323</v>
      </c>
      <c r="F261" s="2" t="s">
        <v>322</v>
      </c>
      <c r="G261" s="1">
        <v>0</v>
      </c>
      <c r="H261" s="1" t="s">
        <v>13</v>
      </c>
      <c r="I261" s="1" t="s">
        <v>109</v>
      </c>
    </row>
    <row r="262" spans="1:9" ht="45">
      <c r="A262" s="1" t="str">
        <f t="shared" si="7"/>
        <v>2015-04-25</v>
      </c>
      <c r="B262" s="1" t="str">
        <f>"2245"</f>
        <v>2245</v>
      </c>
      <c r="C262" s="1" t="s">
        <v>110</v>
      </c>
      <c r="D262" s="1" t="s">
        <v>325</v>
      </c>
      <c r="F262" s="2" t="s">
        <v>324</v>
      </c>
      <c r="G262" s="1">
        <v>0</v>
      </c>
      <c r="H262" s="1" t="s">
        <v>13</v>
      </c>
      <c r="I262" s="1" t="s">
        <v>97</v>
      </c>
    </row>
    <row r="263" spans="1:9" ht="30">
      <c r="A263" s="1" t="str">
        <f t="shared" si="7"/>
        <v>2015-04-25</v>
      </c>
      <c r="B263" s="1" t="str">
        <f>"2300"</f>
        <v>2300</v>
      </c>
      <c r="C263" s="1" t="s">
        <v>110</v>
      </c>
      <c r="D263" s="1" t="s">
        <v>327</v>
      </c>
      <c r="F263" s="2" t="s">
        <v>326</v>
      </c>
      <c r="G263" s="1">
        <v>0</v>
      </c>
      <c r="H263" s="1" t="s">
        <v>13</v>
      </c>
      <c r="I263" s="1" t="s">
        <v>97</v>
      </c>
    </row>
    <row r="264" spans="1:9" ht="45">
      <c r="A264" s="1" t="str">
        <f t="shared" si="7"/>
        <v>2015-04-25</v>
      </c>
      <c r="B264" s="1" t="str">
        <f>"2315"</f>
        <v>2315</v>
      </c>
      <c r="C264" s="1" t="s">
        <v>110</v>
      </c>
      <c r="D264" s="1" t="s">
        <v>329</v>
      </c>
      <c r="F264" s="2" t="s">
        <v>328</v>
      </c>
      <c r="G264" s="1">
        <v>0</v>
      </c>
      <c r="H264" s="1" t="s">
        <v>13</v>
      </c>
      <c r="I264" s="1" t="s">
        <v>198</v>
      </c>
    </row>
    <row r="265" spans="1:9" ht="45">
      <c r="A265" s="1" t="str">
        <f t="shared" si="7"/>
        <v>2015-04-25</v>
      </c>
      <c r="B265" s="1" t="str">
        <f>"2330"</f>
        <v>2330</v>
      </c>
      <c r="C265" s="1" t="s">
        <v>110</v>
      </c>
      <c r="D265" s="1" t="s">
        <v>331</v>
      </c>
      <c r="F265" s="2" t="s">
        <v>330</v>
      </c>
      <c r="G265" s="1">
        <v>0</v>
      </c>
      <c r="H265" s="1" t="s">
        <v>13</v>
      </c>
      <c r="I265" s="1" t="s">
        <v>97</v>
      </c>
    </row>
    <row r="266" spans="1:9" ht="45">
      <c r="A266" s="1" t="str">
        <f t="shared" si="7"/>
        <v>2015-04-25</v>
      </c>
      <c r="B266" s="1" t="str">
        <f>"2345"</f>
        <v>2345</v>
      </c>
      <c r="C266" s="1" t="s">
        <v>110</v>
      </c>
      <c r="D266" s="1" t="s">
        <v>333</v>
      </c>
      <c r="F266" s="2" t="s">
        <v>332</v>
      </c>
      <c r="G266" s="1">
        <v>0</v>
      </c>
      <c r="H266" s="1" t="s">
        <v>13</v>
      </c>
      <c r="I266" s="1" t="s">
        <v>198</v>
      </c>
    </row>
    <row r="267" spans="1:9" ht="30">
      <c r="A267" s="1" t="str">
        <f>"2015-04-26"</f>
        <v>2015-04-26</v>
      </c>
      <c r="B267" s="1" t="str">
        <f>"0000"</f>
        <v>0000</v>
      </c>
      <c r="C267" s="1" t="s">
        <v>9</v>
      </c>
      <c r="F267" s="2" t="s">
        <v>11</v>
      </c>
      <c r="G267" s="1">
        <v>2012</v>
      </c>
      <c r="H267" s="1" t="s">
        <v>13</v>
      </c>
      <c r="I267" s="1" t="s">
        <v>81</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2015-03-30T05:46:23Z</dcterms:created>
  <dcterms:modified xsi:type="dcterms:W3CDTF">2015-03-30T05:46:26Z</dcterms:modified>
  <cp:category/>
  <cp:version/>
  <cp:contentType/>
  <cp:contentStatus/>
</cp:coreProperties>
</file>