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20378" sheetId="1" r:id="rId1"/>
  </sheets>
  <definedNames/>
  <calcPr fullCalcOnLoad="1"/>
</workbook>
</file>

<file path=xl/sharedStrings.xml><?xml version="1.0" encoding="utf-8"?>
<sst xmlns="http://schemas.openxmlformats.org/spreadsheetml/2006/main" count="1749" uniqueCount="387">
  <si>
    <t>Date</t>
  </si>
  <si>
    <t>Start Time</t>
  </si>
  <si>
    <t>Title</t>
  </si>
  <si>
    <t>Classification</t>
  </si>
  <si>
    <t>Consumer Advice</t>
  </si>
  <si>
    <t>Digital Epg Synpopsis</t>
  </si>
  <si>
    <t>Episode Title</t>
  </si>
  <si>
    <t>Language</t>
  </si>
  <si>
    <t>Country of Origin</t>
  </si>
  <si>
    <t>Nominal Length</t>
  </si>
  <si>
    <t>Away From Country</t>
  </si>
  <si>
    <t>G</t>
  </si>
  <si>
    <t>Away From Country captures the essence of Indigenous excellence on and off the sporting field and highlights the journeys of our Indigenous sportspeople.</t>
  </si>
  <si>
    <t>Patty Mills: Out Of The Shadows</t>
  </si>
  <si>
    <t xml:space="preserve"> </t>
  </si>
  <si>
    <t>AUSTRALIA</t>
  </si>
  <si>
    <t>57mins</t>
  </si>
  <si>
    <t>Welcome To Wapos Bay</t>
  </si>
  <si>
    <t>The kids of Wapos Bay love adventure and their playground is a vast area that's been home to their Cree ancestors for millennia. As they explore the world around them, they learn respect &amp; cooperation</t>
  </si>
  <si>
    <t>Dance Dance</t>
  </si>
  <si>
    <t>ENGLISH</t>
  </si>
  <si>
    <t>CANADA</t>
  </si>
  <si>
    <t>23mins</t>
  </si>
  <si>
    <t>Waabiny Time</t>
  </si>
  <si>
    <t>In Noongar Boodgar, Noongar Country there's so much to see. Wano, this way the djet, the flowers and ali bidi, that way you can see the boorn, the trees. Moorditj!</t>
  </si>
  <si>
    <t>Country And Directions</t>
  </si>
  <si>
    <t>26mins</t>
  </si>
  <si>
    <t>Move It Mob Style</t>
  </si>
  <si>
    <t>We're here to get you moving and keeping fit and healthy. So get your mum, dad, brothers, sisters, aunties and uncles wherever you are to come and Move it Mob Style!</t>
  </si>
  <si>
    <t>22mins</t>
  </si>
  <si>
    <t>Bizou</t>
  </si>
  <si>
    <t>A lively, animated pre-school series that explores the wonderful world of animals through the eyes of a cheerful little Aboriginal princess named Bizou.</t>
  </si>
  <si>
    <t>Mugu Kids</t>
  </si>
  <si>
    <t>Look, listen, learn and dance with Mugu Kids host Jub as she loves to dream and explore the bush. Sue the Kangaroo and Jason Brown sing and dance about dreaming under the moon.</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</si>
  <si>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</si>
  <si>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</si>
  <si>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</si>
  <si>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</si>
  <si>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</si>
  <si>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</si>
  <si>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25mins</t>
  </si>
  <si>
    <t>Ofc Champions League 2015</t>
  </si>
  <si>
    <t>Champions League Football. Join the top clubs from Oceania as they battle it out for the OFC Champions League title.</t>
  </si>
  <si>
    <t>116mins</t>
  </si>
  <si>
    <t>NITV News Week In Review</t>
  </si>
  <si>
    <t>NC</t>
  </si>
  <si>
    <t>NITV National News features the rich diversity of contemporary life within Aboriginal and Torres Strait Islander communities, broadening and redefining the news and current affairs landscape.</t>
  </si>
  <si>
    <t>Fusion With Casey Donovan</t>
  </si>
  <si>
    <t>PG</t>
  </si>
  <si>
    <t>"Fusion" is a prime time music program designed for audiences in their late teens and young adults with the added advantage of being of interest to music lovers of all ages.</t>
  </si>
  <si>
    <t>55mins</t>
  </si>
  <si>
    <t>Eternity</t>
  </si>
  <si>
    <t>The Word "Eternity" Was Part Of Sydney's Street Life For 40 Years.</t>
  </si>
  <si>
    <t>56mins</t>
  </si>
  <si>
    <t xml:space="preserve">Custodians </t>
  </si>
  <si>
    <t>Joseph Edgar is a traditional owner of Karrajarri tribe in The Kimberleys. His people are salt water people who rely heavily on the coast for not only a food a source but also cultural activities.</t>
  </si>
  <si>
    <t>Karajarri - Bidyadanga, The Kimberley's</t>
  </si>
  <si>
    <t>5mins</t>
  </si>
  <si>
    <t>Cash Money</t>
  </si>
  <si>
    <t>Your super (superannuation) is your retirement fund, which your employer/s must invest in, by law. Here's some good advice about minimizing costs and getting the most benefit from it.</t>
  </si>
  <si>
    <t>Your Super</t>
  </si>
  <si>
    <t>3mins</t>
  </si>
  <si>
    <t xml:space="preserve">Murri Rugby League Carnival 2014  </t>
  </si>
  <si>
    <t>Grassroots rugby league at its best at the Queensland Murri Carnival from Redcliffe, QLD</t>
  </si>
  <si>
    <t>41mins</t>
  </si>
  <si>
    <t xml:space="preserve">Murri Rugby League Carnival 2014 </t>
  </si>
  <si>
    <t>Grassroots rugby league at its best at the 44th Annual Koori Knockout from Raymond Terace, NSW.</t>
  </si>
  <si>
    <t>66mins</t>
  </si>
  <si>
    <t>Unearthed</t>
  </si>
  <si>
    <t>Nahdia has moved into her first house and is trying to transition into a member of the community. Full of turmoil and anger she is learning how to deal with her issues and move forward with her mentor</t>
  </si>
  <si>
    <t>Nahdia Noter</t>
  </si>
  <si>
    <t>14mins</t>
  </si>
  <si>
    <t>Te Kaea</t>
  </si>
  <si>
    <t>When it happens in the Maori world, you'll hear about it on Te Kaea first. This is Maori Television's flagship news program's week in review, featuring local, national and international stories.</t>
  </si>
  <si>
    <t>NEW ZEALAND</t>
  </si>
  <si>
    <t>Awaken</t>
  </si>
  <si>
    <t>One of the most successful international cricket captains of all time- the man they call Sir Viv talks about growing up, growing famous and hitting it for six.</t>
  </si>
  <si>
    <t>Sir Vivian Richards</t>
  </si>
  <si>
    <t xml:space="preserve">Backyard Shorts </t>
  </si>
  <si>
    <t>Showcasing short stories from communities around Australia</t>
  </si>
  <si>
    <t>0mins</t>
  </si>
  <si>
    <t>Deerskins, The</t>
  </si>
  <si>
    <t>Believing that a recent UFO sighting may have something to do with a terrorist plot, Homeland Security Agents (The Men in Beige) begin rounding up anyone of 'questionable heritage'.</t>
  </si>
  <si>
    <t>Men In Beige</t>
  </si>
  <si>
    <t>21mins</t>
  </si>
  <si>
    <t>Prison Songs</t>
  </si>
  <si>
    <t>M</t>
  </si>
  <si>
    <t xml:space="preserve">l </t>
  </si>
  <si>
    <t>The inmates of a Darwin prison are shown in a completely new light in Australia's first ever documentary musical, as they share their feelings and experiences in an extraordinary way - through song.</t>
  </si>
  <si>
    <t>48mins</t>
  </si>
  <si>
    <t>Dreaming Lhasa</t>
  </si>
  <si>
    <t xml:space="preserve">a l </t>
  </si>
  <si>
    <t xml:space="preserve"> A young Tibetan woman from New York City comes to Dharamsala, the exile headquarters of the Dalai Lama in India, in search of her roots.</t>
  </si>
  <si>
    <t>INDIA</t>
  </si>
  <si>
    <t>86mins</t>
  </si>
  <si>
    <t>Outback Cafe</t>
  </si>
  <si>
    <t>Mark Olive, aka the "Black Olive" is an Australian Aboriginal chef with a passion to bring the vibrant colours and earthy tastes of ancient outback food to everyone's dining table.</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</si>
  <si>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</si>
  <si>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</si>
  <si>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</si>
  <si>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</si>
  <si>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Destiny In The Dirt</t>
  </si>
  <si>
    <t>Dylan must decide the path and direction he wants his life to take. What you see is not always what you get. One decision will lead to his destiny. (Short Film)</t>
  </si>
  <si>
    <t>9mins</t>
  </si>
  <si>
    <t>Backyard Shorts</t>
  </si>
  <si>
    <t>In Backyard Shorts NITV showcases stories from communities around Australia.</t>
  </si>
  <si>
    <t>Fusion</t>
  </si>
  <si>
    <t>On this week's show we feature a profile story on Melbourne hip Hop Artist Birdz, also known as Super Brotha, plus we get an exclusive sneak peak into the recording studio with Troy Brady.</t>
  </si>
  <si>
    <t>47mins</t>
  </si>
  <si>
    <t>Mana Mamau</t>
  </si>
  <si>
    <t xml:space="preserve">v </t>
  </si>
  <si>
    <t>Showcasing the current generation of wrestling talent, the Impact Pro Wrestling circuit is overflowing with passionate and vibrant Maori and Pacific Island athletes.</t>
  </si>
  <si>
    <t>ENGLISH / MAORI</t>
  </si>
  <si>
    <t xml:space="preserve">a </t>
  </si>
  <si>
    <t>Fusion is a lively, cheeky, informative and entertaining show that features new musical talent, clips, performances and interviews. Hosted by Casey Donovan.</t>
  </si>
  <si>
    <t>Kriol Kitchen</t>
  </si>
  <si>
    <t>Lloyd draws on his Filipino heritage and his Auntie's recipe for this locally loved dish with a humble bush fruit Boab to make a custard with a bush passionfruit topping.</t>
  </si>
  <si>
    <t>Lloyd Pigram: Pork Adobo &amp; Boab Custard With Bush Passionfruit Topping</t>
  </si>
  <si>
    <t>Clear Whiting Soup with chilli/garlic/ginger &amp; Mullet Soup with Black Bean: A good fish soup does wonders for the soul, in this episode Ali &amp; Mitch travel north of Broome on Djabber Djabber country.</t>
  </si>
  <si>
    <t>Minarinyj: Sylvia Clarke</t>
  </si>
  <si>
    <t>Hardest Lesson, The</t>
  </si>
  <si>
    <t xml:space="preserve">a w </t>
  </si>
  <si>
    <t>Kwort Kwobikin, to celebrate is deadly! Moort madja, family get-togethers are deadly!</t>
  </si>
  <si>
    <t>Celebrate</t>
  </si>
  <si>
    <t>Look, listen, learn and dance with Mugu Kids host Jub. Jason Brown sings about dreaming under the moon and Uncle Warren Williams also performs his song, Skinny Frog.</t>
  </si>
  <si>
    <t>27mins</t>
  </si>
  <si>
    <t>Bushwhacked</t>
  </si>
  <si>
    <t>Brandon challenges Kayne to a deadly mission: to find and then tag a venomous Tiger Snake.</t>
  </si>
  <si>
    <t>Tiger Snake</t>
  </si>
  <si>
    <t>Yarramundi Kids</t>
  </si>
  <si>
    <t>Today's show is about games. We learn the Darug word for playing, meet todays guest Yaarnz man, Paul Sinclair &amp; Uncle Chris shows us how to use ochres as paint.</t>
  </si>
  <si>
    <t>Games We Play</t>
  </si>
  <si>
    <t>Rock Art And Yingana</t>
  </si>
  <si>
    <t>The artists from Injalak Arts and Crafts in Western Arnhem Land, paint as their ancestors have always done, to mark their connection to the land and to demonstrate their rights and responsibilities.</t>
  </si>
  <si>
    <t>NITV News</t>
  </si>
  <si>
    <t>Samaqan: Water Stories</t>
  </si>
  <si>
    <t>Human connections to water in the indigenous world are a mix of physical and spiritual, often combining pragmatic needs with that which nourishes the soul.</t>
  </si>
  <si>
    <t>Fish Lake Part 1</t>
  </si>
  <si>
    <t>Surviving</t>
  </si>
  <si>
    <t>Lois Olney, now living in Fremantle, Western Australia, was born in her mother's country at Roebourne, in the Pilbara region of Western Australia. Her father was a Yamat ji man from Meekatharra.</t>
  </si>
  <si>
    <t>Lois Olney</t>
  </si>
  <si>
    <t>15mins</t>
  </si>
  <si>
    <t>Eddie Watkin Jr is a leadership strategist who works to build leadership capacity in communities. He works directly on community; with community organisations.</t>
  </si>
  <si>
    <t>Edward Watkin</t>
  </si>
  <si>
    <t>13mins</t>
  </si>
  <si>
    <t xml:space="preserve">Tangaroa With Pio </t>
  </si>
  <si>
    <t>Pio is back with fresh new ocean adventures in this fun and bilingual fishing programme exploring the oceans around the coastal communities of Aotearoa</t>
  </si>
  <si>
    <t>Rapanui 2</t>
  </si>
  <si>
    <t>Love Patrol</t>
  </si>
  <si>
    <t>A soap opera from Vanuatu with a serious message. Set in a police station in the Pacific, the local characters confront real issues that occur in their communities.</t>
  </si>
  <si>
    <t>VANUATU</t>
  </si>
  <si>
    <t>Corp &amp; Anam</t>
  </si>
  <si>
    <t>4 part Crime Drama Series following crack tv crime reporter Cathal Mac Iarnain. The terrier of the newsroom, Mac Iarnain doggedly pursues the truth behind every story, regardless of who it hurts.</t>
  </si>
  <si>
    <t>IRISH</t>
  </si>
  <si>
    <t>IRELAND</t>
  </si>
  <si>
    <t>49mins</t>
  </si>
  <si>
    <t xml:space="preserve">Trudell </t>
  </si>
  <si>
    <t>The engaging life story of Native American poet-prophet-activist and his heartfelt message of active, personal responsibility to the earth, all of its inhabitants and our descendants.</t>
  </si>
  <si>
    <t>Trudell</t>
  </si>
  <si>
    <t>53mins</t>
  </si>
  <si>
    <t>From The Western Frontier</t>
  </si>
  <si>
    <t>In 1947 Sue Gordon AM was taken from her mother under the auspices of the Native Act; she grew up thinking that she was an orphan until one fateful day thirty years later when her family found her.</t>
  </si>
  <si>
    <t>My Three Families</t>
  </si>
  <si>
    <t>At age 5 Karl's parents realised that he had a passion for motorcrossing, at 18 he now is working towards trying for titles in his chosen profession.</t>
  </si>
  <si>
    <t>Karl Hunter</t>
  </si>
  <si>
    <t>Ngurra</t>
  </si>
  <si>
    <t>The community of Pipalyatjara is the most westerly community of the APY Lands in the deserts of central Australia. Elders Sean Williamson and Molly Miller provide an insight to life on their country.</t>
  </si>
  <si>
    <t>Pipalyatjara-Our Land, Our Future</t>
  </si>
  <si>
    <t>Husband and wife performers Brendon and Tessa first met several years ago at a school spectacular and today are the creative and driving force behind Microwave Jenny.</t>
  </si>
  <si>
    <t>Microwave Jenny</t>
  </si>
  <si>
    <t>Ashley Hunter is a Bardi Man and an aspiring artist. He lives in One Arm Point on the Dampier Penninsula, which is north of Broome. He is a very talented artist who paints on canvas.</t>
  </si>
  <si>
    <t>Ashley Hunter</t>
  </si>
  <si>
    <t>Desperate Measures</t>
  </si>
  <si>
    <t>Uncle Merv Johnson a Gooreng Gooreng man recalls his childhood growing up on the Baffle River in the camp living under "The Act", with the ever present threat of his family being moved to a mission.</t>
  </si>
  <si>
    <t>Payne St Life On The Fringe</t>
  </si>
  <si>
    <t>Gadrian Hoosan reflects on the issues raised in the landmark Borroloola documentary Two Laws (1981) with Elders Larry Hoosan and Jack Green.</t>
  </si>
  <si>
    <t>Living In Two Laws</t>
  </si>
  <si>
    <t>Our Footprint</t>
  </si>
  <si>
    <t xml:space="preserve">w </t>
  </si>
  <si>
    <t>Gungaloo Man, Tim Kemp a remarkable 91 year old man who collated in his own experience of being a young person on the Woorabinda mission.</t>
  </si>
  <si>
    <t>Tim Kemp</t>
  </si>
  <si>
    <t>Aunty Coral reflects on her life from Point Pearce Mission to receiving lifetime achievement awards for her work in the community.</t>
  </si>
  <si>
    <t>Coral Wilson</t>
  </si>
  <si>
    <t>Around The Campfire</t>
  </si>
  <si>
    <t>Gunditjmara artist Thomas Day from the Victorian town of Portland re-creates old cultural stories he interpreted on canvas, stories that have been resting within our history books for decades.</t>
  </si>
  <si>
    <t>Karmeean Mirring With Thomas Day</t>
  </si>
  <si>
    <t>Uncle Adrian Brown Caring for Country Ngunnawal Ranger for the ACT Parks and Conservation Service, and members of Murumbung Yurung Murra.</t>
  </si>
  <si>
    <t>Murumbung Yurung Murra: Ngunnawal Rangers</t>
  </si>
  <si>
    <t>On tonight's final episode for  this season of Fusion, Cairns Murri Crew are rockin' it up with a new clip - Built to Last, we spotlight artists Elaine Crombie and young singer songwriter Gareth Lyon.</t>
  </si>
  <si>
    <t>51mins</t>
  </si>
  <si>
    <t>Ella 7's 2009</t>
  </si>
  <si>
    <t>Coffs Harbour v Dharawal 7s, Waterloo Storm 2 v Coonamble Rams, Nari Nari Warriors v Graduates, UTS Waterloo Storm v Deadly Dead Bulls.</t>
  </si>
  <si>
    <t>59mins</t>
  </si>
  <si>
    <t>NITV On The Road: Saltwater Freshwater</t>
  </si>
  <si>
    <t>Jay Davis Trio: Jay Davis not only rocks it out as shown in this episode but also regards himself as a bit of a comedian. Jay shares his childhood stories about growing up around Taree.</t>
  </si>
  <si>
    <t>Jay Davis Trio</t>
  </si>
  <si>
    <t>52mins</t>
  </si>
  <si>
    <t>Dance Monkey Dance</t>
  </si>
  <si>
    <t>Noongar people have been solid tool makers for a long, long time. Karli, the boomerang and kitj, the spear are very useful tools.</t>
  </si>
  <si>
    <t>Traditional Tools</t>
  </si>
  <si>
    <t>Look, listen, learn and dance with Mugu Kids host Jub as she gets up to dance. Miranda Garling performs, You've Got Moves and Uncle Warren Williams teaches the kids in Western Arrernte language.</t>
  </si>
  <si>
    <t>Brandon challenges Kayne to track down an elusive cassowary, one of Australia's rarest birds.</t>
  </si>
  <si>
    <t>Cassowary</t>
  </si>
  <si>
    <t>Theres No I In Hockey</t>
  </si>
  <si>
    <t>Bougainville: An Evergreen Island</t>
  </si>
  <si>
    <t>An amazing story of resistance from Bougainville, and Island blockaded by the PNG Govt. Without contact from the outside, the people instead had to rely on their own resourcefulness and ingenuity...</t>
  </si>
  <si>
    <t>44mins</t>
  </si>
  <si>
    <t>Fish Lake Part 2</t>
  </si>
  <si>
    <t>Verne Hopkins lived through the Vietnam War, as part of the 2nd Battalion Royal Australian Regiment 9th Platoon Charlie Company, but has just been a part of a hard-fought battle, here in Brisbane.</t>
  </si>
  <si>
    <t>Verne In Vietnam</t>
  </si>
  <si>
    <t>Interviews with a number of the old people talking about Umbakumba one of the few independent communities when it was established in the 1930’s.</t>
  </si>
  <si>
    <t>Umbakumba</t>
  </si>
  <si>
    <t>Prophets, The</t>
  </si>
  <si>
    <t>This riveting, seven part series reveals the incredible stories of the Maori prophets. Presented as a comprehensive anthology, their lives are a fascinating aspect of NZ history.</t>
  </si>
  <si>
    <t>28mins</t>
  </si>
  <si>
    <t>The Dream of Love</t>
  </si>
  <si>
    <t>This is the personal journey of love, marriage and committment by filmmaker Lawrence Johnston, as he explores the effect his parents marriage has had on the romantic aspirations of his siblings.</t>
  </si>
  <si>
    <t>The Crocodile Islands</t>
  </si>
  <si>
    <t>Laurie Baymarwannga was the 2012 recipient of the Senior Australian of the Year award. At 97 years of age, she is the last fluent speaker of Yan-nhanu language.</t>
  </si>
  <si>
    <t xml:space="preserve">Neafl 2015: NT Thunder </t>
  </si>
  <si>
    <t>AFL: Follow the NT Thunder through their 2015 season in the NEAFL.</t>
  </si>
  <si>
    <t>Defining Moments</t>
  </si>
  <si>
    <t>This is a story of about three talented sporting brothers Kieren, Liam and Dane Ugle. And how their love for family fuels their confidence to reach for their dreams.</t>
  </si>
  <si>
    <t>My Brothers And Me</t>
  </si>
  <si>
    <t>Join Garry as he shares his story and shows you some of his special places around the small New South Wales town of Mittagong in highland country.</t>
  </si>
  <si>
    <t>Mittagong</t>
  </si>
  <si>
    <t>Scott Gardiner: The Rookie</t>
  </si>
  <si>
    <t xml:space="preserve">Burned Bridge </t>
  </si>
  <si>
    <t>The events of the afternoon Wilga was killed convinces Vincent that the statement Ricky gave is worthless.</t>
  </si>
  <si>
    <t>50mins</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</si>
  <si>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</si>
  <si>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</si>
  <si>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</si>
  <si>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Self Improvement</t>
  </si>
  <si>
    <t>Do you feel djoorabiny, do you feel happy? Or do you feel menditj, do you feel sick? Make sure you share how you feel with someone who cares. It's moorditj koolangka!</t>
  </si>
  <si>
    <t>Feelings</t>
  </si>
  <si>
    <t>Look, listen, learn and dance with Mugu Kids host Jub. Kerrianne Cox sings her song, Walking Along the Edge and Aunty Maxine Jarrett teaches some kids the Gumbayngirr language.</t>
  </si>
  <si>
    <t>Brandon challenges Kayne to find a honey ant in the midst of the central desert - a ridiculous idea, especially when Kayne learns they live four feet underground.</t>
  </si>
  <si>
    <t>Honey Ant</t>
  </si>
  <si>
    <t>Journey Through Fear</t>
  </si>
  <si>
    <t>First Citizen: Albert Namatjira</t>
  </si>
  <si>
    <t>Explores the great talent which enabled the Arrernte people to become the first to adopt the painting techniques and modes of expression of culture which were in direct contrast to his own.</t>
  </si>
  <si>
    <t>54mins</t>
  </si>
  <si>
    <t>Ground Zero</t>
  </si>
  <si>
    <t>Aunty Peggy Tidyman is a respected Elder in Logan, a leading member of the Logan District Aboriginal and Torres Strait Islanders Corporation for Elders,</t>
  </si>
  <si>
    <t>Peggy Tidyman</t>
  </si>
  <si>
    <t>Aunty Beryl Van-Oploo is a respected Elder of the Redfern community. She is a great advocate for providing opportunities for young Indigenous people.</t>
  </si>
  <si>
    <t>Beryl Van-Oploo</t>
  </si>
  <si>
    <t>Noongar Dandjoo</t>
  </si>
  <si>
    <t xml:space="preserve">Characters Of Broome </t>
  </si>
  <si>
    <t>Donnelly McKenzie is a quiet gentleman of Broome who had his humble beginnings working at Streeter and Male and become the town's top sorter and grader of pearls.</t>
  </si>
  <si>
    <t>Donnelly McKenzie</t>
  </si>
  <si>
    <t>The Mulka Project</t>
  </si>
  <si>
    <t>The Whole World Is Watching</t>
  </si>
  <si>
    <t>During the Commonwealth Games in Brisbane in 1982 international eyes were turned on Australia. It highlights the position of Aboriginal Australians</t>
  </si>
  <si>
    <t>Swans co-captain, two-time Brownlow Medallist, Australian of the Year and Anti-Racism and Anti-Domestic Violence spokesman, Adam Goodes is a man who stands for what he believes in.</t>
  </si>
  <si>
    <t>Adam Goodes: A Good Man Stands Up</t>
  </si>
  <si>
    <t>Art At The Interface</t>
  </si>
  <si>
    <t>MA</t>
  </si>
  <si>
    <t>An exploration of how Queensland Indigenous painter and outspoken Indigenous rights spruiker Gordon Hookey fits into Australia's art world.</t>
  </si>
  <si>
    <t>Ravens And Eagles</t>
  </si>
  <si>
    <t>Shot on British Columbia's rugged north coast, this series explores  the roots of traditional Haida art in form, process and in its connection to spirituality, land and culture.</t>
  </si>
  <si>
    <t>Jazz</t>
  </si>
  <si>
    <t xml:space="preserve">a s </t>
  </si>
  <si>
    <t>Jazz began in New Orleans, 19th century America's most cosmopolitan city, where the sounds of marching bands, Italian opera, Caribbean rhythms and minstrel shows fill the streets with a rich diversity</t>
  </si>
  <si>
    <t>Gumbo</t>
  </si>
  <si>
    <t>USA</t>
  </si>
  <si>
    <t>In the remote Australian town of Brooklyn Waters, NSW, a police officer and a radio producer investigate the horrifying murder of a young Aboriginal girl. Starring Cate Blanchett and Ernie Dingo.</t>
  </si>
  <si>
    <t>46mins</t>
  </si>
  <si>
    <t>The Blues</t>
  </si>
  <si>
    <t>This brilliant seven part music series contains personal and impressionistic films viewed through the lens of seven famous directors who share a passion for the blues and the stories behind the music.</t>
  </si>
  <si>
    <t>Feel Like Going Home</t>
  </si>
  <si>
    <t>79mins</t>
  </si>
  <si>
    <t>Chocolate Martini</t>
  </si>
  <si>
    <t>The incomparable and much loved Archie Roach, singer, songwriter and story teller of international renown. Aria award winner and icon in indigenous music.</t>
  </si>
  <si>
    <t>Archie Roach</t>
  </si>
  <si>
    <t>Nitv On The Road: Yabun 2015</t>
  </si>
  <si>
    <t>From our travelling music series NITV showcases veterans and newcomers alike as they perform up on the Yabun stage at Victoria Park, Sydney.</t>
  </si>
  <si>
    <t>Jimblah And Michael Charlton</t>
  </si>
  <si>
    <t>Patients</t>
  </si>
  <si>
    <t>There are maar keny bonar, six seasons. Birak is hot time, time for djiba-djobaliny, swimming time.</t>
  </si>
  <si>
    <t>Seasons And Weather</t>
  </si>
  <si>
    <t>Look, listen, learn and dance with Mugu Kids host Jub as she explores our feelings. The Witchetty Grubs sing their song, All the Good Things and Kirra Somerville reads her book, Lizard Gang.</t>
  </si>
  <si>
    <t>Brandon challenges Kayne to the unthinkable- to lure in a great white shark by beatboxing!</t>
  </si>
  <si>
    <t>Great White Sharks</t>
  </si>
  <si>
    <t>They Dance At Night</t>
  </si>
  <si>
    <t>Outback Cafe Series 2 Ep 3</t>
  </si>
  <si>
    <t>Wake Of The Takers, The</t>
  </si>
  <si>
    <t>Andrew Bowles is a Nyul Nyul man and long term resident of the Dampier Peninsula. For years Andrew had been told by the elders, now long gone, that Pender Bay was an ancient whale ground.</t>
  </si>
  <si>
    <t>Two Moons With Andrew Bowles</t>
  </si>
  <si>
    <t>Birubi is the traditional name for Stockton Beach, which is a 32km stretch from Stockton to Anna Bay. It has a huge cultural significance for the area.</t>
  </si>
  <si>
    <t>Birubi</t>
  </si>
  <si>
    <t xml:space="preserve">The Marngrook Footy Show </t>
  </si>
  <si>
    <t>Grant Hansen and Gilbert McAdam are joined by a panel of current and former AFL players to discuss the fortunes and prospects of your favorite AFL club.</t>
  </si>
  <si>
    <t>78mins</t>
  </si>
  <si>
    <t>Hunting Aotearoa Series 8</t>
  </si>
  <si>
    <t>Take in the spectacular scenery and watch some good keen huntsmen bag some big game with the new series of Hunting Aotearoa presented by Matua Parkinson</t>
  </si>
  <si>
    <t>Maungapohatu</t>
  </si>
  <si>
    <t>Hunting Aotearoa</t>
  </si>
  <si>
    <t>Howie meets up with an old friend John Anderson at Waitomo. John has a large whanau who are all equally passionate about hunting pigs which they combine their love of horses.</t>
  </si>
  <si>
    <t>Waitomo</t>
  </si>
  <si>
    <t>The Medicine Line</t>
  </si>
  <si>
    <t>Traveling is a passion for many. Join Dave Gaudet as he zigzags his way across the Canada-US border to discover the art, language, history, and culture of Aboriginal people in both places.</t>
  </si>
  <si>
    <t>20mins</t>
  </si>
  <si>
    <t>Mataku</t>
  </si>
  <si>
    <t xml:space="preserve">a v </t>
  </si>
  <si>
    <t>Mataku is a bilingual series of half-hour dramatic narratives steeped in Maori mystique. Described as a Maori Twilight Zone, Mataku was produced by Maori writers, directors and actors.</t>
  </si>
  <si>
    <t>Trees, The</t>
  </si>
  <si>
    <t xml:space="preserve">Nitv On The Road: Yabun 2015 </t>
  </si>
  <si>
    <t>Mau Power</t>
  </si>
  <si>
    <t>Sue Ray: Newcomer to the music industry Queensland performer Sue Ray has risen to acclaim with her debut album about heartbreak and self-discovery. Sue Ray shares her stories and performs.</t>
  </si>
  <si>
    <t>Sue Ray</t>
  </si>
  <si>
    <t>2011 Lightning Cup</t>
  </si>
  <si>
    <t>Top End grassroots AFL at its best.</t>
  </si>
  <si>
    <t>Ntjalka Vs Mutitjulu</t>
  </si>
  <si>
    <t>Time For Pride, A</t>
  </si>
  <si>
    <t>Waabiny time, playing time is djooradiny, it's fun. It's about keeping walang, keeping healthy. Let's play djenborl football and learn to handball and take on the obstacle course. It's deadly koolangk</t>
  </si>
  <si>
    <t>Playtime</t>
  </si>
  <si>
    <t>Look, listen, learn and dance with Mugu Kids host Jub as she learns some Gundungurra language from Jason Brown also Arone Raymond Meek reads his book Enora and The Black Crane.</t>
  </si>
  <si>
    <t>Brandon takes Kayne to the Great Barrier Reef to track down one of the greatest sights in the animals kingdom: baby turtles racing for the sea minutes after they are born.</t>
  </si>
  <si>
    <t>Turtles</t>
  </si>
  <si>
    <t>Something To Remember</t>
  </si>
  <si>
    <t>Skydancer</t>
  </si>
  <si>
    <t>The Brooklyn Bridge, the Empire State Building, the World Trade Center: for more than 120 years, Mohawk ironworkers have raised America's modern cityscapes.</t>
  </si>
  <si>
    <t>Custodians</t>
  </si>
  <si>
    <t>We call ourselves Yaegl people from Angourie, New South Wales, and we are determined to keep our heritage alive.</t>
  </si>
  <si>
    <t>Yaegl - Angourie</t>
  </si>
  <si>
    <t>6mins</t>
  </si>
  <si>
    <t>Letter From Athabasca</t>
  </si>
  <si>
    <t xml:space="preserve">Outback Cafe </t>
  </si>
  <si>
    <t>Mark Olive, aka the Black Olive is an Australian Aboriginal chef with a passion to bring the vibrant colours and earthy tastes of ancient outback food to everyone's dining table.</t>
  </si>
  <si>
    <t>Blue Bone Soup &amp; Chilli Fish: Ali and Mitch travel two hours north of Broome to a tourist camping destination named Goobaragun and spend the day with Kathleen Cox.</t>
  </si>
  <si>
    <t>Goobaragun: Kathleen Cox</t>
  </si>
  <si>
    <t>Not Just Cricket</t>
  </si>
  <si>
    <t>For the first time and Indigenous cricket team tours India. It's a journey of discovery as they experience a new culture - where cricket is king.</t>
  </si>
  <si>
    <t>Australian Biography</t>
  </si>
  <si>
    <t>Jimmy Little is an artist who comes from a long line of entertainers. He gave himself to music at the age of 13 when he lost his mother to tetanus. He used music as therapy for the sorrow he felt.</t>
  </si>
  <si>
    <t>Jimmy Little</t>
  </si>
  <si>
    <t xml:space="preserve">Go Girls </t>
  </si>
  <si>
    <t xml:space="preserve">s </t>
  </si>
  <si>
    <t>The girls decide on new and bigger objectives. Amy's attempt to become rich only caused heartache for herself and for others. Britta realised she's been too kind to get famous and Cody got married.</t>
  </si>
  <si>
    <t>Boys Behaving Badly</t>
  </si>
  <si>
    <t>The Dream And The Dreaming</t>
  </si>
  <si>
    <t xml:space="preserve">n </t>
  </si>
  <si>
    <t>For over 30,000 years, the desert people of Central Australia had walked their lands, their life ruled by ancient laws laid down by the ancestors and their Dreamings. In 1877 the Germans arrived.</t>
  </si>
  <si>
    <t>44th Annual Koori Knockout</t>
  </si>
  <si>
    <t>Alick Tipoti</t>
  </si>
  <si>
    <t>The documentary Zugub, the mask, the spirits and the stars takes us on a journey into the mind, heart and eye of Alick Tipoti, a member of the Maluyligal people of Zenadath Kes.</t>
  </si>
  <si>
    <t>65mins</t>
  </si>
  <si>
    <t>Warren Creek Vs Amata</t>
  </si>
  <si>
    <t>Chilli Crab, Singapore noodles with turtle, bunyjman, lea and liji liji shell in a soya chilli sauce: Every kriol cook boasts about his or her 'Chilli Crab', Brian Bin Saaban is no exception.</t>
  </si>
  <si>
    <t>Bindook: Brian Bin Saaban</t>
  </si>
  <si>
    <t>Raiders Of The Lost Art</t>
  </si>
  <si>
    <t>Mereny and kep, food and water keep us walang, healthy. How about a yongka stew, a kangaroo stew? Yum yum sounds moorditj!</t>
  </si>
  <si>
    <t>Food And Drink</t>
  </si>
  <si>
    <t>Look, listen, learn and dance with Mugu Kids host Jub as we learn language words in the Gumbayngirr language from Uncle Michael Jarrett and Malu Kiai Dance Troup perform a sit down dance.</t>
  </si>
  <si>
    <t>Glen Ellis grew up in Mungindi been a farmer most his life; he's the manager of Glanville station providing training, cultural awareness and job opportunities to local youth in town.</t>
  </si>
  <si>
    <t>Glanville Station</t>
  </si>
  <si>
    <t>Kerry Reed-Gilbert a Wiradjuri woman takes us on a journey as she talks about her father Kevin's triumphs and struggles and the political views that helped to address Indigenous inequality.</t>
  </si>
  <si>
    <t>Kevin Gilbert</t>
  </si>
  <si>
    <t>Vincent Angus is a Jawi Bardi elder from Mudnunn, a small community east of Djarindjin/Lombadina.</t>
  </si>
  <si>
    <t>Vincent Angus</t>
  </si>
  <si>
    <t>Mercy grew up on the Koonibba Lutheran Mission in South Australia. As an adult, the process of writing about these experiences with her daughter.</t>
  </si>
  <si>
    <t>Mercy Glastonbury</t>
  </si>
  <si>
    <t>Emily Foster, a 17 year old multi-instrumental musician, endeavours to share her stories, her heritage and musical talent every chance she gets.</t>
  </si>
  <si>
    <t>Emily Foster</t>
  </si>
  <si>
    <t>Mantua Watson, aspires to be a clothes designer, this animated story is about what she sees as her future.</t>
  </si>
  <si>
    <t>Mantuwa Watson-Animated Future</t>
  </si>
  <si>
    <t>8mins</t>
  </si>
  <si>
    <t>Jack Cook Jangala represents the best of his generation, comprising the senior law holders and cattle workers who grew up on country, not in communities.</t>
  </si>
  <si>
    <t>Jack Cook</t>
  </si>
  <si>
    <t>Although being away from country and living an urban lifestyle the Gibson's still enjoy going out bush and teaching the young ones how to hunt and gather.</t>
  </si>
  <si>
    <t>Hunters And Gatherers</t>
  </si>
  <si>
    <t xml:space="preserve">Maori Tv's Native Affairs </t>
  </si>
  <si>
    <t>Maori Television's flagship current affairs show, Native Affairs, mixes pre-recorded stories with live interviews and panels, where invited guests discuss the latest events.</t>
  </si>
  <si>
    <t>The Dreamtime Project workshops is a 30 week innovative, holistic program set to empower young indigenous women on a journey of self discovery with a focus on the wellbeing of our Aboriginal youth.</t>
  </si>
  <si>
    <t>Dreamtime Project, The</t>
  </si>
  <si>
    <t>Music has always been a constant part of Cassandra Williams life. Her natural musical talent, powerful vocals and song writing skills have been showcased well beyond the small Aboriginal community.</t>
  </si>
  <si>
    <t>Cassandra Williams</t>
  </si>
  <si>
    <t>Clouded History</t>
  </si>
  <si>
    <t>Rabbit-Proof Fence</t>
  </si>
  <si>
    <t>Based on a true story, three Aboriginal girls escape after being taken from their family as part of the 'White Australia' policy, and set off on a treacherous journey to find their way home. #SBSfilm</t>
  </si>
  <si>
    <t>89mins</t>
  </si>
  <si>
    <t>Bury My Heart In Dresden</t>
  </si>
  <si>
    <t>Edward Two Two, a Sioux, died in Dresden and was buried there in 1914. Why? Bettina Renner pursues this question, rummaging through archives and travelling to South Dakota's Pine Ridge reservation.</t>
  </si>
  <si>
    <t>ENGLISH / GERMAN</t>
  </si>
  <si>
    <t>NITV Week 33: Sunday 9 August to Saturday 15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</si>
</sst>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2066925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24206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85"/>
  <sheetViews>
    <sheetView tabSelected="1" zoomScalePageLayoutView="0" workbookViewId="0" topLeftCell="A1">
      <pane ySplit="3" topLeftCell="A277" activePane="bottomLeft" state="frozen"/>
      <selection pane="topLeft" activeCell="A1" sqref="A1"/>
      <selection pane="bottomLeft" activeCell="D279" sqref="D279"/>
    </sheetView>
  </sheetViews>
  <sheetFormatPr defaultColWidth="9.140625" defaultRowHeight="15"/>
  <cols>
    <col min="1" max="1" width="10.421875" style="0" bestFit="1" customWidth="1"/>
    <col min="2" max="2" width="10.00390625" style="0" bestFit="1" customWidth="1"/>
    <col min="3" max="3" width="38.140625" style="0" bestFit="1" customWidth="1"/>
    <col min="4" max="4" width="67.421875" style="0" bestFit="1" customWidth="1"/>
    <col min="5" max="5" width="12.7109375" style="0" bestFit="1" customWidth="1"/>
    <col min="6" max="6" width="16.57421875" style="0" bestFit="1" customWidth="1"/>
    <col min="7" max="7" width="62.7109375" style="1" customWidth="1"/>
    <col min="8" max="8" width="18.28125" style="0" bestFit="1" customWidth="1"/>
    <col min="9" max="9" width="16.28125" style="0" bestFit="1" customWidth="1"/>
    <col min="10" max="10" width="15.140625" style="0" bestFit="1" customWidth="1"/>
  </cols>
  <sheetData>
    <row r="1" s="2" customFormat="1" ht="106.5" customHeight="1">
      <c r="G1" s="3"/>
    </row>
    <row r="2" spans="1:7" s="2" customFormat="1" ht="48" customHeight="1">
      <c r="A2" s="4" t="s">
        <v>386</v>
      </c>
      <c r="B2" s="4"/>
      <c r="C2" s="4"/>
      <c r="G2" s="3"/>
    </row>
    <row r="3" spans="1:10" ht="15">
      <c r="A3" t="s">
        <v>0</v>
      </c>
      <c r="B3" t="s">
        <v>1</v>
      </c>
      <c r="C3" t="s">
        <v>2</v>
      </c>
      <c r="D3" t="s">
        <v>6</v>
      </c>
      <c r="E3" t="s">
        <v>3</v>
      </c>
      <c r="F3" t="s">
        <v>4</v>
      </c>
      <c r="G3" s="1" t="s">
        <v>5</v>
      </c>
      <c r="H3" t="s">
        <v>7</v>
      </c>
      <c r="I3" t="s">
        <v>8</v>
      </c>
      <c r="J3" t="s">
        <v>9</v>
      </c>
    </row>
    <row r="4" spans="1:10" ht="45">
      <c r="A4" t="str">
        <f aca="true" t="shared" si="0" ref="A4:A30">"2015-08-09"</f>
        <v>2015-08-09</v>
      </c>
      <c r="B4" t="str">
        <f>"0500"</f>
        <v>0500</v>
      </c>
      <c r="C4" t="s">
        <v>10</v>
      </c>
      <c r="D4" t="s">
        <v>13</v>
      </c>
      <c r="E4" t="s">
        <v>11</v>
      </c>
      <c r="G4" s="1" t="s">
        <v>12</v>
      </c>
      <c r="I4" t="s">
        <v>15</v>
      </c>
      <c r="J4" t="s">
        <v>16</v>
      </c>
    </row>
    <row r="5" spans="1:10" ht="45">
      <c r="A5" t="str">
        <f t="shared" si="0"/>
        <v>2015-08-09</v>
      </c>
      <c r="B5" t="str">
        <f>"0600"</f>
        <v>0600</v>
      </c>
      <c r="C5" t="s">
        <v>17</v>
      </c>
      <c r="D5" t="s">
        <v>19</v>
      </c>
      <c r="E5" t="s">
        <v>11</v>
      </c>
      <c r="G5" s="1" t="s">
        <v>18</v>
      </c>
      <c r="H5" t="s">
        <v>20</v>
      </c>
      <c r="I5" t="s">
        <v>21</v>
      </c>
      <c r="J5" t="s">
        <v>22</v>
      </c>
    </row>
    <row r="6" spans="1:10" ht="45">
      <c r="A6" t="str">
        <f t="shared" si="0"/>
        <v>2015-08-09</v>
      </c>
      <c r="B6" t="str">
        <f>"0630"</f>
        <v>0630</v>
      </c>
      <c r="C6" t="s">
        <v>23</v>
      </c>
      <c r="D6" t="s">
        <v>25</v>
      </c>
      <c r="E6" t="s">
        <v>11</v>
      </c>
      <c r="G6" s="1" t="s">
        <v>24</v>
      </c>
      <c r="H6" t="s">
        <v>20</v>
      </c>
      <c r="I6" t="s">
        <v>15</v>
      </c>
      <c r="J6" t="s">
        <v>26</v>
      </c>
    </row>
    <row r="7" spans="1:10" ht="45">
      <c r="A7" t="str">
        <f t="shared" si="0"/>
        <v>2015-08-09</v>
      </c>
      <c r="B7" t="str">
        <f>"0700"</f>
        <v>0700</v>
      </c>
      <c r="C7" t="s">
        <v>27</v>
      </c>
      <c r="E7" t="s">
        <v>11</v>
      </c>
      <c r="G7" s="1" t="s">
        <v>28</v>
      </c>
      <c r="H7" t="s">
        <v>20</v>
      </c>
      <c r="I7" t="s">
        <v>15</v>
      </c>
      <c r="J7" t="s">
        <v>29</v>
      </c>
    </row>
    <row r="8" spans="1:10" ht="45">
      <c r="A8" t="str">
        <f t="shared" si="0"/>
        <v>2015-08-09</v>
      </c>
      <c r="B8" t="str">
        <f>"0730"</f>
        <v>0730</v>
      </c>
      <c r="C8" t="s">
        <v>30</v>
      </c>
      <c r="E8" t="s">
        <v>11</v>
      </c>
      <c r="G8" s="1" t="s">
        <v>31</v>
      </c>
      <c r="H8" t="s">
        <v>20</v>
      </c>
      <c r="I8" t="s">
        <v>21</v>
      </c>
      <c r="J8" t="s">
        <v>29</v>
      </c>
    </row>
    <row r="9" spans="1:10" ht="45">
      <c r="A9" t="str">
        <f t="shared" si="0"/>
        <v>2015-08-09</v>
      </c>
      <c r="B9" t="str">
        <f>"0800"</f>
        <v>0800</v>
      </c>
      <c r="C9" t="s">
        <v>32</v>
      </c>
      <c r="E9" t="s">
        <v>11</v>
      </c>
      <c r="G9" s="1" t="s">
        <v>33</v>
      </c>
      <c r="I9" t="s">
        <v>15</v>
      </c>
      <c r="J9" t="s">
        <v>26</v>
      </c>
    </row>
    <row r="10" spans="1:10" ht="45">
      <c r="A10" t="str">
        <f t="shared" si="0"/>
        <v>2015-08-09</v>
      </c>
      <c r="B10" t="str">
        <f>"0830"</f>
        <v>0830</v>
      </c>
      <c r="C10" t="s">
        <v>34</v>
      </c>
      <c r="E10" t="s">
        <v>11</v>
      </c>
      <c r="G10" s="1" t="s">
        <v>35</v>
      </c>
      <c r="H10" t="s">
        <v>20</v>
      </c>
      <c r="I10" t="s">
        <v>15</v>
      </c>
      <c r="J10" t="s">
        <v>36</v>
      </c>
    </row>
    <row r="11" spans="1:10" ht="45">
      <c r="A11" t="str">
        <f t="shared" si="0"/>
        <v>2015-08-09</v>
      </c>
      <c r="B11" t="str">
        <f>"0900"</f>
        <v>0900</v>
      </c>
      <c r="C11" t="s">
        <v>37</v>
      </c>
      <c r="E11" t="s">
        <v>11</v>
      </c>
      <c r="G11" s="1" t="s">
        <v>38</v>
      </c>
      <c r="H11" t="s">
        <v>20</v>
      </c>
      <c r="I11" t="s">
        <v>21</v>
      </c>
      <c r="J11" t="s">
        <v>39</v>
      </c>
    </row>
    <row r="12" spans="1:10" ht="45">
      <c r="A12" t="str">
        <f t="shared" si="0"/>
        <v>2015-08-09</v>
      </c>
      <c r="B12" t="str">
        <f>"0915"</f>
        <v>0915</v>
      </c>
      <c r="C12" t="s">
        <v>37</v>
      </c>
      <c r="E12" t="s">
        <v>11</v>
      </c>
      <c r="G12" s="1" t="s">
        <v>38</v>
      </c>
      <c r="H12" t="s">
        <v>20</v>
      </c>
      <c r="I12" t="s">
        <v>21</v>
      </c>
      <c r="J12" t="s">
        <v>39</v>
      </c>
    </row>
    <row r="13" spans="1:10" ht="45">
      <c r="A13" t="str">
        <f t="shared" si="0"/>
        <v>2015-08-09</v>
      </c>
      <c r="B13" t="str">
        <f>"0930"</f>
        <v>0930</v>
      </c>
      <c r="C13" t="s">
        <v>27</v>
      </c>
      <c r="E13" t="s">
        <v>11</v>
      </c>
      <c r="G13" s="1" t="s">
        <v>28</v>
      </c>
      <c r="H13" t="s">
        <v>20</v>
      </c>
      <c r="I13" t="s">
        <v>14</v>
      </c>
      <c r="J13" t="s">
        <v>40</v>
      </c>
    </row>
    <row r="14" spans="1:10" ht="30">
      <c r="A14" t="str">
        <f t="shared" si="0"/>
        <v>2015-08-09</v>
      </c>
      <c r="B14" t="str">
        <f>"1000"</f>
        <v>1000</v>
      </c>
      <c r="C14" t="s">
        <v>41</v>
      </c>
      <c r="G14" s="1" t="s">
        <v>42</v>
      </c>
      <c r="I14" t="s">
        <v>14</v>
      </c>
      <c r="J14" t="s">
        <v>43</v>
      </c>
    </row>
    <row r="15" spans="1:10" ht="45">
      <c r="A15" t="str">
        <f t="shared" si="0"/>
        <v>2015-08-09</v>
      </c>
      <c r="B15" t="str">
        <f>"1200"</f>
        <v>1200</v>
      </c>
      <c r="C15" t="s">
        <v>44</v>
      </c>
      <c r="E15" t="s">
        <v>45</v>
      </c>
      <c r="G15" s="1" t="s">
        <v>46</v>
      </c>
      <c r="H15" t="s">
        <v>20</v>
      </c>
      <c r="I15" t="s">
        <v>15</v>
      </c>
      <c r="J15" t="s">
        <v>40</v>
      </c>
    </row>
    <row r="16" spans="1:10" ht="45">
      <c r="A16" t="str">
        <f t="shared" si="0"/>
        <v>2015-08-09</v>
      </c>
      <c r="B16" t="str">
        <f>"1230"</f>
        <v>1230</v>
      </c>
      <c r="C16" t="s">
        <v>47</v>
      </c>
      <c r="E16" t="s">
        <v>48</v>
      </c>
      <c r="G16" s="1" t="s">
        <v>49</v>
      </c>
      <c r="I16" t="s">
        <v>14</v>
      </c>
      <c r="J16" t="s">
        <v>50</v>
      </c>
    </row>
    <row r="17" spans="1:10" ht="15">
      <c r="A17" t="str">
        <f t="shared" si="0"/>
        <v>2015-08-09</v>
      </c>
      <c r="B17" t="str">
        <f>"1330"</f>
        <v>1330</v>
      </c>
      <c r="C17" t="s">
        <v>51</v>
      </c>
      <c r="E17" t="s">
        <v>11</v>
      </c>
      <c r="G17" s="1" t="s">
        <v>52</v>
      </c>
      <c r="H17" t="s">
        <v>20</v>
      </c>
      <c r="I17" t="s">
        <v>15</v>
      </c>
      <c r="J17" t="s">
        <v>53</v>
      </c>
    </row>
    <row r="18" spans="1:10" ht="45">
      <c r="A18" t="str">
        <f t="shared" si="0"/>
        <v>2015-08-09</v>
      </c>
      <c r="B18" t="str">
        <f>"1430"</f>
        <v>1430</v>
      </c>
      <c r="C18" t="s">
        <v>54</v>
      </c>
      <c r="D18" t="s">
        <v>56</v>
      </c>
      <c r="E18" t="s">
        <v>11</v>
      </c>
      <c r="G18" s="1" t="s">
        <v>55</v>
      </c>
      <c r="I18" t="s">
        <v>15</v>
      </c>
      <c r="J18" t="s">
        <v>57</v>
      </c>
    </row>
    <row r="19" spans="1:10" ht="45">
      <c r="A19" t="str">
        <f t="shared" si="0"/>
        <v>2015-08-09</v>
      </c>
      <c r="B19" t="str">
        <f>"1440"</f>
        <v>1440</v>
      </c>
      <c r="C19" t="s">
        <v>58</v>
      </c>
      <c r="D19" t="s">
        <v>60</v>
      </c>
      <c r="E19" t="s">
        <v>48</v>
      </c>
      <c r="G19" s="1" t="s">
        <v>59</v>
      </c>
      <c r="I19" t="s">
        <v>15</v>
      </c>
      <c r="J19" t="s">
        <v>61</v>
      </c>
    </row>
    <row r="20" spans="1:10" ht="30">
      <c r="A20" t="str">
        <f t="shared" si="0"/>
        <v>2015-08-09</v>
      </c>
      <c r="B20" t="str">
        <f>"1445"</f>
        <v>1445</v>
      </c>
      <c r="C20" t="s">
        <v>62</v>
      </c>
      <c r="E20" t="s">
        <v>45</v>
      </c>
      <c r="G20" s="1" t="s">
        <v>63</v>
      </c>
      <c r="I20" t="s">
        <v>15</v>
      </c>
      <c r="J20" t="s">
        <v>64</v>
      </c>
    </row>
    <row r="21" spans="1:10" ht="30">
      <c r="A21" t="str">
        <f t="shared" si="0"/>
        <v>2015-08-09</v>
      </c>
      <c r="B21" t="str">
        <f>"1530"</f>
        <v>1530</v>
      </c>
      <c r="C21" t="s">
        <v>65</v>
      </c>
      <c r="E21" t="s">
        <v>45</v>
      </c>
      <c r="G21" s="1" t="s">
        <v>66</v>
      </c>
      <c r="I21" t="s">
        <v>14</v>
      </c>
      <c r="J21" t="s">
        <v>67</v>
      </c>
    </row>
    <row r="22" spans="1:10" ht="60">
      <c r="A22" t="str">
        <f t="shared" si="0"/>
        <v>2015-08-09</v>
      </c>
      <c r="B22" t="str">
        <f>"1645"</f>
        <v>1645</v>
      </c>
      <c r="C22" t="s">
        <v>68</v>
      </c>
      <c r="D22" t="s">
        <v>70</v>
      </c>
      <c r="E22" t="s">
        <v>11</v>
      </c>
      <c r="G22" s="1" t="s">
        <v>69</v>
      </c>
      <c r="I22" t="s">
        <v>15</v>
      </c>
      <c r="J22" t="s">
        <v>71</v>
      </c>
    </row>
    <row r="23" spans="1:10" ht="45">
      <c r="A23" t="str">
        <f t="shared" si="0"/>
        <v>2015-08-09</v>
      </c>
      <c r="B23" t="str">
        <f>"1700"</f>
        <v>1700</v>
      </c>
      <c r="C23" t="s">
        <v>72</v>
      </c>
      <c r="E23" t="s">
        <v>45</v>
      </c>
      <c r="G23" s="1" t="s">
        <v>73</v>
      </c>
      <c r="I23" t="s">
        <v>74</v>
      </c>
      <c r="J23" t="s">
        <v>40</v>
      </c>
    </row>
    <row r="24" spans="1:10" ht="45">
      <c r="A24" t="str">
        <f t="shared" si="0"/>
        <v>2015-08-09</v>
      </c>
      <c r="B24" t="str">
        <f>"1730"</f>
        <v>1730</v>
      </c>
      <c r="C24" t="s">
        <v>44</v>
      </c>
      <c r="E24" t="s">
        <v>45</v>
      </c>
      <c r="G24" s="1" t="s">
        <v>46</v>
      </c>
      <c r="H24" t="s">
        <v>20</v>
      </c>
      <c r="I24" t="s">
        <v>15</v>
      </c>
      <c r="J24" t="s">
        <v>40</v>
      </c>
    </row>
    <row r="25" spans="1:10" ht="45">
      <c r="A25" t="str">
        <f t="shared" si="0"/>
        <v>2015-08-09</v>
      </c>
      <c r="B25" t="str">
        <f>"1800"</f>
        <v>1800</v>
      </c>
      <c r="C25" t="s">
        <v>75</v>
      </c>
      <c r="D25" t="s">
        <v>77</v>
      </c>
      <c r="E25" t="s">
        <v>45</v>
      </c>
      <c r="G25" s="1" t="s">
        <v>76</v>
      </c>
      <c r="I25" t="s">
        <v>15</v>
      </c>
      <c r="J25" t="s">
        <v>53</v>
      </c>
    </row>
    <row r="26" spans="1:10" ht="15">
      <c r="A26" t="str">
        <f t="shared" si="0"/>
        <v>2015-08-09</v>
      </c>
      <c r="B26" t="str">
        <f>"1930"</f>
        <v>1930</v>
      </c>
      <c r="C26" t="s">
        <v>78</v>
      </c>
      <c r="E26" t="s">
        <v>11</v>
      </c>
      <c r="G26" s="1" t="s">
        <v>79</v>
      </c>
      <c r="I26" t="s">
        <v>15</v>
      </c>
      <c r="J26" t="s">
        <v>80</v>
      </c>
    </row>
    <row r="27" spans="1:10" ht="45">
      <c r="A27" t="str">
        <f t="shared" si="0"/>
        <v>2015-08-09</v>
      </c>
      <c r="B27" t="str">
        <f>"2000"</f>
        <v>2000</v>
      </c>
      <c r="C27" t="s">
        <v>81</v>
      </c>
      <c r="D27" t="s">
        <v>83</v>
      </c>
      <c r="E27" t="s">
        <v>48</v>
      </c>
      <c r="G27" s="1" t="s">
        <v>82</v>
      </c>
      <c r="H27" t="s">
        <v>20</v>
      </c>
      <c r="I27" t="s">
        <v>21</v>
      </c>
      <c r="J27" t="s">
        <v>84</v>
      </c>
    </row>
    <row r="28" spans="1:10" ht="45">
      <c r="A28" t="str">
        <f t="shared" si="0"/>
        <v>2015-08-09</v>
      </c>
      <c r="B28" t="str">
        <f>"2030"</f>
        <v>2030</v>
      </c>
      <c r="C28" t="s">
        <v>85</v>
      </c>
      <c r="E28" t="s">
        <v>86</v>
      </c>
      <c r="F28" t="s">
        <v>87</v>
      </c>
      <c r="G28" s="1" t="s">
        <v>88</v>
      </c>
      <c r="H28" t="s">
        <v>20</v>
      </c>
      <c r="I28" t="s">
        <v>14</v>
      </c>
      <c r="J28" t="s">
        <v>89</v>
      </c>
    </row>
    <row r="29" spans="1:10" ht="45">
      <c r="A29" t="str">
        <f t="shared" si="0"/>
        <v>2015-08-09</v>
      </c>
      <c r="B29" t="str">
        <f>"2130"</f>
        <v>2130</v>
      </c>
      <c r="C29" t="s">
        <v>90</v>
      </c>
      <c r="D29" t="s">
        <v>14</v>
      </c>
      <c r="E29" t="s">
        <v>86</v>
      </c>
      <c r="F29" t="s">
        <v>91</v>
      </c>
      <c r="G29" s="1" t="s">
        <v>92</v>
      </c>
      <c r="I29" t="s">
        <v>93</v>
      </c>
      <c r="J29" t="s">
        <v>94</v>
      </c>
    </row>
    <row r="30" spans="1:10" ht="45">
      <c r="A30" t="str">
        <f t="shared" si="0"/>
        <v>2015-08-09</v>
      </c>
      <c r="B30" t="str">
        <f>"2300"</f>
        <v>2300</v>
      </c>
      <c r="C30" t="s">
        <v>95</v>
      </c>
      <c r="E30" t="s">
        <v>11</v>
      </c>
      <c r="G30" s="1" t="s">
        <v>96</v>
      </c>
      <c r="H30" t="s">
        <v>20</v>
      </c>
      <c r="I30" t="s">
        <v>15</v>
      </c>
      <c r="J30" t="s">
        <v>26</v>
      </c>
    </row>
    <row r="31" spans="1:10" ht="60">
      <c r="A31" t="str">
        <f aca="true" t="shared" si="1" ref="A31:A72">"2015-08-10"</f>
        <v>2015-08-10</v>
      </c>
      <c r="B31" t="str">
        <f>"0000"</f>
        <v>0000</v>
      </c>
      <c r="C31" t="s">
        <v>97</v>
      </c>
      <c r="E31" t="s">
        <v>86</v>
      </c>
      <c r="F31" t="s">
        <v>98</v>
      </c>
      <c r="G31" s="1" t="s">
        <v>99</v>
      </c>
      <c r="H31" t="s">
        <v>20</v>
      </c>
      <c r="I31" t="s">
        <v>15</v>
      </c>
      <c r="J31" t="s">
        <v>100</v>
      </c>
    </row>
    <row r="32" spans="1:10" ht="45">
      <c r="A32" t="str">
        <f t="shared" si="1"/>
        <v>2015-08-10</v>
      </c>
      <c r="B32" t="str">
        <f>"0120"</f>
        <v>0120</v>
      </c>
      <c r="C32" t="s">
        <v>101</v>
      </c>
      <c r="E32" t="s">
        <v>11</v>
      </c>
      <c r="G32" s="1" t="s">
        <v>102</v>
      </c>
      <c r="H32" t="s">
        <v>20</v>
      </c>
      <c r="I32" t="s">
        <v>15</v>
      </c>
      <c r="J32" t="s">
        <v>103</v>
      </c>
    </row>
    <row r="33" spans="1:10" ht="45">
      <c r="A33" t="str">
        <f t="shared" si="1"/>
        <v>2015-08-10</v>
      </c>
      <c r="B33" t="str">
        <f>"0130"</f>
        <v>0130</v>
      </c>
      <c r="C33" t="s">
        <v>95</v>
      </c>
      <c r="E33" t="s">
        <v>11</v>
      </c>
      <c r="G33" s="1" t="s">
        <v>96</v>
      </c>
      <c r="H33" t="s">
        <v>20</v>
      </c>
      <c r="I33" t="s">
        <v>15</v>
      </c>
      <c r="J33" t="s">
        <v>36</v>
      </c>
    </row>
    <row r="34" spans="1:10" ht="30">
      <c r="A34" t="str">
        <f t="shared" si="1"/>
        <v>2015-08-10</v>
      </c>
      <c r="B34" t="str">
        <f>"0200"</f>
        <v>0200</v>
      </c>
      <c r="C34" t="s">
        <v>104</v>
      </c>
      <c r="E34" t="s">
        <v>48</v>
      </c>
      <c r="G34" s="1" t="s">
        <v>105</v>
      </c>
      <c r="I34" t="s">
        <v>15</v>
      </c>
      <c r="J34" t="s">
        <v>26</v>
      </c>
    </row>
    <row r="35" spans="1:10" ht="45">
      <c r="A35" t="str">
        <f t="shared" si="1"/>
        <v>2015-08-10</v>
      </c>
      <c r="B35" t="str">
        <f>"0230"</f>
        <v>0230</v>
      </c>
      <c r="C35" t="s">
        <v>106</v>
      </c>
      <c r="E35" t="s">
        <v>48</v>
      </c>
      <c r="G35" s="1" t="s">
        <v>107</v>
      </c>
      <c r="I35" t="s">
        <v>15</v>
      </c>
      <c r="J35" t="s">
        <v>108</v>
      </c>
    </row>
    <row r="36" spans="1:10" ht="45">
      <c r="A36" t="str">
        <f t="shared" si="1"/>
        <v>2015-08-10</v>
      </c>
      <c r="B36" t="str">
        <f>"0330"</f>
        <v>0330</v>
      </c>
      <c r="C36" t="s">
        <v>109</v>
      </c>
      <c r="E36" t="s">
        <v>86</v>
      </c>
      <c r="F36" t="s">
        <v>110</v>
      </c>
      <c r="G36" s="1" t="s">
        <v>111</v>
      </c>
      <c r="H36" t="s">
        <v>112</v>
      </c>
      <c r="I36" t="s">
        <v>74</v>
      </c>
      <c r="J36" t="s">
        <v>40</v>
      </c>
    </row>
    <row r="37" spans="1:10" ht="45">
      <c r="A37" t="str">
        <f t="shared" si="1"/>
        <v>2015-08-10</v>
      </c>
      <c r="B37" t="str">
        <f>"0400"</f>
        <v>0400</v>
      </c>
      <c r="C37" t="s">
        <v>47</v>
      </c>
      <c r="E37" t="s">
        <v>48</v>
      </c>
      <c r="F37" t="s">
        <v>113</v>
      </c>
      <c r="G37" s="1" t="s">
        <v>114</v>
      </c>
      <c r="I37" t="s">
        <v>15</v>
      </c>
      <c r="J37" t="s">
        <v>53</v>
      </c>
    </row>
    <row r="38" spans="1:10" ht="45">
      <c r="A38" t="str">
        <f t="shared" si="1"/>
        <v>2015-08-10</v>
      </c>
      <c r="B38" t="str">
        <f>"0500"</f>
        <v>0500</v>
      </c>
      <c r="C38" t="s">
        <v>115</v>
      </c>
      <c r="D38" t="s">
        <v>117</v>
      </c>
      <c r="E38" t="s">
        <v>11</v>
      </c>
      <c r="G38" s="1" t="s">
        <v>116</v>
      </c>
      <c r="H38" t="s">
        <v>20</v>
      </c>
      <c r="I38" t="s">
        <v>15</v>
      </c>
      <c r="J38" t="s">
        <v>40</v>
      </c>
    </row>
    <row r="39" spans="1:10" ht="60">
      <c r="A39" t="str">
        <f t="shared" si="1"/>
        <v>2015-08-10</v>
      </c>
      <c r="B39" t="str">
        <f>"0530"</f>
        <v>0530</v>
      </c>
      <c r="C39" t="s">
        <v>115</v>
      </c>
      <c r="D39" t="s">
        <v>119</v>
      </c>
      <c r="E39" t="s">
        <v>11</v>
      </c>
      <c r="G39" s="1" t="s">
        <v>118</v>
      </c>
      <c r="I39" t="s">
        <v>14</v>
      </c>
      <c r="J39" t="s">
        <v>40</v>
      </c>
    </row>
    <row r="40" spans="1:10" ht="45">
      <c r="A40" t="str">
        <f t="shared" si="1"/>
        <v>2015-08-10</v>
      </c>
      <c r="B40" t="str">
        <f>"0600"</f>
        <v>0600</v>
      </c>
      <c r="C40" t="s">
        <v>17</v>
      </c>
      <c r="D40" t="s">
        <v>120</v>
      </c>
      <c r="E40" t="s">
        <v>11</v>
      </c>
      <c r="G40" s="1" t="s">
        <v>18</v>
      </c>
      <c r="H40" t="s">
        <v>20</v>
      </c>
      <c r="I40" t="s">
        <v>21</v>
      </c>
      <c r="J40" t="s">
        <v>22</v>
      </c>
    </row>
    <row r="41" spans="1:10" ht="45">
      <c r="A41" t="str">
        <f t="shared" si="1"/>
        <v>2015-08-10</v>
      </c>
      <c r="B41" t="str">
        <f>"0630"</f>
        <v>0630</v>
      </c>
      <c r="C41" t="s">
        <v>30</v>
      </c>
      <c r="E41" t="s">
        <v>11</v>
      </c>
      <c r="G41" s="1" t="s">
        <v>31</v>
      </c>
      <c r="H41" t="s">
        <v>20</v>
      </c>
      <c r="I41" t="s">
        <v>21</v>
      </c>
      <c r="J41" t="s">
        <v>29</v>
      </c>
    </row>
    <row r="42" spans="1:10" ht="45">
      <c r="A42" t="str">
        <f t="shared" si="1"/>
        <v>2015-08-10</v>
      </c>
      <c r="B42" t="str">
        <f>"0700"</f>
        <v>0700</v>
      </c>
      <c r="C42" t="s">
        <v>27</v>
      </c>
      <c r="E42" t="s">
        <v>48</v>
      </c>
      <c r="F42" t="s">
        <v>121</v>
      </c>
      <c r="G42" s="1" t="s">
        <v>28</v>
      </c>
      <c r="H42" t="s">
        <v>20</v>
      </c>
      <c r="I42" t="s">
        <v>14</v>
      </c>
      <c r="J42" t="s">
        <v>36</v>
      </c>
    </row>
    <row r="43" spans="1:10" ht="30">
      <c r="A43" t="str">
        <f t="shared" si="1"/>
        <v>2015-08-10</v>
      </c>
      <c r="B43" t="str">
        <f>"0730"</f>
        <v>0730</v>
      </c>
      <c r="C43" t="s">
        <v>23</v>
      </c>
      <c r="D43" t="s">
        <v>123</v>
      </c>
      <c r="E43" t="s">
        <v>11</v>
      </c>
      <c r="G43" s="1" t="s">
        <v>122</v>
      </c>
      <c r="H43" t="s">
        <v>20</v>
      </c>
      <c r="I43" t="s">
        <v>15</v>
      </c>
      <c r="J43" t="s">
        <v>26</v>
      </c>
    </row>
    <row r="44" spans="1:10" ht="45">
      <c r="A44" t="str">
        <f t="shared" si="1"/>
        <v>2015-08-10</v>
      </c>
      <c r="B44" t="str">
        <f>"0800"</f>
        <v>0800</v>
      </c>
      <c r="C44" t="s">
        <v>32</v>
      </c>
      <c r="E44" t="s">
        <v>11</v>
      </c>
      <c r="G44" s="1" t="s">
        <v>124</v>
      </c>
      <c r="I44" t="s">
        <v>15</v>
      </c>
      <c r="J44" t="s">
        <v>125</v>
      </c>
    </row>
    <row r="45" spans="1:10" ht="30">
      <c r="A45" t="str">
        <f t="shared" si="1"/>
        <v>2015-08-10</v>
      </c>
      <c r="B45" t="str">
        <f>"0830"</f>
        <v>0830</v>
      </c>
      <c r="C45" t="s">
        <v>126</v>
      </c>
      <c r="D45" t="s">
        <v>128</v>
      </c>
      <c r="E45" t="s">
        <v>11</v>
      </c>
      <c r="G45" s="1" t="s">
        <v>127</v>
      </c>
      <c r="H45" t="s">
        <v>20</v>
      </c>
      <c r="I45" t="s">
        <v>15</v>
      </c>
      <c r="J45" t="s">
        <v>36</v>
      </c>
    </row>
    <row r="46" spans="1:10" ht="45">
      <c r="A46" t="str">
        <f t="shared" si="1"/>
        <v>2015-08-10</v>
      </c>
      <c r="B46" t="str">
        <f>"0900"</f>
        <v>0900</v>
      </c>
      <c r="C46" t="s">
        <v>27</v>
      </c>
      <c r="E46" t="s">
        <v>11</v>
      </c>
      <c r="G46" s="1" t="s">
        <v>28</v>
      </c>
      <c r="H46" t="s">
        <v>20</v>
      </c>
      <c r="I46" t="s">
        <v>15</v>
      </c>
      <c r="J46" t="s">
        <v>36</v>
      </c>
    </row>
    <row r="47" spans="1:10" ht="45">
      <c r="A47" t="str">
        <f t="shared" si="1"/>
        <v>2015-08-10</v>
      </c>
      <c r="B47" t="str">
        <f>"0930"</f>
        <v>0930</v>
      </c>
      <c r="C47" t="s">
        <v>129</v>
      </c>
      <c r="D47" t="s">
        <v>131</v>
      </c>
      <c r="E47" t="s">
        <v>11</v>
      </c>
      <c r="G47" s="1" t="s">
        <v>130</v>
      </c>
      <c r="H47" t="s">
        <v>20</v>
      </c>
      <c r="I47" t="s">
        <v>15</v>
      </c>
      <c r="J47" t="s">
        <v>26</v>
      </c>
    </row>
    <row r="48" spans="1:10" ht="45">
      <c r="A48" t="str">
        <f t="shared" si="1"/>
        <v>2015-08-10</v>
      </c>
      <c r="B48" t="str">
        <f>"1000"</f>
        <v>1000</v>
      </c>
      <c r="C48" t="s">
        <v>72</v>
      </c>
      <c r="E48" t="s">
        <v>45</v>
      </c>
      <c r="G48" s="1" t="s">
        <v>73</v>
      </c>
      <c r="I48" t="s">
        <v>74</v>
      </c>
      <c r="J48" t="s">
        <v>40</v>
      </c>
    </row>
    <row r="49" spans="1:10" ht="45">
      <c r="A49" t="str">
        <f t="shared" si="1"/>
        <v>2015-08-10</v>
      </c>
      <c r="B49" t="str">
        <f>"1100"</f>
        <v>1100</v>
      </c>
      <c r="C49" t="s">
        <v>75</v>
      </c>
      <c r="D49" t="s">
        <v>77</v>
      </c>
      <c r="E49" t="s">
        <v>45</v>
      </c>
      <c r="G49" s="1" t="s">
        <v>76</v>
      </c>
      <c r="I49" t="s">
        <v>15</v>
      </c>
      <c r="J49" t="s">
        <v>53</v>
      </c>
    </row>
    <row r="50" spans="1:10" ht="15">
      <c r="A50" t="str">
        <f t="shared" si="1"/>
        <v>2015-08-10</v>
      </c>
      <c r="B50" t="str">
        <f>"1200"</f>
        <v>1200</v>
      </c>
      <c r="C50" t="s">
        <v>51</v>
      </c>
      <c r="E50" t="s">
        <v>11</v>
      </c>
      <c r="G50" s="1" t="s">
        <v>52</v>
      </c>
      <c r="H50" t="s">
        <v>20</v>
      </c>
      <c r="I50" t="s">
        <v>15</v>
      </c>
      <c r="J50" t="s">
        <v>53</v>
      </c>
    </row>
    <row r="51" spans="1:10" ht="15">
      <c r="A51" t="str">
        <f t="shared" si="1"/>
        <v>2015-08-10</v>
      </c>
      <c r="B51" t="str">
        <f>"1300"</f>
        <v>1300</v>
      </c>
      <c r="C51" t="s">
        <v>78</v>
      </c>
      <c r="E51" t="s">
        <v>11</v>
      </c>
      <c r="G51" s="1" t="s">
        <v>79</v>
      </c>
      <c r="I51" t="s">
        <v>15</v>
      </c>
      <c r="J51" t="s">
        <v>80</v>
      </c>
    </row>
    <row r="52" spans="1:10" ht="45">
      <c r="A52" t="str">
        <f t="shared" si="1"/>
        <v>2015-08-10</v>
      </c>
      <c r="B52" t="str">
        <f>"1330"</f>
        <v>1330</v>
      </c>
      <c r="C52" t="s">
        <v>95</v>
      </c>
      <c r="E52" t="s">
        <v>11</v>
      </c>
      <c r="G52" s="1" t="s">
        <v>96</v>
      </c>
      <c r="H52" t="s">
        <v>20</v>
      </c>
      <c r="I52" t="s">
        <v>15</v>
      </c>
      <c r="J52" t="s">
        <v>26</v>
      </c>
    </row>
    <row r="53" spans="1:10" ht="45">
      <c r="A53" t="str">
        <f t="shared" si="1"/>
        <v>2015-08-10</v>
      </c>
      <c r="B53" t="str">
        <f>"1400"</f>
        <v>1400</v>
      </c>
      <c r="C53" t="s">
        <v>132</v>
      </c>
      <c r="E53" t="s">
        <v>48</v>
      </c>
      <c r="G53" s="1" t="s">
        <v>133</v>
      </c>
      <c r="H53" t="s">
        <v>20</v>
      </c>
      <c r="I53" t="s">
        <v>15</v>
      </c>
      <c r="J53" t="s">
        <v>84</v>
      </c>
    </row>
    <row r="54" spans="1:10" ht="45">
      <c r="A54" t="str">
        <f t="shared" si="1"/>
        <v>2015-08-10</v>
      </c>
      <c r="B54" t="str">
        <f>"1430"</f>
        <v>1430</v>
      </c>
      <c r="C54" t="s">
        <v>32</v>
      </c>
      <c r="E54" t="s">
        <v>11</v>
      </c>
      <c r="G54" s="1" t="s">
        <v>124</v>
      </c>
      <c r="I54" t="s">
        <v>15</v>
      </c>
      <c r="J54" t="s">
        <v>125</v>
      </c>
    </row>
    <row r="55" spans="1:10" ht="45">
      <c r="A55" t="str">
        <f t="shared" si="1"/>
        <v>2015-08-10</v>
      </c>
      <c r="B55" t="str">
        <f>"1500"</f>
        <v>1500</v>
      </c>
      <c r="C55" t="s">
        <v>129</v>
      </c>
      <c r="D55" t="s">
        <v>131</v>
      </c>
      <c r="E55" t="s">
        <v>11</v>
      </c>
      <c r="G55" s="1" t="s">
        <v>130</v>
      </c>
      <c r="H55" t="s">
        <v>20</v>
      </c>
      <c r="I55" t="s">
        <v>15</v>
      </c>
      <c r="J55" t="s">
        <v>26</v>
      </c>
    </row>
    <row r="56" spans="1:10" ht="45">
      <c r="A56" t="str">
        <f t="shared" si="1"/>
        <v>2015-08-10</v>
      </c>
      <c r="B56" t="str">
        <f>"1530"</f>
        <v>1530</v>
      </c>
      <c r="C56" t="s">
        <v>27</v>
      </c>
      <c r="E56" t="s">
        <v>48</v>
      </c>
      <c r="F56" t="s">
        <v>121</v>
      </c>
      <c r="G56" s="1" t="s">
        <v>28</v>
      </c>
      <c r="H56" t="s">
        <v>20</v>
      </c>
      <c r="I56" t="s">
        <v>14</v>
      </c>
      <c r="J56" t="s">
        <v>36</v>
      </c>
    </row>
    <row r="57" spans="1:10" ht="30">
      <c r="A57" t="str">
        <f t="shared" si="1"/>
        <v>2015-08-10</v>
      </c>
      <c r="B57" t="str">
        <f>"1600"</f>
        <v>1600</v>
      </c>
      <c r="C57" t="s">
        <v>23</v>
      </c>
      <c r="D57" t="s">
        <v>123</v>
      </c>
      <c r="E57" t="s">
        <v>11</v>
      </c>
      <c r="G57" s="1" t="s">
        <v>122</v>
      </c>
      <c r="H57" t="s">
        <v>20</v>
      </c>
      <c r="I57" t="s">
        <v>15</v>
      </c>
      <c r="J57" t="s">
        <v>26</v>
      </c>
    </row>
    <row r="58" spans="1:10" ht="30">
      <c r="A58" t="str">
        <f t="shared" si="1"/>
        <v>2015-08-10</v>
      </c>
      <c r="B58" t="str">
        <f>"1630"</f>
        <v>1630</v>
      </c>
      <c r="C58" t="s">
        <v>126</v>
      </c>
      <c r="D58" t="s">
        <v>128</v>
      </c>
      <c r="E58" t="s">
        <v>11</v>
      </c>
      <c r="G58" s="1" t="s">
        <v>127</v>
      </c>
      <c r="H58" t="s">
        <v>20</v>
      </c>
      <c r="I58" t="s">
        <v>15</v>
      </c>
      <c r="J58" t="s">
        <v>36</v>
      </c>
    </row>
    <row r="59" spans="1:10" ht="45">
      <c r="A59" t="str">
        <f t="shared" si="1"/>
        <v>2015-08-10</v>
      </c>
      <c r="B59" t="str">
        <f>"1700"</f>
        <v>1700</v>
      </c>
      <c r="C59" t="s">
        <v>34</v>
      </c>
      <c r="E59" t="s">
        <v>11</v>
      </c>
      <c r="G59" s="1" t="s">
        <v>35</v>
      </c>
      <c r="H59" t="s">
        <v>20</v>
      </c>
      <c r="I59" t="s">
        <v>15</v>
      </c>
      <c r="J59" t="s">
        <v>36</v>
      </c>
    </row>
    <row r="60" spans="1:10" ht="45">
      <c r="A60" t="str">
        <f t="shared" si="1"/>
        <v>2015-08-10</v>
      </c>
      <c r="B60" t="str">
        <f>"1730"</f>
        <v>1730</v>
      </c>
      <c r="C60" t="s">
        <v>134</v>
      </c>
      <c r="E60" t="s">
        <v>45</v>
      </c>
      <c r="G60" s="1" t="s">
        <v>46</v>
      </c>
      <c r="I60" t="s">
        <v>15</v>
      </c>
      <c r="J60" t="s">
        <v>40</v>
      </c>
    </row>
    <row r="61" spans="1:10" ht="45">
      <c r="A61" t="str">
        <f t="shared" si="1"/>
        <v>2015-08-10</v>
      </c>
      <c r="B61" t="str">
        <f>"1800"</f>
        <v>1800</v>
      </c>
      <c r="C61" t="s">
        <v>135</v>
      </c>
      <c r="D61" t="s">
        <v>137</v>
      </c>
      <c r="E61" t="s">
        <v>11</v>
      </c>
      <c r="G61" s="1" t="s">
        <v>136</v>
      </c>
      <c r="H61" t="s">
        <v>20</v>
      </c>
      <c r="I61" t="s">
        <v>21</v>
      </c>
      <c r="J61" t="s">
        <v>29</v>
      </c>
    </row>
    <row r="62" spans="1:10" ht="45">
      <c r="A62" t="str">
        <f t="shared" si="1"/>
        <v>2015-08-10</v>
      </c>
      <c r="B62" t="str">
        <f>"1830"</f>
        <v>1830</v>
      </c>
      <c r="C62" t="s">
        <v>138</v>
      </c>
      <c r="D62" t="s">
        <v>140</v>
      </c>
      <c r="G62" s="1" t="s">
        <v>139</v>
      </c>
      <c r="I62" t="s">
        <v>15</v>
      </c>
      <c r="J62" t="s">
        <v>141</v>
      </c>
    </row>
    <row r="63" spans="1:10" ht="45">
      <c r="A63" t="str">
        <f t="shared" si="1"/>
        <v>2015-08-10</v>
      </c>
      <c r="B63" t="str">
        <f>"1845"</f>
        <v>1845</v>
      </c>
      <c r="C63" t="s">
        <v>138</v>
      </c>
      <c r="D63" t="s">
        <v>143</v>
      </c>
      <c r="E63" t="s">
        <v>11</v>
      </c>
      <c r="G63" s="1" t="s">
        <v>142</v>
      </c>
      <c r="I63" t="s">
        <v>15</v>
      </c>
      <c r="J63" t="s">
        <v>144</v>
      </c>
    </row>
    <row r="64" spans="1:10" ht="45">
      <c r="A64" t="str">
        <f t="shared" si="1"/>
        <v>2015-08-10</v>
      </c>
      <c r="B64" t="str">
        <f>"1900"</f>
        <v>1900</v>
      </c>
      <c r="C64" t="s">
        <v>134</v>
      </c>
      <c r="E64" t="s">
        <v>45</v>
      </c>
      <c r="G64" s="1" t="s">
        <v>46</v>
      </c>
      <c r="I64" t="s">
        <v>15</v>
      </c>
      <c r="J64" t="s">
        <v>40</v>
      </c>
    </row>
    <row r="65" spans="1:10" ht="45">
      <c r="A65" t="str">
        <f t="shared" si="1"/>
        <v>2015-08-10</v>
      </c>
      <c r="B65" t="str">
        <f>"1930"</f>
        <v>1930</v>
      </c>
      <c r="C65" t="s">
        <v>145</v>
      </c>
      <c r="D65" t="s">
        <v>147</v>
      </c>
      <c r="E65" t="s">
        <v>11</v>
      </c>
      <c r="G65" s="1" t="s">
        <v>146</v>
      </c>
      <c r="H65" t="s">
        <v>112</v>
      </c>
      <c r="I65" t="s">
        <v>14</v>
      </c>
      <c r="J65" t="s">
        <v>40</v>
      </c>
    </row>
    <row r="66" spans="1:10" ht="45">
      <c r="A66" t="str">
        <f t="shared" si="1"/>
        <v>2015-08-10</v>
      </c>
      <c r="B66" t="str">
        <f>"2000"</f>
        <v>2000</v>
      </c>
      <c r="C66" t="s">
        <v>148</v>
      </c>
      <c r="E66" t="s">
        <v>48</v>
      </c>
      <c r="F66" t="s">
        <v>91</v>
      </c>
      <c r="G66" s="1" t="s">
        <v>149</v>
      </c>
      <c r="H66" t="s">
        <v>20</v>
      </c>
      <c r="I66" t="s">
        <v>150</v>
      </c>
      <c r="J66" t="s">
        <v>26</v>
      </c>
    </row>
    <row r="67" spans="1:10" ht="45">
      <c r="A67" t="str">
        <f t="shared" si="1"/>
        <v>2015-08-10</v>
      </c>
      <c r="B67" t="str">
        <f>"2030"</f>
        <v>2030</v>
      </c>
      <c r="C67" t="s">
        <v>151</v>
      </c>
      <c r="E67" t="s">
        <v>86</v>
      </c>
      <c r="F67" t="s">
        <v>91</v>
      </c>
      <c r="G67" s="1" t="s">
        <v>152</v>
      </c>
      <c r="H67" t="s">
        <v>153</v>
      </c>
      <c r="I67" t="s">
        <v>154</v>
      </c>
      <c r="J67" t="s">
        <v>155</v>
      </c>
    </row>
    <row r="68" spans="1:10" ht="45">
      <c r="A68" t="str">
        <f t="shared" si="1"/>
        <v>2015-08-10</v>
      </c>
      <c r="B68" t="str">
        <f>"2130"</f>
        <v>2130</v>
      </c>
      <c r="C68" t="s">
        <v>109</v>
      </c>
      <c r="E68" t="s">
        <v>86</v>
      </c>
      <c r="F68" t="s">
        <v>110</v>
      </c>
      <c r="G68" s="1" t="s">
        <v>111</v>
      </c>
      <c r="H68" t="s">
        <v>112</v>
      </c>
      <c r="I68" t="s">
        <v>74</v>
      </c>
      <c r="J68" t="s">
        <v>40</v>
      </c>
    </row>
    <row r="69" spans="1:10" ht="45">
      <c r="A69" t="str">
        <f t="shared" si="1"/>
        <v>2015-08-10</v>
      </c>
      <c r="B69" t="str">
        <f>"2200"</f>
        <v>2200</v>
      </c>
      <c r="C69" t="s">
        <v>156</v>
      </c>
      <c r="D69" t="s">
        <v>158</v>
      </c>
      <c r="E69" t="s">
        <v>48</v>
      </c>
      <c r="G69" s="1" t="s">
        <v>157</v>
      </c>
      <c r="I69" t="s">
        <v>15</v>
      </c>
      <c r="J69" t="s">
        <v>159</v>
      </c>
    </row>
    <row r="70" spans="1:10" ht="45">
      <c r="A70" t="str">
        <f t="shared" si="1"/>
        <v>2015-08-10</v>
      </c>
      <c r="B70" t="str">
        <f>"2300"</f>
        <v>2300</v>
      </c>
      <c r="C70" t="s">
        <v>134</v>
      </c>
      <c r="E70" t="s">
        <v>45</v>
      </c>
      <c r="G70" s="1" t="s">
        <v>46</v>
      </c>
      <c r="I70" t="s">
        <v>15</v>
      </c>
      <c r="J70" t="s">
        <v>40</v>
      </c>
    </row>
    <row r="71" spans="1:10" ht="45">
      <c r="A71" t="str">
        <f t="shared" si="1"/>
        <v>2015-08-10</v>
      </c>
      <c r="B71" t="str">
        <f>"2330"</f>
        <v>2330</v>
      </c>
      <c r="C71" t="s">
        <v>138</v>
      </c>
      <c r="D71" t="s">
        <v>140</v>
      </c>
      <c r="G71" s="1" t="s">
        <v>139</v>
      </c>
      <c r="I71" t="s">
        <v>15</v>
      </c>
      <c r="J71" t="s">
        <v>141</v>
      </c>
    </row>
    <row r="72" spans="1:10" ht="45">
      <c r="A72" t="str">
        <f t="shared" si="1"/>
        <v>2015-08-10</v>
      </c>
      <c r="B72" t="str">
        <f>"2345"</f>
        <v>2345</v>
      </c>
      <c r="C72" t="s">
        <v>138</v>
      </c>
      <c r="D72" t="s">
        <v>143</v>
      </c>
      <c r="E72" t="s">
        <v>11</v>
      </c>
      <c r="G72" s="1" t="s">
        <v>142</v>
      </c>
      <c r="I72" t="s">
        <v>15</v>
      </c>
      <c r="J72" t="s">
        <v>144</v>
      </c>
    </row>
    <row r="73" spans="1:10" ht="60">
      <c r="A73" t="str">
        <f aca="true" t="shared" si="2" ref="A73:A118">"2015-08-11"</f>
        <v>2015-08-11</v>
      </c>
      <c r="B73" t="str">
        <f>"0000"</f>
        <v>0000</v>
      </c>
      <c r="C73" t="s">
        <v>160</v>
      </c>
      <c r="D73" t="s">
        <v>162</v>
      </c>
      <c r="E73" t="s">
        <v>11</v>
      </c>
      <c r="G73" s="1" t="s">
        <v>161</v>
      </c>
      <c r="I73" t="s">
        <v>14</v>
      </c>
      <c r="J73" t="s">
        <v>26</v>
      </c>
    </row>
    <row r="74" spans="1:10" ht="45">
      <c r="A74" t="str">
        <f t="shared" si="2"/>
        <v>2015-08-11</v>
      </c>
      <c r="B74" t="str">
        <f>"0030"</f>
        <v>0030</v>
      </c>
      <c r="C74" t="s">
        <v>68</v>
      </c>
      <c r="D74" t="s">
        <v>164</v>
      </c>
      <c r="E74" t="s">
        <v>48</v>
      </c>
      <c r="G74" s="1" t="s">
        <v>163</v>
      </c>
      <c r="I74" t="s">
        <v>15</v>
      </c>
      <c r="J74" t="s">
        <v>71</v>
      </c>
    </row>
    <row r="75" spans="1:10" ht="60">
      <c r="A75" t="str">
        <f t="shared" si="2"/>
        <v>2015-08-11</v>
      </c>
      <c r="B75" t="str">
        <f>"0045"</f>
        <v>0045</v>
      </c>
      <c r="C75" t="s">
        <v>165</v>
      </c>
      <c r="D75" t="s">
        <v>167</v>
      </c>
      <c r="E75" t="s">
        <v>11</v>
      </c>
      <c r="G75" s="1" t="s">
        <v>166</v>
      </c>
      <c r="I75" t="s">
        <v>15</v>
      </c>
      <c r="J75" t="s">
        <v>144</v>
      </c>
    </row>
    <row r="76" spans="1:10" ht="45">
      <c r="A76" t="str">
        <f t="shared" si="2"/>
        <v>2015-08-11</v>
      </c>
      <c r="B76" t="str">
        <f>"0100"</f>
        <v>0100</v>
      </c>
      <c r="C76" t="s">
        <v>138</v>
      </c>
      <c r="D76" t="s">
        <v>169</v>
      </c>
      <c r="E76" t="s">
        <v>11</v>
      </c>
      <c r="G76" s="1" t="s">
        <v>168</v>
      </c>
      <c r="I76" t="s">
        <v>15</v>
      </c>
      <c r="J76" t="s">
        <v>141</v>
      </c>
    </row>
    <row r="77" spans="1:10" ht="45">
      <c r="A77" t="str">
        <f t="shared" si="2"/>
        <v>2015-08-11</v>
      </c>
      <c r="B77" t="str">
        <f>"0115"</f>
        <v>0115</v>
      </c>
      <c r="C77" t="s">
        <v>138</v>
      </c>
      <c r="D77" t="s">
        <v>171</v>
      </c>
      <c r="E77" t="s">
        <v>11</v>
      </c>
      <c r="G77" s="1" t="s">
        <v>170</v>
      </c>
      <c r="I77" t="s">
        <v>15</v>
      </c>
      <c r="J77" t="s">
        <v>71</v>
      </c>
    </row>
    <row r="78" spans="1:10" ht="45">
      <c r="A78" t="str">
        <f t="shared" si="2"/>
        <v>2015-08-11</v>
      </c>
      <c r="B78" t="str">
        <f>"0130"</f>
        <v>0130</v>
      </c>
      <c r="C78" t="s">
        <v>172</v>
      </c>
      <c r="D78" t="s">
        <v>174</v>
      </c>
      <c r="E78" t="s">
        <v>11</v>
      </c>
      <c r="G78" s="1" t="s">
        <v>173</v>
      </c>
      <c r="I78" t="s">
        <v>15</v>
      </c>
      <c r="J78" t="s">
        <v>71</v>
      </c>
    </row>
    <row r="79" spans="1:10" ht="45">
      <c r="A79" t="str">
        <f t="shared" si="2"/>
        <v>2015-08-11</v>
      </c>
      <c r="B79" t="str">
        <f>"0145"</f>
        <v>0145</v>
      </c>
      <c r="C79" t="s">
        <v>172</v>
      </c>
      <c r="D79" t="s">
        <v>176</v>
      </c>
      <c r="E79" t="s">
        <v>11</v>
      </c>
      <c r="G79" s="1" t="s">
        <v>175</v>
      </c>
      <c r="I79" t="s">
        <v>15</v>
      </c>
      <c r="J79" t="s">
        <v>71</v>
      </c>
    </row>
    <row r="80" spans="1:10" ht="45">
      <c r="A80" t="str">
        <f t="shared" si="2"/>
        <v>2015-08-11</v>
      </c>
      <c r="B80" t="str">
        <f>"0200"</f>
        <v>0200</v>
      </c>
      <c r="C80" t="s">
        <v>177</v>
      </c>
      <c r="D80" t="s">
        <v>180</v>
      </c>
      <c r="E80" t="s">
        <v>11</v>
      </c>
      <c r="F80" t="s">
        <v>178</v>
      </c>
      <c r="G80" s="1" t="s">
        <v>179</v>
      </c>
      <c r="I80" t="s">
        <v>15</v>
      </c>
      <c r="J80" t="s">
        <v>71</v>
      </c>
    </row>
    <row r="81" spans="1:10" ht="45">
      <c r="A81" t="str">
        <f t="shared" si="2"/>
        <v>2015-08-11</v>
      </c>
      <c r="B81" t="str">
        <f>"0215"</f>
        <v>0215</v>
      </c>
      <c r="C81" t="s">
        <v>177</v>
      </c>
      <c r="D81" t="s">
        <v>182</v>
      </c>
      <c r="E81" t="s">
        <v>11</v>
      </c>
      <c r="F81" t="s">
        <v>178</v>
      </c>
      <c r="G81" s="1" t="s">
        <v>181</v>
      </c>
      <c r="I81" t="s">
        <v>15</v>
      </c>
      <c r="J81" t="s">
        <v>71</v>
      </c>
    </row>
    <row r="82" spans="1:10" ht="45">
      <c r="A82" t="str">
        <f t="shared" si="2"/>
        <v>2015-08-11</v>
      </c>
      <c r="B82" t="str">
        <f>"0230"</f>
        <v>0230</v>
      </c>
      <c r="C82" t="s">
        <v>183</v>
      </c>
      <c r="D82" t="s">
        <v>185</v>
      </c>
      <c r="E82" t="s">
        <v>11</v>
      </c>
      <c r="F82" t="s">
        <v>178</v>
      </c>
      <c r="G82" s="1" t="s">
        <v>184</v>
      </c>
      <c r="I82" t="s">
        <v>15</v>
      </c>
      <c r="J82" t="s">
        <v>71</v>
      </c>
    </row>
    <row r="83" spans="1:10" ht="45">
      <c r="A83" t="str">
        <f t="shared" si="2"/>
        <v>2015-08-11</v>
      </c>
      <c r="B83" t="str">
        <f>"0245"</f>
        <v>0245</v>
      </c>
      <c r="C83" t="s">
        <v>183</v>
      </c>
      <c r="D83" t="s">
        <v>187</v>
      </c>
      <c r="E83" t="s">
        <v>11</v>
      </c>
      <c r="F83" t="s">
        <v>178</v>
      </c>
      <c r="G83" s="1" t="s">
        <v>186</v>
      </c>
      <c r="I83" t="s">
        <v>15</v>
      </c>
      <c r="J83" t="s">
        <v>71</v>
      </c>
    </row>
    <row r="84" spans="1:10" ht="45">
      <c r="A84" t="str">
        <f t="shared" si="2"/>
        <v>2015-08-11</v>
      </c>
      <c r="B84" t="str">
        <f>"0300"</f>
        <v>0300</v>
      </c>
      <c r="C84" t="s">
        <v>47</v>
      </c>
      <c r="E84" t="s">
        <v>48</v>
      </c>
      <c r="G84" s="1" t="s">
        <v>188</v>
      </c>
      <c r="I84" t="s">
        <v>15</v>
      </c>
      <c r="J84" t="s">
        <v>189</v>
      </c>
    </row>
    <row r="85" spans="1:10" ht="45">
      <c r="A85" t="str">
        <f t="shared" si="2"/>
        <v>2015-08-11</v>
      </c>
      <c r="B85" t="str">
        <f>"0400"</f>
        <v>0400</v>
      </c>
      <c r="C85" t="s">
        <v>190</v>
      </c>
      <c r="E85" t="s">
        <v>45</v>
      </c>
      <c r="G85" s="1" t="s">
        <v>191</v>
      </c>
      <c r="I85" t="s">
        <v>15</v>
      </c>
      <c r="J85" t="s">
        <v>192</v>
      </c>
    </row>
    <row r="86" spans="1:10" ht="45">
      <c r="A86" t="str">
        <f t="shared" si="2"/>
        <v>2015-08-11</v>
      </c>
      <c r="B86" t="str">
        <f>"0500"</f>
        <v>0500</v>
      </c>
      <c r="C86" t="s">
        <v>193</v>
      </c>
      <c r="D86" t="s">
        <v>195</v>
      </c>
      <c r="E86" t="s">
        <v>48</v>
      </c>
      <c r="G86" s="1" t="s">
        <v>194</v>
      </c>
      <c r="I86" t="s">
        <v>15</v>
      </c>
      <c r="J86" t="s">
        <v>196</v>
      </c>
    </row>
    <row r="87" spans="1:10" ht="45">
      <c r="A87" t="str">
        <f t="shared" si="2"/>
        <v>2015-08-11</v>
      </c>
      <c r="B87" t="str">
        <f>"0600"</f>
        <v>0600</v>
      </c>
      <c r="C87" t="s">
        <v>17</v>
      </c>
      <c r="D87" t="s">
        <v>197</v>
      </c>
      <c r="E87" t="s">
        <v>11</v>
      </c>
      <c r="G87" s="1" t="s">
        <v>18</v>
      </c>
      <c r="H87" t="s">
        <v>20</v>
      </c>
      <c r="I87" t="s">
        <v>21</v>
      </c>
      <c r="J87" t="s">
        <v>22</v>
      </c>
    </row>
    <row r="88" spans="1:10" ht="45">
      <c r="A88" t="str">
        <f t="shared" si="2"/>
        <v>2015-08-11</v>
      </c>
      <c r="B88" t="str">
        <f>"0630"</f>
        <v>0630</v>
      </c>
      <c r="C88" t="s">
        <v>30</v>
      </c>
      <c r="E88" t="s">
        <v>11</v>
      </c>
      <c r="G88" s="1" t="s">
        <v>31</v>
      </c>
      <c r="H88" t="s">
        <v>20</v>
      </c>
      <c r="I88" t="s">
        <v>21</v>
      </c>
      <c r="J88" t="s">
        <v>29</v>
      </c>
    </row>
    <row r="89" spans="1:10" ht="45">
      <c r="A89" t="str">
        <f t="shared" si="2"/>
        <v>2015-08-11</v>
      </c>
      <c r="B89" t="str">
        <f>"0700"</f>
        <v>0700</v>
      </c>
      <c r="C89" t="s">
        <v>27</v>
      </c>
      <c r="E89" t="s">
        <v>11</v>
      </c>
      <c r="G89" s="1" t="s">
        <v>28</v>
      </c>
      <c r="H89" t="s">
        <v>20</v>
      </c>
      <c r="I89" t="s">
        <v>14</v>
      </c>
      <c r="J89" t="s">
        <v>36</v>
      </c>
    </row>
    <row r="90" spans="1:10" ht="30">
      <c r="A90" t="str">
        <f t="shared" si="2"/>
        <v>2015-08-11</v>
      </c>
      <c r="B90" t="str">
        <f>"0730"</f>
        <v>0730</v>
      </c>
      <c r="C90" t="s">
        <v>23</v>
      </c>
      <c r="D90" t="s">
        <v>199</v>
      </c>
      <c r="E90" t="s">
        <v>11</v>
      </c>
      <c r="G90" s="1" t="s">
        <v>198</v>
      </c>
      <c r="H90" t="s">
        <v>20</v>
      </c>
      <c r="I90" t="s">
        <v>15</v>
      </c>
      <c r="J90" t="s">
        <v>26</v>
      </c>
    </row>
    <row r="91" spans="1:10" ht="45">
      <c r="A91" t="str">
        <f t="shared" si="2"/>
        <v>2015-08-11</v>
      </c>
      <c r="B91" t="str">
        <f>"0800"</f>
        <v>0800</v>
      </c>
      <c r="C91" t="s">
        <v>32</v>
      </c>
      <c r="E91" t="s">
        <v>11</v>
      </c>
      <c r="G91" s="1" t="s">
        <v>200</v>
      </c>
      <c r="I91" t="s">
        <v>15</v>
      </c>
      <c r="J91" t="s">
        <v>26</v>
      </c>
    </row>
    <row r="92" spans="1:10" ht="30">
      <c r="A92" t="str">
        <f t="shared" si="2"/>
        <v>2015-08-11</v>
      </c>
      <c r="B92" t="str">
        <f>"0830"</f>
        <v>0830</v>
      </c>
      <c r="C92" t="s">
        <v>126</v>
      </c>
      <c r="D92" t="s">
        <v>202</v>
      </c>
      <c r="E92" t="s">
        <v>11</v>
      </c>
      <c r="G92" s="1" t="s">
        <v>201</v>
      </c>
      <c r="H92" t="s">
        <v>20</v>
      </c>
      <c r="I92" t="s">
        <v>15</v>
      </c>
      <c r="J92" t="s">
        <v>22</v>
      </c>
    </row>
    <row r="93" spans="1:10" ht="45">
      <c r="A93" t="str">
        <f t="shared" si="2"/>
        <v>2015-08-11</v>
      </c>
      <c r="B93" t="str">
        <f>"0900"</f>
        <v>0900</v>
      </c>
      <c r="C93" t="s">
        <v>27</v>
      </c>
      <c r="E93" t="s">
        <v>11</v>
      </c>
      <c r="G93" s="1" t="s">
        <v>28</v>
      </c>
      <c r="H93" t="s">
        <v>20</v>
      </c>
      <c r="I93" t="s">
        <v>15</v>
      </c>
      <c r="J93" t="s">
        <v>22</v>
      </c>
    </row>
    <row r="94" spans="1:10" ht="45">
      <c r="A94" t="str">
        <f t="shared" si="2"/>
        <v>2015-08-11</v>
      </c>
      <c r="B94" t="str">
        <f>"0930"</f>
        <v>0930</v>
      </c>
      <c r="C94" t="s">
        <v>17</v>
      </c>
      <c r="D94" t="s">
        <v>203</v>
      </c>
      <c r="E94" t="s">
        <v>11</v>
      </c>
      <c r="G94" s="1" t="s">
        <v>18</v>
      </c>
      <c r="H94" t="s">
        <v>20</v>
      </c>
      <c r="I94" t="s">
        <v>21</v>
      </c>
      <c r="J94" t="s">
        <v>22</v>
      </c>
    </row>
    <row r="95" spans="1:10" ht="45">
      <c r="A95" t="str">
        <f t="shared" si="2"/>
        <v>2015-08-11</v>
      </c>
      <c r="B95" t="str">
        <f>"1000"</f>
        <v>1000</v>
      </c>
      <c r="C95" t="s">
        <v>135</v>
      </c>
      <c r="D95" t="s">
        <v>137</v>
      </c>
      <c r="E95" t="s">
        <v>11</v>
      </c>
      <c r="G95" s="1" t="s">
        <v>136</v>
      </c>
      <c r="H95" t="s">
        <v>20</v>
      </c>
      <c r="I95" t="s">
        <v>21</v>
      </c>
      <c r="J95" t="s">
        <v>29</v>
      </c>
    </row>
    <row r="96" spans="1:10" ht="45">
      <c r="A96" t="str">
        <f t="shared" si="2"/>
        <v>2015-08-11</v>
      </c>
      <c r="B96" t="str">
        <f>"1030"</f>
        <v>1030</v>
      </c>
      <c r="C96" t="s">
        <v>138</v>
      </c>
      <c r="D96" t="s">
        <v>140</v>
      </c>
      <c r="G96" s="1" t="s">
        <v>139</v>
      </c>
      <c r="I96" t="s">
        <v>15</v>
      </c>
      <c r="J96" t="s">
        <v>141</v>
      </c>
    </row>
    <row r="97" spans="1:10" ht="45">
      <c r="A97" t="str">
        <f t="shared" si="2"/>
        <v>2015-08-11</v>
      </c>
      <c r="B97" t="str">
        <f>"1045"</f>
        <v>1045</v>
      </c>
      <c r="C97" t="s">
        <v>138</v>
      </c>
      <c r="D97" t="s">
        <v>143</v>
      </c>
      <c r="E97" t="s">
        <v>11</v>
      </c>
      <c r="G97" s="1" t="s">
        <v>142</v>
      </c>
      <c r="I97" t="s">
        <v>15</v>
      </c>
      <c r="J97" t="s">
        <v>144</v>
      </c>
    </row>
    <row r="98" spans="1:10" ht="60">
      <c r="A98" t="str">
        <f t="shared" si="2"/>
        <v>2015-08-11</v>
      </c>
      <c r="B98" t="str">
        <f>"1100"</f>
        <v>1100</v>
      </c>
      <c r="C98" t="s">
        <v>204</v>
      </c>
      <c r="E98" t="s">
        <v>11</v>
      </c>
      <c r="G98" s="1" t="s">
        <v>205</v>
      </c>
      <c r="H98" t="s">
        <v>20</v>
      </c>
      <c r="I98" t="s">
        <v>15</v>
      </c>
      <c r="J98" t="s">
        <v>206</v>
      </c>
    </row>
    <row r="99" spans="1:10" ht="45">
      <c r="A99" t="str">
        <f t="shared" si="2"/>
        <v>2015-08-11</v>
      </c>
      <c r="B99" t="str">
        <f>"1200"</f>
        <v>1200</v>
      </c>
      <c r="C99" t="s">
        <v>151</v>
      </c>
      <c r="E99" t="s">
        <v>86</v>
      </c>
      <c r="F99" t="s">
        <v>91</v>
      </c>
      <c r="G99" s="1" t="s">
        <v>152</v>
      </c>
      <c r="H99" t="s">
        <v>153</v>
      </c>
      <c r="I99" t="s">
        <v>154</v>
      </c>
      <c r="J99" t="s">
        <v>155</v>
      </c>
    </row>
    <row r="100" spans="1:10" ht="45">
      <c r="A100" t="str">
        <f t="shared" si="2"/>
        <v>2015-08-11</v>
      </c>
      <c r="B100" t="str">
        <f>"1300"</f>
        <v>1300</v>
      </c>
      <c r="C100" t="s">
        <v>145</v>
      </c>
      <c r="D100" t="s">
        <v>147</v>
      </c>
      <c r="E100" t="s">
        <v>11</v>
      </c>
      <c r="G100" s="1" t="s">
        <v>146</v>
      </c>
      <c r="H100" t="s">
        <v>112</v>
      </c>
      <c r="I100" t="s">
        <v>14</v>
      </c>
      <c r="J100" t="s">
        <v>40</v>
      </c>
    </row>
    <row r="101" spans="1:10" ht="45">
      <c r="A101" t="str">
        <f t="shared" si="2"/>
        <v>2015-08-11</v>
      </c>
      <c r="B101" t="str">
        <f>"1330"</f>
        <v>1330</v>
      </c>
      <c r="C101" t="s">
        <v>156</v>
      </c>
      <c r="E101" t="s">
        <v>48</v>
      </c>
      <c r="G101" s="1" t="s">
        <v>157</v>
      </c>
      <c r="I101" t="s">
        <v>15</v>
      </c>
      <c r="J101" t="s">
        <v>159</v>
      </c>
    </row>
    <row r="102" spans="1:10" ht="45">
      <c r="A102" t="str">
        <f t="shared" si="2"/>
        <v>2015-08-11</v>
      </c>
      <c r="B102" t="str">
        <f>"1430"</f>
        <v>1430</v>
      </c>
      <c r="C102" t="s">
        <v>32</v>
      </c>
      <c r="E102" t="s">
        <v>11</v>
      </c>
      <c r="G102" s="1" t="s">
        <v>200</v>
      </c>
      <c r="I102" t="s">
        <v>15</v>
      </c>
      <c r="J102" t="s">
        <v>26</v>
      </c>
    </row>
    <row r="103" spans="1:10" ht="45">
      <c r="A103" t="str">
        <f t="shared" si="2"/>
        <v>2015-08-11</v>
      </c>
      <c r="B103" t="str">
        <f>"1500"</f>
        <v>1500</v>
      </c>
      <c r="C103" t="s">
        <v>17</v>
      </c>
      <c r="D103" t="s">
        <v>203</v>
      </c>
      <c r="E103" t="s">
        <v>11</v>
      </c>
      <c r="G103" s="1" t="s">
        <v>18</v>
      </c>
      <c r="H103" t="s">
        <v>20</v>
      </c>
      <c r="I103" t="s">
        <v>21</v>
      </c>
      <c r="J103" t="s">
        <v>22</v>
      </c>
    </row>
    <row r="104" spans="1:10" ht="45">
      <c r="A104" t="str">
        <f t="shared" si="2"/>
        <v>2015-08-11</v>
      </c>
      <c r="B104" t="str">
        <f>"1530"</f>
        <v>1530</v>
      </c>
      <c r="C104" t="s">
        <v>27</v>
      </c>
      <c r="E104" t="s">
        <v>11</v>
      </c>
      <c r="G104" s="1" t="s">
        <v>28</v>
      </c>
      <c r="H104" t="s">
        <v>20</v>
      </c>
      <c r="I104" t="s">
        <v>14</v>
      </c>
      <c r="J104" t="s">
        <v>36</v>
      </c>
    </row>
    <row r="105" spans="1:10" ht="30">
      <c r="A105" t="str">
        <f t="shared" si="2"/>
        <v>2015-08-11</v>
      </c>
      <c r="B105" t="str">
        <f>"1600"</f>
        <v>1600</v>
      </c>
      <c r="C105" t="s">
        <v>23</v>
      </c>
      <c r="D105" t="s">
        <v>199</v>
      </c>
      <c r="E105" t="s">
        <v>11</v>
      </c>
      <c r="G105" s="1" t="s">
        <v>198</v>
      </c>
      <c r="H105" t="s">
        <v>20</v>
      </c>
      <c r="I105" t="s">
        <v>15</v>
      </c>
      <c r="J105" t="s">
        <v>26</v>
      </c>
    </row>
    <row r="106" spans="1:10" ht="30">
      <c r="A106" t="str">
        <f t="shared" si="2"/>
        <v>2015-08-11</v>
      </c>
      <c r="B106" t="str">
        <f>"1630"</f>
        <v>1630</v>
      </c>
      <c r="C106" t="s">
        <v>126</v>
      </c>
      <c r="D106" t="s">
        <v>202</v>
      </c>
      <c r="E106" t="s">
        <v>11</v>
      </c>
      <c r="G106" s="1" t="s">
        <v>201</v>
      </c>
      <c r="H106" t="s">
        <v>20</v>
      </c>
      <c r="I106" t="s">
        <v>15</v>
      </c>
      <c r="J106" t="s">
        <v>22</v>
      </c>
    </row>
    <row r="107" spans="1:10" ht="45">
      <c r="A107" t="str">
        <f t="shared" si="2"/>
        <v>2015-08-11</v>
      </c>
      <c r="B107" t="str">
        <f>"1700"</f>
        <v>1700</v>
      </c>
      <c r="C107" t="s">
        <v>34</v>
      </c>
      <c r="E107" t="s">
        <v>11</v>
      </c>
      <c r="G107" s="1" t="s">
        <v>35</v>
      </c>
      <c r="H107" t="s">
        <v>20</v>
      </c>
      <c r="I107" t="s">
        <v>15</v>
      </c>
      <c r="J107" t="s">
        <v>36</v>
      </c>
    </row>
    <row r="108" spans="1:10" ht="45">
      <c r="A108" t="str">
        <f t="shared" si="2"/>
        <v>2015-08-11</v>
      </c>
      <c r="B108" t="str">
        <f>"1730"</f>
        <v>1730</v>
      </c>
      <c r="C108" t="s">
        <v>134</v>
      </c>
      <c r="E108" t="s">
        <v>45</v>
      </c>
      <c r="G108" s="1" t="s">
        <v>46</v>
      </c>
      <c r="I108" t="s">
        <v>15</v>
      </c>
      <c r="J108" t="s">
        <v>40</v>
      </c>
    </row>
    <row r="109" spans="1:10" ht="45">
      <c r="A109" t="str">
        <f t="shared" si="2"/>
        <v>2015-08-11</v>
      </c>
      <c r="B109" t="str">
        <f>"1800"</f>
        <v>1800</v>
      </c>
      <c r="C109" t="s">
        <v>135</v>
      </c>
      <c r="D109" t="s">
        <v>207</v>
      </c>
      <c r="E109" t="s">
        <v>11</v>
      </c>
      <c r="G109" s="1" t="s">
        <v>136</v>
      </c>
      <c r="H109" t="s">
        <v>20</v>
      </c>
      <c r="I109" t="s">
        <v>21</v>
      </c>
      <c r="J109" t="s">
        <v>29</v>
      </c>
    </row>
    <row r="110" spans="1:10" ht="45">
      <c r="A110" t="str">
        <f t="shared" si="2"/>
        <v>2015-08-11</v>
      </c>
      <c r="B110" t="str">
        <f>"1830"</f>
        <v>1830</v>
      </c>
      <c r="C110" t="s">
        <v>172</v>
      </c>
      <c r="D110" t="s">
        <v>209</v>
      </c>
      <c r="E110" t="s">
        <v>11</v>
      </c>
      <c r="G110" s="1" t="s">
        <v>208</v>
      </c>
      <c r="I110" t="s">
        <v>15</v>
      </c>
      <c r="J110" t="s">
        <v>71</v>
      </c>
    </row>
    <row r="111" spans="1:10" ht="45">
      <c r="A111" t="str">
        <f t="shared" si="2"/>
        <v>2015-08-11</v>
      </c>
      <c r="B111" t="str">
        <f>"1845"</f>
        <v>1845</v>
      </c>
      <c r="C111" t="s">
        <v>172</v>
      </c>
      <c r="D111" t="s">
        <v>211</v>
      </c>
      <c r="E111" t="s">
        <v>48</v>
      </c>
      <c r="G111" s="1" t="s">
        <v>210</v>
      </c>
      <c r="I111" t="s">
        <v>15</v>
      </c>
      <c r="J111" t="s">
        <v>71</v>
      </c>
    </row>
    <row r="112" spans="1:10" ht="45">
      <c r="A112" t="str">
        <f t="shared" si="2"/>
        <v>2015-08-11</v>
      </c>
      <c r="B112" t="str">
        <f>"1900"</f>
        <v>1900</v>
      </c>
      <c r="C112" t="s">
        <v>134</v>
      </c>
      <c r="E112" t="s">
        <v>45</v>
      </c>
      <c r="G112" s="1" t="s">
        <v>46</v>
      </c>
      <c r="I112" t="s">
        <v>15</v>
      </c>
      <c r="J112" t="s">
        <v>40</v>
      </c>
    </row>
    <row r="113" spans="1:10" ht="45">
      <c r="A113" t="str">
        <f t="shared" si="2"/>
        <v>2015-08-11</v>
      </c>
      <c r="B113" t="str">
        <f>"1930"</f>
        <v>1930</v>
      </c>
      <c r="C113" t="s">
        <v>212</v>
      </c>
      <c r="G113" s="1" t="s">
        <v>213</v>
      </c>
      <c r="H113" t="s">
        <v>20</v>
      </c>
      <c r="I113" t="s">
        <v>74</v>
      </c>
      <c r="J113" t="s">
        <v>214</v>
      </c>
    </row>
    <row r="114" spans="1:10" ht="45">
      <c r="A114" t="str">
        <f t="shared" si="2"/>
        <v>2015-08-11</v>
      </c>
      <c r="B114" t="str">
        <f>"2000"</f>
        <v>2000</v>
      </c>
      <c r="C114" t="s">
        <v>132</v>
      </c>
      <c r="E114" t="s">
        <v>48</v>
      </c>
      <c r="G114" s="1" t="s">
        <v>133</v>
      </c>
      <c r="H114" t="s">
        <v>20</v>
      </c>
      <c r="I114" t="s">
        <v>15</v>
      </c>
      <c r="J114" t="s">
        <v>84</v>
      </c>
    </row>
    <row r="115" spans="1:10" ht="45">
      <c r="A115" t="str">
        <f t="shared" si="2"/>
        <v>2015-08-11</v>
      </c>
      <c r="B115" t="str">
        <f>"2030"</f>
        <v>2030</v>
      </c>
      <c r="C115" t="s">
        <v>215</v>
      </c>
      <c r="E115" t="s">
        <v>86</v>
      </c>
      <c r="F115" t="s">
        <v>87</v>
      </c>
      <c r="G115" s="1" t="s">
        <v>216</v>
      </c>
      <c r="H115" t="s">
        <v>20</v>
      </c>
      <c r="I115" t="s">
        <v>15</v>
      </c>
      <c r="J115" t="s">
        <v>26</v>
      </c>
    </row>
    <row r="116" spans="1:10" ht="45">
      <c r="A116" t="str">
        <f t="shared" si="2"/>
        <v>2015-08-11</v>
      </c>
      <c r="B116" t="str">
        <f>"2100"</f>
        <v>2100</v>
      </c>
      <c r="C116" t="s">
        <v>217</v>
      </c>
      <c r="G116" s="1" t="s">
        <v>218</v>
      </c>
      <c r="I116" t="s">
        <v>15</v>
      </c>
      <c r="J116" t="s">
        <v>196</v>
      </c>
    </row>
    <row r="117" spans="1:10" ht="15">
      <c r="A117" t="str">
        <f t="shared" si="2"/>
        <v>2015-08-11</v>
      </c>
      <c r="B117" t="str">
        <f>"2130"</f>
        <v>2130</v>
      </c>
      <c r="C117" t="s">
        <v>78</v>
      </c>
      <c r="E117" t="s">
        <v>11</v>
      </c>
      <c r="G117" s="1" t="s">
        <v>79</v>
      </c>
      <c r="I117" t="s">
        <v>15</v>
      </c>
      <c r="J117" t="s">
        <v>80</v>
      </c>
    </row>
    <row r="118" spans="1:10" ht="15">
      <c r="A118" t="str">
        <f t="shared" si="2"/>
        <v>2015-08-11</v>
      </c>
      <c r="B118" t="str">
        <f>"2200"</f>
        <v>2200</v>
      </c>
      <c r="C118" t="s">
        <v>219</v>
      </c>
      <c r="E118" t="s">
        <v>45</v>
      </c>
      <c r="G118" s="1" t="s">
        <v>220</v>
      </c>
      <c r="I118" t="s">
        <v>14</v>
      </c>
      <c r="J118" t="s">
        <v>80</v>
      </c>
    </row>
    <row r="119" spans="1:10" ht="45">
      <c r="A119" t="str">
        <f aca="true" t="shared" si="3" ref="A119:A160">"2015-08-12"</f>
        <v>2015-08-12</v>
      </c>
      <c r="B119" t="str">
        <f>"0030"</f>
        <v>0030</v>
      </c>
      <c r="C119" t="s">
        <v>134</v>
      </c>
      <c r="E119" t="s">
        <v>45</v>
      </c>
      <c r="G119" s="1" t="s">
        <v>46</v>
      </c>
      <c r="I119" t="s">
        <v>15</v>
      </c>
      <c r="J119" t="s">
        <v>40</v>
      </c>
    </row>
    <row r="120" spans="1:10" ht="45">
      <c r="A120" t="str">
        <f t="shared" si="3"/>
        <v>2015-08-12</v>
      </c>
      <c r="B120" t="str">
        <f>"0100"</f>
        <v>0100</v>
      </c>
      <c r="C120" t="s">
        <v>172</v>
      </c>
      <c r="D120" t="s">
        <v>209</v>
      </c>
      <c r="E120" t="s">
        <v>11</v>
      </c>
      <c r="G120" s="1" t="s">
        <v>208</v>
      </c>
      <c r="I120" t="s">
        <v>15</v>
      </c>
      <c r="J120" t="s">
        <v>71</v>
      </c>
    </row>
    <row r="121" spans="1:10" ht="45">
      <c r="A121" t="str">
        <f t="shared" si="3"/>
        <v>2015-08-12</v>
      </c>
      <c r="B121" t="str">
        <f>"0115"</f>
        <v>0115</v>
      </c>
      <c r="C121" t="s">
        <v>221</v>
      </c>
      <c r="D121" t="s">
        <v>223</v>
      </c>
      <c r="E121" t="s">
        <v>48</v>
      </c>
      <c r="F121" t="s">
        <v>113</v>
      </c>
      <c r="G121" s="1" t="s">
        <v>222</v>
      </c>
      <c r="H121" t="s">
        <v>20</v>
      </c>
      <c r="I121" t="s">
        <v>15</v>
      </c>
      <c r="J121" t="s">
        <v>26</v>
      </c>
    </row>
    <row r="122" spans="1:10" ht="45">
      <c r="A122" t="str">
        <f t="shared" si="3"/>
        <v>2015-08-12</v>
      </c>
      <c r="B122" t="str">
        <f>"0145"</f>
        <v>0145</v>
      </c>
      <c r="C122" t="s">
        <v>109</v>
      </c>
      <c r="E122" t="s">
        <v>86</v>
      </c>
      <c r="F122" t="s">
        <v>110</v>
      </c>
      <c r="G122" s="1" t="s">
        <v>111</v>
      </c>
      <c r="H122" t="s">
        <v>112</v>
      </c>
      <c r="I122" t="s">
        <v>74</v>
      </c>
      <c r="J122" t="s">
        <v>40</v>
      </c>
    </row>
    <row r="123" spans="1:10" ht="45">
      <c r="A123" t="str">
        <f t="shared" si="3"/>
        <v>2015-08-12</v>
      </c>
      <c r="B123" t="str">
        <f>"0215"</f>
        <v>0215</v>
      </c>
      <c r="C123" t="s">
        <v>183</v>
      </c>
      <c r="D123" t="s">
        <v>225</v>
      </c>
      <c r="E123" t="s">
        <v>11</v>
      </c>
      <c r="F123" t="s">
        <v>178</v>
      </c>
      <c r="G123" s="1" t="s">
        <v>224</v>
      </c>
      <c r="I123" t="s">
        <v>15</v>
      </c>
      <c r="J123" t="s">
        <v>71</v>
      </c>
    </row>
    <row r="124" spans="1:10" ht="30">
      <c r="A124" t="str">
        <f t="shared" si="3"/>
        <v>2015-08-12</v>
      </c>
      <c r="B124" t="str">
        <f>"0230"</f>
        <v>0230</v>
      </c>
      <c r="C124" t="s">
        <v>104</v>
      </c>
      <c r="E124" t="s">
        <v>11</v>
      </c>
      <c r="G124" s="1" t="s">
        <v>105</v>
      </c>
      <c r="I124" t="s">
        <v>15</v>
      </c>
      <c r="J124" t="s">
        <v>40</v>
      </c>
    </row>
    <row r="125" spans="1:10" ht="45">
      <c r="A125" t="str">
        <f t="shared" si="3"/>
        <v>2015-08-12</v>
      </c>
      <c r="B125" t="str">
        <f>"0300"</f>
        <v>0300</v>
      </c>
      <c r="C125" t="s">
        <v>10</v>
      </c>
      <c r="D125" t="s">
        <v>226</v>
      </c>
      <c r="E125" t="s">
        <v>11</v>
      </c>
      <c r="G125" s="1" t="s">
        <v>12</v>
      </c>
      <c r="I125" t="s">
        <v>15</v>
      </c>
      <c r="J125" t="s">
        <v>53</v>
      </c>
    </row>
    <row r="126" spans="1:10" ht="30">
      <c r="A126" t="str">
        <f t="shared" si="3"/>
        <v>2015-08-12</v>
      </c>
      <c r="B126" t="str">
        <f>"0400"</f>
        <v>0400</v>
      </c>
      <c r="C126" t="s">
        <v>227</v>
      </c>
      <c r="E126" t="s">
        <v>86</v>
      </c>
      <c r="F126" t="s">
        <v>121</v>
      </c>
      <c r="G126" s="1" t="s">
        <v>228</v>
      </c>
      <c r="H126" t="s">
        <v>20</v>
      </c>
      <c r="I126" t="s">
        <v>15</v>
      </c>
      <c r="J126" t="s">
        <v>229</v>
      </c>
    </row>
    <row r="127" spans="1:10" ht="45">
      <c r="A127" t="str">
        <f t="shared" si="3"/>
        <v>2015-08-12</v>
      </c>
      <c r="B127" t="str">
        <f>"0500"</f>
        <v>0500</v>
      </c>
      <c r="C127" t="s">
        <v>230</v>
      </c>
      <c r="D127" t="s">
        <v>232</v>
      </c>
      <c r="E127" t="s">
        <v>48</v>
      </c>
      <c r="G127" s="1" t="s">
        <v>231</v>
      </c>
      <c r="I127" t="s">
        <v>15</v>
      </c>
      <c r="J127" t="s">
        <v>189</v>
      </c>
    </row>
    <row r="128" spans="1:10" ht="45">
      <c r="A128" t="str">
        <f t="shared" si="3"/>
        <v>2015-08-12</v>
      </c>
      <c r="B128" t="str">
        <f>"0600"</f>
        <v>0600</v>
      </c>
      <c r="C128" t="s">
        <v>17</v>
      </c>
      <c r="D128" t="s">
        <v>233</v>
      </c>
      <c r="E128" t="s">
        <v>11</v>
      </c>
      <c r="G128" s="1" t="s">
        <v>18</v>
      </c>
      <c r="H128" t="s">
        <v>20</v>
      </c>
      <c r="I128" t="s">
        <v>21</v>
      </c>
      <c r="J128" t="s">
        <v>22</v>
      </c>
    </row>
    <row r="129" spans="1:10" ht="45">
      <c r="A129" t="str">
        <f t="shared" si="3"/>
        <v>2015-08-12</v>
      </c>
      <c r="B129" t="str">
        <f>"0630"</f>
        <v>0630</v>
      </c>
      <c r="C129" t="s">
        <v>30</v>
      </c>
      <c r="E129" t="s">
        <v>11</v>
      </c>
      <c r="G129" s="1" t="s">
        <v>31</v>
      </c>
      <c r="H129" t="s">
        <v>20</v>
      </c>
      <c r="I129" t="s">
        <v>21</v>
      </c>
      <c r="J129" t="s">
        <v>29</v>
      </c>
    </row>
    <row r="130" spans="1:10" ht="45">
      <c r="A130" t="str">
        <f t="shared" si="3"/>
        <v>2015-08-12</v>
      </c>
      <c r="B130" t="str">
        <f>"0700"</f>
        <v>0700</v>
      </c>
      <c r="C130" t="s">
        <v>27</v>
      </c>
      <c r="E130" t="s">
        <v>48</v>
      </c>
      <c r="G130" s="1" t="s">
        <v>28</v>
      </c>
      <c r="H130" t="s">
        <v>20</v>
      </c>
      <c r="I130" t="s">
        <v>14</v>
      </c>
      <c r="J130" t="s">
        <v>40</v>
      </c>
    </row>
    <row r="131" spans="1:10" ht="45">
      <c r="A131" t="str">
        <f t="shared" si="3"/>
        <v>2015-08-12</v>
      </c>
      <c r="B131" t="str">
        <f>"0730"</f>
        <v>0730</v>
      </c>
      <c r="C131" t="s">
        <v>23</v>
      </c>
      <c r="D131" t="s">
        <v>235</v>
      </c>
      <c r="E131" t="s">
        <v>11</v>
      </c>
      <c r="G131" s="1" t="s">
        <v>234</v>
      </c>
      <c r="H131" t="s">
        <v>20</v>
      </c>
      <c r="I131" t="s">
        <v>15</v>
      </c>
      <c r="J131" t="s">
        <v>26</v>
      </c>
    </row>
    <row r="132" spans="1:10" ht="45">
      <c r="A132" t="str">
        <f t="shared" si="3"/>
        <v>2015-08-12</v>
      </c>
      <c r="B132" t="str">
        <f>"0800"</f>
        <v>0800</v>
      </c>
      <c r="C132" t="s">
        <v>32</v>
      </c>
      <c r="E132" t="s">
        <v>11</v>
      </c>
      <c r="G132" s="1" t="s">
        <v>236</v>
      </c>
      <c r="I132" t="s">
        <v>15</v>
      </c>
      <c r="J132" t="s">
        <v>26</v>
      </c>
    </row>
    <row r="133" spans="1:10" ht="45">
      <c r="A133" t="str">
        <f t="shared" si="3"/>
        <v>2015-08-12</v>
      </c>
      <c r="B133" t="str">
        <f>"0830"</f>
        <v>0830</v>
      </c>
      <c r="C133" t="s">
        <v>126</v>
      </c>
      <c r="D133" t="s">
        <v>238</v>
      </c>
      <c r="E133" t="s">
        <v>11</v>
      </c>
      <c r="G133" s="1" t="s">
        <v>237</v>
      </c>
      <c r="H133" t="s">
        <v>20</v>
      </c>
      <c r="I133" t="s">
        <v>15</v>
      </c>
      <c r="J133" t="s">
        <v>22</v>
      </c>
    </row>
    <row r="134" spans="1:10" ht="45">
      <c r="A134" t="str">
        <f t="shared" si="3"/>
        <v>2015-08-12</v>
      </c>
      <c r="B134" t="str">
        <f>"0900"</f>
        <v>0900</v>
      </c>
      <c r="C134" t="s">
        <v>27</v>
      </c>
      <c r="E134" t="s">
        <v>11</v>
      </c>
      <c r="G134" s="1" t="s">
        <v>28</v>
      </c>
      <c r="H134" t="s">
        <v>20</v>
      </c>
      <c r="I134" t="s">
        <v>15</v>
      </c>
      <c r="J134" t="s">
        <v>29</v>
      </c>
    </row>
    <row r="135" spans="1:10" ht="45">
      <c r="A135" t="str">
        <f t="shared" si="3"/>
        <v>2015-08-12</v>
      </c>
      <c r="B135" t="str">
        <f>"0930"</f>
        <v>0930</v>
      </c>
      <c r="C135" t="s">
        <v>17</v>
      </c>
      <c r="D135" t="s">
        <v>239</v>
      </c>
      <c r="E135" t="s">
        <v>11</v>
      </c>
      <c r="G135" s="1" t="s">
        <v>18</v>
      </c>
      <c r="H135" t="s">
        <v>20</v>
      </c>
      <c r="I135" t="s">
        <v>21</v>
      </c>
      <c r="J135" t="s">
        <v>22</v>
      </c>
    </row>
    <row r="136" spans="1:10" ht="45">
      <c r="A136" t="str">
        <f t="shared" si="3"/>
        <v>2015-08-12</v>
      </c>
      <c r="B136" t="str">
        <f>"1000"</f>
        <v>1000</v>
      </c>
      <c r="C136" t="s">
        <v>135</v>
      </c>
      <c r="E136" t="s">
        <v>11</v>
      </c>
      <c r="G136" s="1" t="s">
        <v>136</v>
      </c>
      <c r="H136" t="s">
        <v>20</v>
      </c>
      <c r="I136" t="s">
        <v>21</v>
      </c>
      <c r="J136" t="s">
        <v>29</v>
      </c>
    </row>
    <row r="137" spans="1:10" ht="45">
      <c r="A137" t="str">
        <f t="shared" si="3"/>
        <v>2015-08-12</v>
      </c>
      <c r="B137" t="str">
        <f>"1030"</f>
        <v>1030</v>
      </c>
      <c r="C137" t="s">
        <v>172</v>
      </c>
      <c r="D137" t="s">
        <v>209</v>
      </c>
      <c r="E137" t="s">
        <v>11</v>
      </c>
      <c r="G137" s="1" t="s">
        <v>208</v>
      </c>
      <c r="I137" t="s">
        <v>15</v>
      </c>
      <c r="J137" t="s">
        <v>71</v>
      </c>
    </row>
    <row r="138" spans="1:10" ht="45">
      <c r="A138" t="str">
        <f t="shared" si="3"/>
        <v>2015-08-12</v>
      </c>
      <c r="B138" t="str">
        <f>"1045"</f>
        <v>1045</v>
      </c>
      <c r="C138" t="s">
        <v>172</v>
      </c>
      <c r="D138" t="s">
        <v>211</v>
      </c>
      <c r="E138" t="s">
        <v>48</v>
      </c>
      <c r="G138" s="1" t="s">
        <v>210</v>
      </c>
      <c r="I138" t="s">
        <v>15</v>
      </c>
      <c r="J138" t="s">
        <v>71</v>
      </c>
    </row>
    <row r="139" spans="1:10" ht="45">
      <c r="A139" t="str">
        <f t="shared" si="3"/>
        <v>2015-08-12</v>
      </c>
      <c r="B139" t="str">
        <f>"1100"</f>
        <v>1100</v>
      </c>
      <c r="C139" t="s">
        <v>240</v>
      </c>
      <c r="D139" t="s">
        <v>240</v>
      </c>
      <c r="E139" t="s">
        <v>48</v>
      </c>
      <c r="F139" t="s">
        <v>178</v>
      </c>
      <c r="G139" s="1" t="s">
        <v>241</v>
      </c>
      <c r="I139" t="s">
        <v>15</v>
      </c>
      <c r="J139" t="s">
        <v>242</v>
      </c>
    </row>
    <row r="140" spans="1:10" ht="15">
      <c r="A140" t="str">
        <f t="shared" si="3"/>
        <v>2015-08-12</v>
      </c>
      <c r="B140" t="str">
        <f>"1200"</f>
        <v>1200</v>
      </c>
      <c r="C140" t="s">
        <v>219</v>
      </c>
      <c r="E140" t="s">
        <v>45</v>
      </c>
      <c r="G140" s="1" t="s">
        <v>220</v>
      </c>
      <c r="I140" t="s">
        <v>14</v>
      </c>
      <c r="J140" t="s">
        <v>80</v>
      </c>
    </row>
    <row r="141" spans="1:10" ht="45">
      <c r="A141" t="str">
        <f t="shared" si="3"/>
        <v>2015-08-12</v>
      </c>
      <c r="B141" t="str">
        <f>"1430"</f>
        <v>1430</v>
      </c>
      <c r="C141" t="s">
        <v>32</v>
      </c>
      <c r="E141" t="s">
        <v>11</v>
      </c>
      <c r="G141" s="1" t="s">
        <v>236</v>
      </c>
      <c r="I141" t="s">
        <v>15</v>
      </c>
      <c r="J141" t="s">
        <v>26</v>
      </c>
    </row>
    <row r="142" spans="1:10" ht="45">
      <c r="A142" t="str">
        <f t="shared" si="3"/>
        <v>2015-08-12</v>
      </c>
      <c r="B142" t="str">
        <f>"1500"</f>
        <v>1500</v>
      </c>
      <c r="C142" t="s">
        <v>17</v>
      </c>
      <c r="D142" t="s">
        <v>239</v>
      </c>
      <c r="E142" t="s">
        <v>11</v>
      </c>
      <c r="G142" s="1" t="s">
        <v>18</v>
      </c>
      <c r="H142" t="s">
        <v>20</v>
      </c>
      <c r="I142" t="s">
        <v>21</v>
      </c>
      <c r="J142" t="s">
        <v>22</v>
      </c>
    </row>
    <row r="143" spans="1:10" ht="45">
      <c r="A143" t="str">
        <f t="shared" si="3"/>
        <v>2015-08-12</v>
      </c>
      <c r="B143" t="str">
        <f>"1530"</f>
        <v>1530</v>
      </c>
      <c r="C143" t="s">
        <v>27</v>
      </c>
      <c r="E143" t="s">
        <v>48</v>
      </c>
      <c r="G143" s="1" t="s">
        <v>28</v>
      </c>
      <c r="H143" t="s">
        <v>20</v>
      </c>
      <c r="I143" t="s">
        <v>14</v>
      </c>
      <c r="J143" t="s">
        <v>40</v>
      </c>
    </row>
    <row r="144" spans="1:10" ht="45">
      <c r="A144" t="str">
        <f t="shared" si="3"/>
        <v>2015-08-12</v>
      </c>
      <c r="B144" t="str">
        <f>"1600"</f>
        <v>1600</v>
      </c>
      <c r="C144" t="s">
        <v>23</v>
      </c>
      <c r="D144" t="s">
        <v>235</v>
      </c>
      <c r="E144" t="s">
        <v>11</v>
      </c>
      <c r="G144" s="1" t="s">
        <v>234</v>
      </c>
      <c r="H144" t="s">
        <v>20</v>
      </c>
      <c r="I144" t="s">
        <v>15</v>
      </c>
      <c r="J144" t="s">
        <v>26</v>
      </c>
    </row>
    <row r="145" spans="1:10" ht="45">
      <c r="A145" t="str">
        <f t="shared" si="3"/>
        <v>2015-08-12</v>
      </c>
      <c r="B145" t="str">
        <f>"1630"</f>
        <v>1630</v>
      </c>
      <c r="C145" t="s">
        <v>126</v>
      </c>
      <c r="D145" t="s">
        <v>238</v>
      </c>
      <c r="E145" t="s">
        <v>11</v>
      </c>
      <c r="G145" s="1" t="s">
        <v>237</v>
      </c>
      <c r="H145" t="s">
        <v>20</v>
      </c>
      <c r="I145" t="s">
        <v>15</v>
      </c>
      <c r="J145" t="s">
        <v>22</v>
      </c>
    </row>
    <row r="146" spans="1:10" ht="45">
      <c r="A146" t="str">
        <f t="shared" si="3"/>
        <v>2015-08-12</v>
      </c>
      <c r="B146" t="str">
        <f>"1700"</f>
        <v>1700</v>
      </c>
      <c r="C146" t="s">
        <v>34</v>
      </c>
      <c r="E146" t="s">
        <v>11</v>
      </c>
      <c r="G146" s="1" t="s">
        <v>35</v>
      </c>
      <c r="H146" t="s">
        <v>20</v>
      </c>
      <c r="I146" t="s">
        <v>15</v>
      </c>
      <c r="J146" t="s">
        <v>36</v>
      </c>
    </row>
    <row r="147" spans="1:10" ht="45">
      <c r="A147" t="str">
        <f t="shared" si="3"/>
        <v>2015-08-12</v>
      </c>
      <c r="B147" t="str">
        <f>"1730"</f>
        <v>1730</v>
      </c>
      <c r="C147" t="s">
        <v>134</v>
      </c>
      <c r="E147" t="s">
        <v>45</v>
      </c>
      <c r="G147" s="1" t="s">
        <v>46</v>
      </c>
      <c r="I147" t="s">
        <v>15</v>
      </c>
      <c r="J147" t="s">
        <v>40</v>
      </c>
    </row>
    <row r="148" spans="1:10" ht="45">
      <c r="A148" t="str">
        <f t="shared" si="3"/>
        <v>2015-08-12</v>
      </c>
      <c r="B148" t="str">
        <f>"1800"</f>
        <v>1800</v>
      </c>
      <c r="C148" t="s">
        <v>135</v>
      </c>
      <c r="D148" t="s">
        <v>243</v>
      </c>
      <c r="E148" t="s">
        <v>11</v>
      </c>
      <c r="G148" s="1" t="s">
        <v>136</v>
      </c>
      <c r="H148" t="s">
        <v>20</v>
      </c>
      <c r="I148" t="s">
        <v>21</v>
      </c>
      <c r="J148" t="s">
        <v>29</v>
      </c>
    </row>
    <row r="149" spans="1:10" ht="45">
      <c r="A149" t="str">
        <f t="shared" si="3"/>
        <v>2015-08-12</v>
      </c>
      <c r="B149" t="str">
        <f>"1830"</f>
        <v>1830</v>
      </c>
      <c r="C149" t="s">
        <v>177</v>
      </c>
      <c r="D149" t="s">
        <v>245</v>
      </c>
      <c r="G149" s="1" t="s">
        <v>244</v>
      </c>
      <c r="I149" t="s">
        <v>15</v>
      </c>
      <c r="J149" t="s">
        <v>141</v>
      </c>
    </row>
    <row r="150" spans="1:10" ht="45">
      <c r="A150" t="str">
        <f t="shared" si="3"/>
        <v>2015-08-12</v>
      </c>
      <c r="B150" t="str">
        <f>"1845"</f>
        <v>1845</v>
      </c>
      <c r="C150" t="s">
        <v>177</v>
      </c>
      <c r="D150" t="s">
        <v>247</v>
      </c>
      <c r="E150" t="s">
        <v>11</v>
      </c>
      <c r="G150" s="1" t="s">
        <v>246</v>
      </c>
      <c r="I150" t="s">
        <v>15</v>
      </c>
      <c r="J150" t="s">
        <v>71</v>
      </c>
    </row>
    <row r="151" spans="1:10" ht="45">
      <c r="A151" t="str">
        <f t="shared" si="3"/>
        <v>2015-08-12</v>
      </c>
      <c r="B151" t="str">
        <f>"1900"</f>
        <v>1900</v>
      </c>
      <c r="C151" t="s">
        <v>134</v>
      </c>
      <c r="E151" t="s">
        <v>45</v>
      </c>
      <c r="G151" s="1" t="s">
        <v>46</v>
      </c>
      <c r="I151" t="s">
        <v>15</v>
      </c>
      <c r="J151" t="s">
        <v>40</v>
      </c>
    </row>
    <row r="152" spans="1:10" ht="15">
      <c r="A152" t="str">
        <f t="shared" si="3"/>
        <v>2015-08-12</v>
      </c>
      <c r="B152" t="str">
        <f>"1930"</f>
        <v>1930</v>
      </c>
      <c r="C152" t="s">
        <v>248</v>
      </c>
      <c r="E152" t="s">
        <v>11</v>
      </c>
      <c r="G152" s="1" t="s">
        <v>14</v>
      </c>
      <c r="H152" t="s">
        <v>20</v>
      </c>
      <c r="I152" t="s">
        <v>15</v>
      </c>
      <c r="J152" t="s">
        <v>36</v>
      </c>
    </row>
    <row r="153" spans="1:10" ht="45">
      <c r="A153" t="str">
        <f t="shared" si="3"/>
        <v>2015-08-12</v>
      </c>
      <c r="B153" t="str">
        <f>"2000"</f>
        <v>2000</v>
      </c>
      <c r="C153" t="s">
        <v>249</v>
      </c>
      <c r="D153" t="s">
        <v>251</v>
      </c>
      <c r="E153" t="s">
        <v>11</v>
      </c>
      <c r="G153" s="1" t="s">
        <v>250</v>
      </c>
      <c r="I153" t="s">
        <v>15</v>
      </c>
      <c r="J153" t="s">
        <v>26</v>
      </c>
    </row>
    <row r="154" spans="1:10" ht="15">
      <c r="A154" t="str">
        <f t="shared" si="3"/>
        <v>2015-08-12</v>
      </c>
      <c r="B154" t="str">
        <f>"2030"</f>
        <v>2030</v>
      </c>
      <c r="C154" t="s">
        <v>252</v>
      </c>
      <c r="G154" s="1" t="s">
        <v>14</v>
      </c>
      <c r="I154" t="s">
        <v>14</v>
      </c>
      <c r="J154" t="s">
        <v>80</v>
      </c>
    </row>
    <row r="155" spans="1:10" ht="45">
      <c r="A155" t="str">
        <f t="shared" si="3"/>
        <v>2015-08-12</v>
      </c>
      <c r="B155" t="str">
        <f>"2100"</f>
        <v>2100</v>
      </c>
      <c r="C155" t="s">
        <v>253</v>
      </c>
      <c r="E155" t="s">
        <v>86</v>
      </c>
      <c r="F155" t="s">
        <v>87</v>
      </c>
      <c r="G155" s="1" t="s">
        <v>254</v>
      </c>
      <c r="H155" t="s">
        <v>20</v>
      </c>
      <c r="I155" t="s">
        <v>15</v>
      </c>
      <c r="J155" t="s">
        <v>36</v>
      </c>
    </row>
    <row r="156" spans="1:10" ht="45">
      <c r="A156" t="str">
        <f t="shared" si="3"/>
        <v>2015-08-12</v>
      </c>
      <c r="B156" t="str">
        <f>"2130"</f>
        <v>2130</v>
      </c>
      <c r="C156" t="s">
        <v>75</v>
      </c>
      <c r="D156" t="s">
        <v>256</v>
      </c>
      <c r="E156" t="s">
        <v>45</v>
      </c>
      <c r="G156" s="1" t="s">
        <v>255</v>
      </c>
      <c r="I156" t="s">
        <v>15</v>
      </c>
      <c r="J156" t="s">
        <v>196</v>
      </c>
    </row>
    <row r="157" spans="1:10" ht="45">
      <c r="A157" t="str">
        <f t="shared" si="3"/>
        <v>2015-08-12</v>
      </c>
      <c r="B157" t="str">
        <f>"2230"</f>
        <v>2230</v>
      </c>
      <c r="C157" t="s">
        <v>257</v>
      </c>
      <c r="E157" t="s">
        <v>258</v>
      </c>
      <c r="F157" t="s">
        <v>87</v>
      </c>
      <c r="G157" s="1" t="s">
        <v>259</v>
      </c>
      <c r="H157" t="s">
        <v>20</v>
      </c>
      <c r="I157" t="s">
        <v>15</v>
      </c>
      <c r="J157" t="s">
        <v>214</v>
      </c>
    </row>
    <row r="158" spans="1:10" ht="45">
      <c r="A158" t="str">
        <f t="shared" si="3"/>
        <v>2015-08-12</v>
      </c>
      <c r="B158" t="str">
        <f>"2300"</f>
        <v>2300</v>
      </c>
      <c r="C158" t="s">
        <v>134</v>
      </c>
      <c r="E158" t="s">
        <v>45</v>
      </c>
      <c r="G158" s="1" t="s">
        <v>46</v>
      </c>
      <c r="I158" t="s">
        <v>15</v>
      </c>
      <c r="J158" t="s">
        <v>40</v>
      </c>
    </row>
    <row r="159" spans="1:10" ht="45">
      <c r="A159" t="str">
        <f t="shared" si="3"/>
        <v>2015-08-12</v>
      </c>
      <c r="B159" t="str">
        <f>"2330"</f>
        <v>2330</v>
      </c>
      <c r="C159" t="s">
        <v>177</v>
      </c>
      <c r="D159" t="s">
        <v>245</v>
      </c>
      <c r="G159" s="1" t="s">
        <v>244</v>
      </c>
      <c r="I159" t="s">
        <v>15</v>
      </c>
      <c r="J159" t="s">
        <v>141</v>
      </c>
    </row>
    <row r="160" spans="1:10" ht="45">
      <c r="A160" t="str">
        <f t="shared" si="3"/>
        <v>2015-08-12</v>
      </c>
      <c r="B160" t="str">
        <f>"2345"</f>
        <v>2345</v>
      </c>
      <c r="C160" t="s">
        <v>177</v>
      </c>
      <c r="D160" t="s">
        <v>247</v>
      </c>
      <c r="E160" t="s">
        <v>11</v>
      </c>
      <c r="G160" s="1" t="s">
        <v>246</v>
      </c>
      <c r="I160" t="s">
        <v>15</v>
      </c>
      <c r="J160" t="s">
        <v>71</v>
      </c>
    </row>
    <row r="161" spans="1:10" ht="45">
      <c r="A161" t="str">
        <f aca="true" t="shared" si="4" ref="A161:A202">"2015-08-13"</f>
        <v>2015-08-13</v>
      </c>
      <c r="B161" t="str">
        <f>"0000"</f>
        <v>0000</v>
      </c>
      <c r="C161" t="s">
        <v>260</v>
      </c>
      <c r="E161" t="s">
        <v>11</v>
      </c>
      <c r="G161" s="1" t="s">
        <v>261</v>
      </c>
      <c r="H161" t="s">
        <v>20</v>
      </c>
      <c r="I161" t="s">
        <v>21</v>
      </c>
      <c r="J161" t="s">
        <v>22</v>
      </c>
    </row>
    <row r="162" spans="1:10" ht="60">
      <c r="A162" t="str">
        <f t="shared" si="4"/>
        <v>2015-08-13</v>
      </c>
      <c r="B162" t="str">
        <f>"0030"</f>
        <v>0030</v>
      </c>
      <c r="C162" t="s">
        <v>262</v>
      </c>
      <c r="D162" t="s">
        <v>265</v>
      </c>
      <c r="E162" t="s">
        <v>48</v>
      </c>
      <c r="F162" t="s">
        <v>263</v>
      </c>
      <c r="G162" s="1" t="s">
        <v>264</v>
      </c>
      <c r="H162" t="s">
        <v>20</v>
      </c>
      <c r="I162" t="s">
        <v>266</v>
      </c>
      <c r="J162" t="s">
        <v>192</v>
      </c>
    </row>
    <row r="163" spans="1:10" ht="45">
      <c r="A163" t="str">
        <f t="shared" si="4"/>
        <v>2015-08-13</v>
      </c>
      <c r="B163" t="str">
        <f>"0130"</f>
        <v>0130</v>
      </c>
      <c r="C163" t="s">
        <v>227</v>
      </c>
      <c r="E163" t="s">
        <v>48</v>
      </c>
      <c r="F163" t="s">
        <v>98</v>
      </c>
      <c r="G163" s="1" t="s">
        <v>267</v>
      </c>
      <c r="H163" t="s">
        <v>20</v>
      </c>
      <c r="I163" t="s">
        <v>15</v>
      </c>
      <c r="J163" t="s">
        <v>268</v>
      </c>
    </row>
    <row r="164" spans="1:10" ht="60">
      <c r="A164" t="str">
        <f t="shared" si="4"/>
        <v>2015-08-13</v>
      </c>
      <c r="B164" t="str">
        <f>"0230"</f>
        <v>0230</v>
      </c>
      <c r="C164" t="s">
        <v>269</v>
      </c>
      <c r="D164" t="s">
        <v>271</v>
      </c>
      <c r="E164" t="s">
        <v>48</v>
      </c>
      <c r="G164" s="1" t="s">
        <v>270</v>
      </c>
      <c r="H164" t="s">
        <v>20</v>
      </c>
      <c r="I164" t="s">
        <v>266</v>
      </c>
      <c r="J164" t="s">
        <v>272</v>
      </c>
    </row>
    <row r="165" spans="1:10" ht="45">
      <c r="A165" t="str">
        <f t="shared" si="4"/>
        <v>2015-08-13</v>
      </c>
      <c r="B165" t="str">
        <f>"0355"</f>
        <v>0355</v>
      </c>
      <c r="C165" t="s">
        <v>273</v>
      </c>
      <c r="D165" t="s">
        <v>275</v>
      </c>
      <c r="E165" t="s">
        <v>11</v>
      </c>
      <c r="G165" s="1" t="s">
        <v>274</v>
      </c>
      <c r="H165" t="s">
        <v>20</v>
      </c>
      <c r="I165" t="s">
        <v>15</v>
      </c>
      <c r="J165" t="s">
        <v>50</v>
      </c>
    </row>
    <row r="166" spans="1:10" ht="45">
      <c r="A166" t="str">
        <f t="shared" si="4"/>
        <v>2015-08-13</v>
      </c>
      <c r="B166" t="str">
        <f>"0500"</f>
        <v>0500</v>
      </c>
      <c r="C166" t="s">
        <v>276</v>
      </c>
      <c r="D166" t="s">
        <v>278</v>
      </c>
      <c r="E166" t="s">
        <v>48</v>
      </c>
      <c r="G166" s="1" t="s">
        <v>277</v>
      </c>
      <c r="I166" t="s">
        <v>15</v>
      </c>
      <c r="J166" t="s">
        <v>189</v>
      </c>
    </row>
    <row r="167" spans="1:10" ht="45">
      <c r="A167" t="str">
        <f t="shared" si="4"/>
        <v>2015-08-13</v>
      </c>
      <c r="B167" t="str">
        <f>"0600"</f>
        <v>0600</v>
      </c>
      <c r="C167" t="s">
        <v>17</v>
      </c>
      <c r="D167" t="s">
        <v>279</v>
      </c>
      <c r="E167" t="s">
        <v>11</v>
      </c>
      <c r="G167" s="1" t="s">
        <v>18</v>
      </c>
      <c r="H167" t="s">
        <v>20</v>
      </c>
      <c r="I167" t="s">
        <v>21</v>
      </c>
      <c r="J167" t="s">
        <v>22</v>
      </c>
    </row>
    <row r="168" spans="1:10" ht="45">
      <c r="A168" t="str">
        <f t="shared" si="4"/>
        <v>2015-08-13</v>
      </c>
      <c r="B168" t="str">
        <f>"0630"</f>
        <v>0630</v>
      </c>
      <c r="C168" t="s">
        <v>30</v>
      </c>
      <c r="E168" t="s">
        <v>11</v>
      </c>
      <c r="G168" s="1" t="s">
        <v>31</v>
      </c>
      <c r="H168" t="s">
        <v>20</v>
      </c>
      <c r="I168" t="s">
        <v>21</v>
      </c>
      <c r="J168" t="s">
        <v>29</v>
      </c>
    </row>
    <row r="169" spans="1:10" ht="45">
      <c r="A169" t="str">
        <f t="shared" si="4"/>
        <v>2015-08-13</v>
      </c>
      <c r="B169" t="str">
        <f>"0700"</f>
        <v>0700</v>
      </c>
      <c r="C169" t="s">
        <v>27</v>
      </c>
      <c r="E169" t="s">
        <v>11</v>
      </c>
      <c r="G169" s="1" t="s">
        <v>28</v>
      </c>
      <c r="H169" t="s">
        <v>20</v>
      </c>
      <c r="I169" t="s">
        <v>14</v>
      </c>
      <c r="J169" t="s">
        <v>36</v>
      </c>
    </row>
    <row r="170" spans="1:10" ht="30">
      <c r="A170" t="str">
        <f t="shared" si="4"/>
        <v>2015-08-13</v>
      </c>
      <c r="B170" t="str">
        <f>"0730"</f>
        <v>0730</v>
      </c>
      <c r="C170" t="s">
        <v>23</v>
      </c>
      <c r="D170" t="s">
        <v>281</v>
      </c>
      <c r="E170" t="s">
        <v>11</v>
      </c>
      <c r="G170" s="1" t="s">
        <v>280</v>
      </c>
      <c r="H170" t="s">
        <v>20</v>
      </c>
      <c r="I170" t="s">
        <v>15</v>
      </c>
      <c r="J170" t="s">
        <v>26</v>
      </c>
    </row>
    <row r="171" spans="1:10" ht="45">
      <c r="A171" t="str">
        <f t="shared" si="4"/>
        <v>2015-08-13</v>
      </c>
      <c r="B171" t="str">
        <f>"0800"</f>
        <v>0800</v>
      </c>
      <c r="C171" t="s">
        <v>32</v>
      </c>
      <c r="E171" t="s">
        <v>11</v>
      </c>
      <c r="G171" s="1" t="s">
        <v>282</v>
      </c>
      <c r="I171" t="s">
        <v>15</v>
      </c>
      <c r="J171" t="s">
        <v>40</v>
      </c>
    </row>
    <row r="172" spans="1:10" ht="30">
      <c r="A172" t="str">
        <f t="shared" si="4"/>
        <v>2015-08-13</v>
      </c>
      <c r="B172" t="str">
        <f>"0830"</f>
        <v>0830</v>
      </c>
      <c r="C172" t="s">
        <v>126</v>
      </c>
      <c r="D172" t="s">
        <v>284</v>
      </c>
      <c r="E172" t="s">
        <v>11</v>
      </c>
      <c r="G172" s="1" t="s">
        <v>283</v>
      </c>
      <c r="H172" t="s">
        <v>20</v>
      </c>
      <c r="I172" t="s">
        <v>15</v>
      </c>
      <c r="J172" t="s">
        <v>36</v>
      </c>
    </row>
    <row r="173" spans="1:10" ht="45">
      <c r="A173" t="str">
        <f t="shared" si="4"/>
        <v>2015-08-13</v>
      </c>
      <c r="B173" t="str">
        <f>"0900"</f>
        <v>0900</v>
      </c>
      <c r="C173" t="s">
        <v>27</v>
      </c>
      <c r="E173" t="s">
        <v>11</v>
      </c>
      <c r="G173" s="1" t="s">
        <v>28</v>
      </c>
      <c r="H173" t="s">
        <v>20</v>
      </c>
      <c r="I173" t="s">
        <v>15</v>
      </c>
      <c r="J173" t="s">
        <v>29</v>
      </c>
    </row>
    <row r="174" spans="1:10" ht="45">
      <c r="A174" t="str">
        <f t="shared" si="4"/>
        <v>2015-08-13</v>
      </c>
      <c r="B174" t="str">
        <f>"0930"</f>
        <v>0930</v>
      </c>
      <c r="C174" t="s">
        <v>17</v>
      </c>
      <c r="D174" t="s">
        <v>285</v>
      </c>
      <c r="E174" t="s">
        <v>11</v>
      </c>
      <c r="G174" s="1" t="s">
        <v>18</v>
      </c>
      <c r="H174" t="s">
        <v>20</v>
      </c>
      <c r="I174" t="s">
        <v>21</v>
      </c>
      <c r="J174" t="s">
        <v>22</v>
      </c>
    </row>
    <row r="175" spans="1:10" ht="45">
      <c r="A175" t="str">
        <f t="shared" si="4"/>
        <v>2015-08-13</v>
      </c>
      <c r="B175" t="str">
        <f>"1000"</f>
        <v>1000</v>
      </c>
      <c r="C175" t="s">
        <v>135</v>
      </c>
      <c r="D175" t="s">
        <v>243</v>
      </c>
      <c r="E175" t="s">
        <v>11</v>
      </c>
      <c r="G175" s="1" t="s">
        <v>136</v>
      </c>
      <c r="H175" t="s">
        <v>20</v>
      </c>
      <c r="I175" t="s">
        <v>21</v>
      </c>
      <c r="J175" t="s">
        <v>29</v>
      </c>
    </row>
    <row r="176" spans="1:10" ht="45">
      <c r="A176" t="str">
        <f t="shared" si="4"/>
        <v>2015-08-13</v>
      </c>
      <c r="B176" t="str">
        <f>"1030"</f>
        <v>1030</v>
      </c>
      <c r="C176" t="s">
        <v>177</v>
      </c>
      <c r="D176" t="s">
        <v>245</v>
      </c>
      <c r="G176" s="1" t="s">
        <v>244</v>
      </c>
      <c r="I176" t="s">
        <v>15</v>
      </c>
      <c r="J176" t="s">
        <v>141</v>
      </c>
    </row>
    <row r="177" spans="1:10" ht="45">
      <c r="A177" t="str">
        <f t="shared" si="4"/>
        <v>2015-08-13</v>
      </c>
      <c r="B177" t="str">
        <f>"1045"</f>
        <v>1045</v>
      </c>
      <c r="C177" t="s">
        <v>177</v>
      </c>
      <c r="D177" t="s">
        <v>247</v>
      </c>
      <c r="E177" t="s">
        <v>11</v>
      </c>
      <c r="G177" s="1" t="s">
        <v>246</v>
      </c>
      <c r="I177" t="s">
        <v>15</v>
      </c>
      <c r="J177" t="s">
        <v>71</v>
      </c>
    </row>
    <row r="178" spans="1:10" ht="45">
      <c r="A178" t="str">
        <f t="shared" si="4"/>
        <v>2015-08-13</v>
      </c>
      <c r="B178" t="str">
        <f>"1100"</f>
        <v>1100</v>
      </c>
      <c r="C178" t="s">
        <v>75</v>
      </c>
      <c r="D178" t="s">
        <v>256</v>
      </c>
      <c r="E178" t="s">
        <v>45</v>
      </c>
      <c r="G178" s="1" t="s">
        <v>255</v>
      </c>
      <c r="I178" t="s">
        <v>15</v>
      </c>
      <c r="J178" t="s">
        <v>196</v>
      </c>
    </row>
    <row r="179" spans="1:10" ht="15">
      <c r="A179" t="str">
        <f t="shared" si="4"/>
        <v>2015-08-13</v>
      </c>
      <c r="B179" t="str">
        <f>"1200"</f>
        <v>1200</v>
      </c>
      <c r="C179" t="s">
        <v>248</v>
      </c>
      <c r="E179" t="s">
        <v>11</v>
      </c>
      <c r="G179" s="1" t="s">
        <v>14</v>
      </c>
      <c r="H179" t="s">
        <v>20</v>
      </c>
      <c r="I179" t="s">
        <v>15</v>
      </c>
      <c r="J179" t="s">
        <v>36</v>
      </c>
    </row>
    <row r="180" spans="1:10" ht="45">
      <c r="A180" t="str">
        <f t="shared" si="4"/>
        <v>2015-08-13</v>
      </c>
      <c r="B180" t="str">
        <f>"1230"</f>
        <v>1230</v>
      </c>
      <c r="C180" t="s">
        <v>253</v>
      </c>
      <c r="E180" t="s">
        <v>86</v>
      </c>
      <c r="F180" t="s">
        <v>87</v>
      </c>
      <c r="G180" s="1" t="s">
        <v>254</v>
      </c>
      <c r="H180" t="s">
        <v>20</v>
      </c>
      <c r="I180" t="s">
        <v>15</v>
      </c>
      <c r="J180" t="s">
        <v>36</v>
      </c>
    </row>
    <row r="181" spans="1:10" ht="45">
      <c r="A181" t="str">
        <f t="shared" si="4"/>
        <v>2015-08-13</v>
      </c>
      <c r="B181" t="str">
        <f>"1300"</f>
        <v>1300</v>
      </c>
      <c r="C181" t="s">
        <v>95</v>
      </c>
      <c r="E181" t="s">
        <v>11</v>
      </c>
      <c r="G181" s="1" t="s">
        <v>96</v>
      </c>
      <c r="H181" t="s">
        <v>20</v>
      </c>
      <c r="I181" t="s">
        <v>15</v>
      </c>
      <c r="J181" t="s">
        <v>26</v>
      </c>
    </row>
    <row r="182" spans="1:10" ht="45">
      <c r="A182" t="str">
        <f t="shared" si="4"/>
        <v>2015-08-13</v>
      </c>
      <c r="B182" t="str">
        <f>"1330"</f>
        <v>1330</v>
      </c>
      <c r="C182" t="s">
        <v>260</v>
      </c>
      <c r="E182" t="s">
        <v>11</v>
      </c>
      <c r="G182" s="1" t="s">
        <v>261</v>
      </c>
      <c r="H182" t="s">
        <v>20</v>
      </c>
      <c r="I182" t="s">
        <v>21</v>
      </c>
      <c r="J182" t="s">
        <v>22</v>
      </c>
    </row>
    <row r="183" spans="1:10" ht="45">
      <c r="A183" t="str">
        <f t="shared" si="4"/>
        <v>2015-08-13</v>
      </c>
      <c r="B183" t="str">
        <f>"1400"</f>
        <v>1400</v>
      </c>
      <c r="C183" t="s">
        <v>249</v>
      </c>
      <c r="D183" t="s">
        <v>251</v>
      </c>
      <c r="E183" t="s">
        <v>11</v>
      </c>
      <c r="G183" s="1" t="s">
        <v>250</v>
      </c>
      <c r="I183" t="s">
        <v>15</v>
      </c>
      <c r="J183" t="s">
        <v>26</v>
      </c>
    </row>
    <row r="184" spans="1:10" ht="45">
      <c r="A184" t="str">
        <f t="shared" si="4"/>
        <v>2015-08-13</v>
      </c>
      <c r="B184" t="str">
        <f>"1430"</f>
        <v>1430</v>
      </c>
      <c r="C184" t="s">
        <v>32</v>
      </c>
      <c r="E184" t="s">
        <v>11</v>
      </c>
      <c r="G184" s="1" t="s">
        <v>282</v>
      </c>
      <c r="I184" t="s">
        <v>15</v>
      </c>
      <c r="J184" t="s">
        <v>40</v>
      </c>
    </row>
    <row r="185" spans="1:10" ht="45">
      <c r="A185" t="str">
        <f t="shared" si="4"/>
        <v>2015-08-13</v>
      </c>
      <c r="B185" t="str">
        <f>"1500"</f>
        <v>1500</v>
      </c>
      <c r="C185" t="s">
        <v>17</v>
      </c>
      <c r="D185" t="s">
        <v>285</v>
      </c>
      <c r="E185" t="s">
        <v>11</v>
      </c>
      <c r="G185" s="1" t="s">
        <v>18</v>
      </c>
      <c r="H185" t="s">
        <v>20</v>
      </c>
      <c r="I185" t="s">
        <v>21</v>
      </c>
      <c r="J185" t="s">
        <v>22</v>
      </c>
    </row>
    <row r="186" spans="1:10" ht="45">
      <c r="A186" t="str">
        <f t="shared" si="4"/>
        <v>2015-08-13</v>
      </c>
      <c r="B186" t="str">
        <f>"1530"</f>
        <v>1530</v>
      </c>
      <c r="C186" t="s">
        <v>27</v>
      </c>
      <c r="E186" t="s">
        <v>11</v>
      </c>
      <c r="G186" s="1" t="s">
        <v>28</v>
      </c>
      <c r="H186" t="s">
        <v>20</v>
      </c>
      <c r="I186" t="s">
        <v>14</v>
      </c>
      <c r="J186" t="s">
        <v>36</v>
      </c>
    </row>
    <row r="187" spans="1:10" ht="30">
      <c r="A187" t="str">
        <f t="shared" si="4"/>
        <v>2015-08-13</v>
      </c>
      <c r="B187" t="str">
        <f>"1600"</f>
        <v>1600</v>
      </c>
      <c r="C187" t="s">
        <v>23</v>
      </c>
      <c r="D187" t="s">
        <v>281</v>
      </c>
      <c r="E187" t="s">
        <v>11</v>
      </c>
      <c r="G187" s="1" t="s">
        <v>280</v>
      </c>
      <c r="H187" t="s">
        <v>20</v>
      </c>
      <c r="I187" t="s">
        <v>15</v>
      </c>
      <c r="J187" t="s">
        <v>26</v>
      </c>
    </row>
    <row r="188" spans="1:10" ht="30">
      <c r="A188" t="str">
        <f t="shared" si="4"/>
        <v>2015-08-13</v>
      </c>
      <c r="B188" t="str">
        <f>"1630"</f>
        <v>1630</v>
      </c>
      <c r="C188" t="s">
        <v>126</v>
      </c>
      <c r="D188" t="s">
        <v>284</v>
      </c>
      <c r="E188" t="s">
        <v>11</v>
      </c>
      <c r="G188" s="1" t="s">
        <v>283</v>
      </c>
      <c r="H188" t="s">
        <v>20</v>
      </c>
      <c r="I188" t="s">
        <v>15</v>
      </c>
      <c r="J188" t="s">
        <v>36</v>
      </c>
    </row>
    <row r="189" spans="1:10" ht="45">
      <c r="A189" t="str">
        <f t="shared" si="4"/>
        <v>2015-08-13</v>
      </c>
      <c r="B189" t="str">
        <f>"1700"</f>
        <v>1700</v>
      </c>
      <c r="C189" t="s">
        <v>34</v>
      </c>
      <c r="E189" t="s">
        <v>11</v>
      </c>
      <c r="G189" s="1" t="s">
        <v>35</v>
      </c>
      <c r="H189" t="s">
        <v>20</v>
      </c>
      <c r="I189" t="s">
        <v>15</v>
      </c>
      <c r="J189" t="s">
        <v>36</v>
      </c>
    </row>
    <row r="190" spans="1:10" ht="45">
      <c r="A190" t="str">
        <f t="shared" si="4"/>
        <v>2015-08-13</v>
      </c>
      <c r="B190" t="str">
        <f>"1730"</f>
        <v>1730</v>
      </c>
      <c r="C190" t="s">
        <v>134</v>
      </c>
      <c r="E190" t="s">
        <v>45</v>
      </c>
      <c r="G190" s="1" t="s">
        <v>46</v>
      </c>
      <c r="I190" t="s">
        <v>15</v>
      </c>
      <c r="J190" t="s">
        <v>40</v>
      </c>
    </row>
    <row r="191" spans="1:10" ht="45">
      <c r="A191" t="str">
        <f t="shared" si="4"/>
        <v>2015-08-13</v>
      </c>
      <c r="B191" t="str">
        <f>"1800"</f>
        <v>1800</v>
      </c>
      <c r="C191" t="s">
        <v>135</v>
      </c>
      <c r="D191" t="s">
        <v>287</v>
      </c>
      <c r="E191" t="s">
        <v>11</v>
      </c>
      <c r="G191" s="1" t="s">
        <v>136</v>
      </c>
      <c r="H191" t="s">
        <v>20</v>
      </c>
      <c r="I191" t="s">
        <v>21</v>
      </c>
      <c r="J191" t="s">
        <v>29</v>
      </c>
    </row>
    <row r="192" spans="1:10" ht="45">
      <c r="A192" t="str">
        <f t="shared" si="4"/>
        <v>2015-08-13</v>
      </c>
      <c r="B192" t="str">
        <f>"1830"</f>
        <v>1830</v>
      </c>
      <c r="C192" t="s">
        <v>183</v>
      </c>
      <c r="D192" t="s">
        <v>289</v>
      </c>
      <c r="E192" t="s">
        <v>11</v>
      </c>
      <c r="G192" s="1" t="s">
        <v>288</v>
      </c>
      <c r="I192" t="s">
        <v>15</v>
      </c>
      <c r="J192" t="s">
        <v>71</v>
      </c>
    </row>
    <row r="193" spans="1:10" ht="45">
      <c r="A193" t="str">
        <f t="shared" si="4"/>
        <v>2015-08-13</v>
      </c>
      <c r="B193" t="str">
        <f>"1845"</f>
        <v>1845</v>
      </c>
      <c r="C193" t="s">
        <v>183</v>
      </c>
      <c r="D193" t="s">
        <v>291</v>
      </c>
      <c r="E193" t="s">
        <v>11</v>
      </c>
      <c r="G193" s="1" t="s">
        <v>290</v>
      </c>
      <c r="I193" t="s">
        <v>15</v>
      </c>
      <c r="J193" t="s">
        <v>144</v>
      </c>
    </row>
    <row r="194" spans="1:10" ht="45">
      <c r="A194" t="str">
        <f t="shared" si="4"/>
        <v>2015-08-13</v>
      </c>
      <c r="B194" t="str">
        <f>"1900"</f>
        <v>1900</v>
      </c>
      <c r="C194" t="s">
        <v>134</v>
      </c>
      <c r="E194" t="s">
        <v>45</v>
      </c>
      <c r="G194" s="1" t="s">
        <v>46</v>
      </c>
      <c r="I194" t="s">
        <v>15</v>
      </c>
      <c r="J194" t="s">
        <v>40</v>
      </c>
    </row>
    <row r="195" spans="1:10" ht="45">
      <c r="A195" t="str">
        <f t="shared" si="4"/>
        <v>2015-08-13</v>
      </c>
      <c r="B195" t="str">
        <f>"1930"</f>
        <v>1930</v>
      </c>
      <c r="C195" t="s">
        <v>292</v>
      </c>
      <c r="E195" t="s">
        <v>45</v>
      </c>
      <c r="G195" s="1" t="s">
        <v>293</v>
      </c>
      <c r="I195" t="s">
        <v>15</v>
      </c>
      <c r="J195" t="s">
        <v>294</v>
      </c>
    </row>
    <row r="196" spans="1:10" ht="45">
      <c r="A196" t="str">
        <f t="shared" si="4"/>
        <v>2015-08-13</v>
      </c>
      <c r="B196" t="str">
        <f>"2100"</f>
        <v>2100</v>
      </c>
      <c r="C196" t="s">
        <v>295</v>
      </c>
      <c r="D196" t="s">
        <v>297</v>
      </c>
      <c r="E196" t="s">
        <v>86</v>
      </c>
      <c r="F196" t="s">
        <v>113</v>
      </c>
      <c r="G196" s="1" t="s">
        <v>296</v>
      </c>
      <c r="H196" t="s">
        <v>112</v>
      </c>
      <c r="I196" t="s">
        <v>14</v>
      </c>
      <c r="J196" t="s">
        <v>26</v>
      </c>
    </row>
    <row r="197" spans="1:10" ht="45">
      <c r="A197" t="str">
        <f t="shared" si="4"/>
        <v>2015-08-13</v>
      </c>
      <c r="B197" t="str">
        <f>"2130"</f>
        <v>2130</v>
      </c>
      <c r="C197" t="s">
        <v>298</v>
      </c>
      <c r="D197" t="s">
        <v>300</v>
      </c>
      <c r="E197" t="s">
        <v>258</v>
      </c>
      <c r="F197" t="s">
        <v>98</v>
      </c>
      <c r="G197" s="1" t="s">
        <v>299</v>
      </c>
      <c r="H197" t="s">
        <v>112</v>
      </c>
      <c r="I197" t="s">
        <v>74</v>
      </c>
      <c r="J197" t="s">
        <v>26</v>
      </c>
    </row>
    <row r="198" spans="1:10" ht="45">
      <c r="A198" t="str">
        <f t="shared" si="4"/>
        <v>2015-08-13</v>
      </c>
      <c r="B198" t="str">
        <f>"2200"</f>
        <v>2200</v>
      </c>
      <c r="C198" t="s">
        <v>301</v>
      </c>
      <c r="E198" t="s">
        <v>48</v>
      </c>
      <c r="G198" s="1" t="s">
        <v>302</v>
      </c>
      <c r="H198" t="s">
        <v>20</v>
      </c>
      <c r="I198" t="s">
        <v>14</v>
      </c>
      <c r="J198" t="s">
        <v>303</v>
      </c>
    </row>
    <row r="199" spans="1:10" ht="45">
      <c r="A199" t="str">
        <f t="shared" si="4"/>
        <v>2015-08-13</v>
      </c>
      <c r="B199" t="str">
        <f>"2230"</f>
        <v>2230</v>
      </c>
      <c r="C199" t="s">
        <v>304</v>
      </c>
      <c r="D199" t="s">
        <v>307</v>
      </c>
      <c r="E199" t="s">
        <v>86</v>
      </c>
      <c r="F199" t="s">
        <v>305</v>
      </c>
      <c r="G199" s="1" t="s">
        <v>306</v>
      </c>
      <c r="H199" t="s">
        <v>112</v>
      </c>
      <c r="I199" t="s">
        <v>74</v>
      </c>
      <c r="J199" t="s">
        <v>29</v>
      </c>
    </row>
    <row r="200" spans="1:10" ht="45">
      <c r="A200" t="str">
        <f t="shared" si="4"/>
        <v>2015-08-13</v>
      </c>
      <c r="B200" t="str">
        <f>"2300"</f>
        <v>2300</v>
      </c>
      <c r="C200" t="s">
        <v>134</v>
      </c>
      <c r="E200" t="s">
        <v>45</v>
      </c>
      <c r="G200" s="1" t="s">
        <v>46</v>
      </c>
      <c r="I200" t="s">
        <v>15</v>
      </c>
      <c r="J200" t="s">
        <v>40</v>
      </c>
    </row>
    <row r="201" spans="1:10" ht="45">
      <c r="A201" t="str">
        <f t="shared" si="4"/>
        <v>2015-08-13</v>
      </c>
      <c r="B201" t="str">
        <f>"2330"</f>
        <v>2330</v>
      </c>
      <c r="C201" t="s">
        <v>183</v>
      </c>
      <c r="D201" t="s">
        <v>289</v>
      </c>
      <c r="E201" t="s">
        <v>11</v>
      </c>
      <c r="G201" s="1" t="s">
        <v>288</v>
      </c>
      <c r="I201" t="s">
        <v>15</v>
      </c>
      <c r="J201" t="s">
        <v>71</v>
      </c>
    </row>
    <row r="202" spans="1:10" ht="45">
      <c r="A202" t="str">
        <f t="shared" si="4"/>
        <v>2015-08-13</v>
      </c>
      <c r="B202" t="str">
        <f>"2345"</f>
        <v>2345</v>
      </c>
      <c r="C202" t="s">
        <v>183</v>
      </c>
      <c r="D202" t="s">
        <v>291</v>
      </c>
      <c r="E202" t="s">
        <v>11</v>
      </c>
      <c r="G202" s="1" t="s">
        <v>290</v>
      </c>
      <c r="I202" t="s">
        <v>15</v>
      </c>
      <c r="J202" t="s">
        <v>144</v>
      </c>
    </row>
    <row r="203" spans="1:10" ht="45">
      <c r="A203" t="str">
        <f aca="true" t="shared" si="5" ref="A203:A241">"2015-08-14"</f>
        <v>2015-08-14</v>
      </c>
      <c r="B203" t="str">
        <f>"0000"</f>
        <v>0000</v>
      </c>
      <c r="C203" t="s">
        <v>298</v>
      </c>
      <c r="D203" t="s">
        <v>300</v>
      </c>
      <c r="E203" t="s">
        <v>258</v>
      </c>
      <c r="F203" t="s">
        <v>98</v>
      </c>
      <c r="G203" s="1" t="s">
        <v>299</v>
      </c>
      <c r="H203" t="s">
        <v>112</v>
      </c>
      <c r="I203" t="s">
        <v>74</v>
      </c>
      <c r="J203" t="s">
        <v>26</v>
      </c>
    </row>
    <row r="204" spans="1:10" ht="45">
      <c r="A204" t="str">
        <f t="shared" si="5"/>
        <v>2015-08-14</v>
      </c>
      <c r="B204" t="str">
        <f>"0030"</f>
        <v>0030</v>
      </c>
      <c r="C204" t="s">
        <v>295</v>
      </c>
      <c r="D204" t="s">
        <v>297</v>
      </c>
      <c r="E204" t="s">
        <v>86</v>
      </c>
      <c r="F204" t="s">
        <v>113</v>
      </c>
      <c r="G204" s="1" t="s">
        <v>296</v>
      </c>
      <c r="H204" t="s">
        <v>112</v>
      </c>
      <c r="I204" t="s">
        <v>14</v>
      </c>
      <c r="J204" t="s">
        <v>26</v>
      </c>
    </row>
    <row r="205" spans="1:10" ht="45">
      <c r="A205" t="str">
        <f t="shared" si="5"/>
        <v>2015-08-14</v>
      </c>
      <c r="B205" t="str">
        <f>"0100"</f>
        <v>0100</v>
      </c>
      <c r="C205" t="s">
        <v>47</v>
      </c>
      <c r="E205" t="s">
        <v>48</v>
      </c>
      <c r="G205" s="1" t="s">
        <v>49</v>
      </c>
      <c r="I205" t="s">
        <v>14</v>
      </c>
      <c r="J205" t="s">
        <v>50</v>
      </c>
    </row>
    <row r="206" spans="1:10" ht="45">
      <c r="A206" t="str">
        <f t="shared" si="5"/>
        <v>2015-08-14</v>
      </c>
      <c r="B206" t="str">
        <f>"0200"</f>
        <v>0200</v>
      </c>
      <c r="C206" t="s">
        <v>308</v>
      </c>
      <c r="D206" t="s">
        <v>309</v>
      </c>
      <c r="E206" t="s">
        <v>48</v>
      </c>
      <c r="G206" s="1" t="s">
        <v>277</v>
      </c>
      <c r="I206" t="s">
        <v>15</v>
      </c>
      <c r="J206" t="s">
        <v>159</v>
      </c>
    </row>
    <row r="207" spans="1:10" ht="45">
      <c r="A207" t="str">
        <f t="shared" si="5"/>
        <v>2015-08-14</v>
      </c>
      <c r="B207" t="str">
        <f>"0300"</f>
        <v>0300</v>
      </c>
      <c r="C207" t="s">
        <v>230</v>
      </c>
      <c r="D207" t="s">
        <v>311</v>
      </c>
      <c r="E207" t="s">
        <v>48</v>
      </c>
      <c r="G207" s="1" t="s">
        <v>310</v>
      </c>
      <c r="I207" t="s">
        <v>15</v>
      </c>
      <c r="J207" t="s">
        <v>189</v>
      </c>
    </row>
    <row r="208" spans="1:10" ht="15">
      <c r="A208" t="str">
        <f t="shared" si="5"/>
        <v>2015-08-14</v>
      </c>
      <c r="B208" t="str">
        <f>"0400"</f>
        <v>0400</v>
      </c>
      <c r="C208" t="s">
        <v>312</v>
      </c>
      <c r="D208" t="s">
        <v>314</v>
      </c>
      <c r="E208" t="s">
        <v>45</v>
      </c>
      <c r="G208" s="1" t="s">
        <v>313</v>
      </c>
      <c r="I208" t="s">
        <v>15</v>
      </c>
      <c r="J208" t="s">
        <v>53</v>
      </c>
    </row>
    <row r="209" spans="1:10" ht="45">
      <c r="A209" t="str">
        <f t="shared" si="5"/>
        <v>2015-08-14</v>
      </c>
      <c r="B209" t="str">
        <f>"0500"</f>
        <v>0500</v>
      </c>
      <c r="C209" t="s">
        <v>47</v>
      </c>
      <c r="E209" t="s">
        <v>48</v>
      </c>
      <c r="F209" t="s">
        <v>113</v>
      </c>
      <c r="G209" s="1" t="s">
        <v>114</v>
      </c>
      <c r="I209" t="s">
        <v>15</v>
      </c>
      <c r="J209" t="s">
        <v>159</v>
      </c>
    </row>
    <row r="210" spans="1:10" ht="45">
      <c r="A210" t="str">
        <f t="shared" si="5"/>
        <v>2015-08-14</v>
      </c>
      <c r="B210" t="str">
        <f>"0600"</f>
        <v>0600</v>
      </c>
      <c r="C210" t="s">
        <v>17</v>
      </c>
      <c r="D210" t="s">
        <v>315</v>
      </c>
      <c r="E210" t="s">
        <v>11</v>
      </c>
      <c r="G210" s="1" t="s">
        <v>18</v>
      </c>
      <c r="H210" t="s">
        <v>20</v>
      </c>
      <c r="I210" t="s">
        <v>21</v>
      </c>
      <c r="J210" t="s">
        <v>22</v>
      </c>
    </row>
    <row r="211" spans="1:10" ht="45">
      <c r="A211" t="str">
        <f t="shared" si="5"/>
        <v>2015-08-14</v>
      </c>
      <c r="B211" t="str">
        <f>"0630"</f>
        <v>0630</v>
      </c>
      <c r="C211" t="s">
        <v>30</v>
      </c>
      <c r="E211" t="s">
        <v>11</v>
      </c>
      <c r="G211" s="1" t="s">
        <v>31</v>
      </c>
      <c r="H211" t="s">
        <v>20</v>
      </c>
      <c r="I211" t="s">
        <v>21</v>
      </c>
      <c r="J211" t="s">
        <v>29</v>
      </c>
    </row>
    <row r="212" spans="1:10" ht="45">
      <c r="A212" t="str">
        <f t="shared" si="5"/>
        <v>2015-08-14</v>
      </c>
      <c r="B212" t="str">
        <f>"0700"</f>
        <v>0700</v>
      </c>
      <c r="C212" t="s">
        <v>27</v>
      </c>
      <c r="E212" t="s">
        <v>11</v>
      </c>
      <c r="G212" s="1" t="s">
        <v>28</v>
      </c>
      <c r="H212" t="s">
        <v>20</v>
      </c>
      <c r="I212" t="s">
        <v>14</v>
      </c>
      <c r="J212" t="s">
        <v>36</v>
      </c>
    </row>
    <row r="213" spans="1:10" ht="45">
      <c r="A213" t="str">
        <f t="shared" si="5"/>
        <v>2015-08-14</v>
      </c>
      <c r="B213" t="str">
        <f>"0730"</f>
        <v>0730</v>
      </c>
      <c r="C213" t="s">
        <v>23</v>
      </c>
      <c r="D213" t="s">
        <v>317</v>
      </c>
      <c r="E213" t="s">
        <v>11</v>
      </c>
      <c r="G213" s="1" t="s">
        <v>316</v>
      </c>
      <c r="H213" t="s">
        <v>20</v>
      </c>
      <c r="I213" t="s">
        <v>15</v>
      </c>
      <c r="J213" t="s">
        <v>26</v>
      </c>
    </row>
    <row r="214" spans="1:10" ht="45">
      <c r="A214" t="str">
        <f t="shared" si="5"/>
        <v>2015-08-14</v>
      </c>
      <c r="B214" t="str">
        <f>"0800"</f>
        <v>0800</v>
      </c>
      <c r="C214" t="s">
        <v>32</v>
      </c>
      <c r="E214" t="s">
        <v>11</v>
      </c>
      <c r="G214" s="1" t="s">
        <v>318</v>
      </c>
      <c r="I214" t="s">
        <v>15</v>
      </c>
      <c r="J214" t="s">
        <v>26</v>
      </c>
    </row>
    <row r="215" spans="1:10" ht="45">
      <c r="A215" t="str">
        <f t="shared" si="5"/>
        <v>2015-08-14</v>
      </c>
      <c r="B215" t="str">
        <f>"0830"</f>
        <v>0830</v>
      </c>
      <c r="C215" t="s">
        <v>126</v>
      </c>
      <c r="D215" t="s">
        <v>320</v>
      </c>
      <c r="E215" t="s">
        <v>11</v>
      </c>
      <c r="G215" s="1" t="s">
        <v>319</v>
      </c>
      <c r="H215" t="s">
        <v>20</v>
      </c>
      <c r="I215" t="s">
        <v>15</v>
      </c>
      <c r="J215" t="s">
        <v>22</v>
      </c>
    </row>
    <row r="216" spans="1:10" ht="45">
      <c r="A216" t="str">
        <f t="shared" si="5"/>
        <v>2015-08-14</v>
      </c>
      <c r="B216" t="str">
        <f>"0900"</f>
        <v>0900</v>
      </c>
      <c r="C216" t="s">
        <v>27</v>
      </c>
      <c r="E216" t="s">
        <v>11</v>
      </c>
      <c r="G216" s="1" t="s">
        <v>28</v>
      </c>
      <c r="H216" t="s">
        <v>20</v>
      </c>
      <c r="I216" t="s">
        <v>15</v>
      </c>
      <c r="J216" t="s">
        <v>29</v>
      </c>
    </row>
    <row r="217" spans="1:10" ht="45">
      <c r="A217" t="str">
        <f t="shared" si="5"/>
        <v>2015-08-14</v>
      </c>
      <c r="B217" t="str">
        <f>"0930"</f>
        <v>0930</v>
      </c>
      <c r="C217" t="s">
        <v>17</v>
      </c>
      <c r="D217" t="s">
        <v>321</v>
      </c>
      <c r="E217" t="s">
        <v>11</v>
      </c>
      <c r="G217" s="1" t="s">
        <v>18</v>
      </c>
      <c r="H217" t="s">
        <v>20</v>
      </c>
      <c r="I217" t="s">
        <v>21</v>
      </c>
      <c r="J217" t="s">
        <v>22</v>
      </c>
    </row>
    <row r="218" spans="1:10" ht="45">
      <c r="A218" t="str">
        <f t="shared" si="5"/>
        <v>2015-08-14</v>
      </c>
      <c r="B218" t="str">
        <f>"1000"</f>
        <v>1000</v>
      </c>
      <c r="C218" t="s">
        <v>135</v>
      </c>
      <c r="D218" t="s">
        <v>287</v>
      </c>
      <c r="E218" t="s">
        <v>11</v>
      </c>
      <c r="G218" s="1" t="s">
        <v>136</v>
      </c>
      <c r="H218" t="s">
        <v>20</v>
      </c>
      <c r="I218" t="s">
        <v>21</v>
      </c>
      <c r="J218" t="s">
        <v>29</v>
      </c>
    </row>
    <row r="219" spans="1:10" ht="45">
      <c r="A219" t="str">
        <f t="shared" si="5"/>
        <v>2015-08-14</v>
      </c>
      <c r="B219" t="str">
        <f>"1030"</f>
        <v>1030</v>
      </c>
      <c r="C219" t="s">
        <v>183</v>
      </c>
      <c r="D219" t="s">
        <v>289</v>
      </c>
      <c r="E219" t="s">
        <v>11</v>
      </c>
      <c r="G219" s="1" t="s">
        <v>288</v>
      </c>
      <c r="I219" t="s">
        <v>15</v>
      </c>
      <c r="J219" t="s">
        <v>71</v>
      </c>
    </row>
    <row r="220" spans="1:10" ht="45">
      <c r="A220" t="str">
        <f t="shared" si="5"/>
        <v>2015-08-14</v>
      </c>
      <c r="B220" t="str">
        <f>"1045"</f>
        <v>1045</v>
      </c>
      <c r="C220" t="s">
        <v>183</v>
      </c>
      <c r="D220" t="s">
        <v>291</v>
      </c>
      <c r="E220" t="s">
        <v>11</v>
      </c>
      <c r="G220" s="1" t="s">
        <v>290</v>
      </c>
      <c r="I220" t="s">
        <v>15</v>
      </c>
      <c r="J220" t="s">
        <v>144</v>
      </c>
    </row>
    <row r="221" spans="1:10" ht="45">
      <c r="A221" t="str">
        <f t="shared" si="5"/>
        <v>2015-08-14</v>
      </c>
      <c r="B221" t="str">
        <f>"1100"</f>
        <v>1100</v>
      </c>
      <c r="C221" t="s">
        <v>292</v>
      </c>
      <c r="E221" t="s">
        <v>45</v>
      </c>
      <c r="G221" s="1" t="s">
        <v>293</v>
      </c>
      <c r="I221" t="s">
        <v>15</v>
      </c>
      <c r="J221" t="s">
        <v>294</v>
      </c>
    </row>
    <row r="222" spans="1:10" ht="45">
      <c r="A222" t="str">
        <f t="shared" si="5"/>
        <v>2015-08-14</v>
      </c>
      <c r="B222" t="str">
        <f>"1230"</f>
        <v>1230</v>
      </c>
      <c r="C222" t="s">
        <v>322</v>
      </c>
      <c r="E222" t="s">
        <v>48</v>
      </c>
      <c r="F222" t="s">
        <v>113</v>
      </c>
      <c r="G222" s="1" t="s">
        <v>323</v>
      </c>
      <c r="H222" t="s">
        <v>20</v>
      </c>
      <c r="I222" t="s">
        <v>266</v>
      </c>
      <c r="J222" t="s">
        <v>100</v>
      </c>
    </row>
    <row r="223" spans="1:10" ht="30">
      <c r="A223" t="str">
        <f t="shared" si="5"/>
        <v>2015-08-14</v>
      </c>
      <c r="B223" t="str">
        <f>"1350"</f>
        <v>1350</v>
      </c>
      <c r="C223" t="s">
        <v>324</v>
      </c>
      <c r="D223" t="s">
        <v>326</v>
      </c>
      <c r="E223" t="s">
        <v>11</v>
      </c>
      <c r="G223" s="1" t="s">
        <v>325</v>
      </c>
      <c r="I223" t="s">
        <v>15</v>
      </c>
      <c r="J223" t="s">
        <v>327</v>
      </c>
    </row>
    <row r="224" spans="1:10" ht="45">
      <c r="A224" t="str">
        <f t="shared" si="5"/>
        <v>2015-08-14</v>
      </c>
      <c r="B224" t="str">
        <f>"1400"</f>
        <v>1400</v>
      </c>
      <c r="C224" t="s">
        <v>132</v>
      </c>
      <c r="E224" t="s">
        <v>48</v>
      </c>
      <c r="G224" s="1" t="s">
        <v>133</v>
      </c>
      <c r="H224" t="s">
        <v>20</v>
      </c>
      <c r="I224" t="s">
        <v>15</v>
      </c>
      <c r="J224" t="s">
        <v>84</v>
      </c>
    </row>
    <row r="225" spans="1:10" ht="45">
      <c r="A225" t="str">
        <f t="shared" si="5"/>
        <v>2015-08-14</v>
      </c>
      <c r="B225" t="str">
        <f>"1430"</f>
        <v>1430</v>
      </c>
      <c r="C225" t="s">
        <v>32</v>
      </c>
      <c r="E225" t="s">
        <v>11</v>
      </c>
      <c r="G225" s="1" t="s">
        <v>318</v>
      </c>
      <c r="I225" t="s">
        <v>15</v>
      </c>
      <c r="J225" t="s">
        <v>26</v>
      </c>
    </row>
    <row r="226" spans="1:10" ht="45">
      <c r="A226" t="str">
        <f t="shared" si="5"/>
        <v>2015-08-14</v>
      </c>
      <c r="B226" t="str">
        <f>"1500"</f>
        <v>1500</v>
      </c>
      <c r="C226" t="s">
        <v>17</v>
      </c>
      <c r="D226" t="s">
        <v>321</v>
      </c>
      <c r="E226" t="s">
        <v>11</v>
      </c>
      <c r="G226" s="1" t="s">
        <v>18</v>
      </c>
      <c r="H226" t="s">
        <v>20</v>
      </c>
      <c r="I226" t="s">
        <v>21</v>
      </c>
      <c r="J226" t="s">
        <v>22</v>
      </c>
    </row>
    <row r="227" spans="1:10" ht="45">
      <c r="A227" t="str">
        <f t="shared" si="5"/>
        <v>2015-08-14</v>
      </c>
      <c r="B227" t="str">
        <f>"1530"</f>
        <v>1530</v>
      </c>
      <c r="C227" t="s">
        <v>27</v>
      </c>
      <c r="E227" t="s">
        <v>11</v>
      </c>
      <c r="G227" s="1" t="s">
        <v>28</v>
      </c>
      <c r="H227" t="s">
        <v>20</v>
      </c>
      <c r="I227" t="s">
        <v>14</v>
      </c>
      <c r="J227" t="s">
        <v>36</v>
      </c>
    </row>
    <row r="228" spans="1:10" ht="45">
      <c r="A228" t="str">
        <f t="shared" si="5"/>
        <v>2015-08-14</v>
      </c>
      <c r="B228" t="str">
        <f>"1600"</f>
        <v>1600</v>
      </c>
      <c r="C228" t="s">
        <v>23</v>
      </c>
      <c r="D228" t="s">
        <v>317</v>
      </c>
      <c r="E228" t="s">
        <v>11</v>
      </c>
      <c r="G228" s="1" t="s">
        <v>316</v>
      </c>
      <c r="H228" t="s">
        <v>20</v>
      </c>
      <c r="I228" t="s">
        <v>15</v>
      </c>
      <c r="J228" t="s">
        <v>26</v>
      </c>
    </row>
    <row r="229" spans="1:10" ht="45">
      <c r="A229" t="str">
        <f t="shared" si="5"/>
        <v>2015-08-14</v>
      </c>
      <c r="B229" t="str">
        <f>"1630"</f>
        <v>1630</v>
      </c>
      <c r="C229" t="s">
        <v>126</v>
      </c>
      <c r="D229" t="s">
        <v>320</v>
      </c>
      <c r="E229" t="s">
        <v>11</v>
      </c>
      <c r="G229" s="1" t="s">
        <v>319</v>
      </c>
      <c r="H229" t="s">
        <v>20</v>
      </c>
      <c r="I229" t="s">
        <v>15</v>
      </c>
      <c r="J229" t="s">
        <v>22</v>
      </c>
    </row>
    <row r="230" spans="1:10" ht="45">
      <c r="A230" t="str">
        <f t="shared" si="5"/>
        <v>2015-08-14</v>
      </c>
      <c r="B230" t="str">
        <f>"1700"</f>
        <v>1700</v>
      </c>
      <c r="C230" t="s">
        <v>34</v>
      </c>
      <c r="E230" t="s">
        <v>11</v>
      </c>
      <c r="G230" s="1" t="s">
        <v>35</v>
      </c>
      <c r="H230" t="s">
        <v>20</v>
      </c>
      <c r="I230" t="s">
        <v>15</v>
      </c>
      <c r="J230" t="s">
        <v>36</v>
      </c>
    </row>
    <row r="231" spans="1:10" ht="45">
      <c r="A231" t="str">
        <f t="shared" si="5"/>
        <v>2015-08-14</v>
      </c>
      <c r="B231" t="str">
        <f>"1730"</f>
        <v>1730</v>
      </c>
      <c r="C231" t="s">
        <v>44</v>
      </c>
      <c r="E231" t="s">
        <v>45</v>
      </c>
      <c r="G231" s="1" t="s">
        <v>46</v>
      </c>
      <c r="H231" t="s">
        <v>20</v>
      </c>
      <c r="I231" t="s">
        <v>15</v>
      </c>
      <c r="J231" t="s">
        <v>40</v>
      </c>
    </row>
    <row r="232" spans="1:10" ht="45">
      <c r="A232" t="str">
        <f t="shared" si="5"/>
        <v>2015-08-14</v>
      </c>
      <c r="B232" t="str">
        <f>"1800"</f>
        <v>1800</v>
      </c>
      <c r="C232" t="s">
        <v>135</v>
      </c>
      <c r="D232" t="s">
        <v>328</v>
      </c>
      <c r="E232" t="s">
        <v>11</v>
      </c>
      <c r="G232" s="1" t="s">
        <v>136</v>
      </c>
      <c r="H232" t="s">
        <v>20</v>
      </c>
      <c r="I232" t="s">
        <v>21</v>
      </c>
      <c r="J232" t="s">
        <v>29</v>
      </c>
    </row>
    <row r="233" spans="1:10" ht="45">
      <c r="A233" t="str">
        <f t="shared" si="5"/>
        <v>2015-08-14</v>
      </c>
      <c r="B233" t="str">
        <f>"1830"</f>
        <v>1830</v>
      </c>
      <c r="C233" t="s">
        <v>329</v>
      </c>
      <c r="E233" t="s">
        <v>11</v>
      </c>
      <c r="G233" s="1" t="s">
        <v>330</v>
      </c>
      <c r="H233" t="s">
        <v>20</v>
      </c>
      <c r="I233" t="s">
        <v>15</v>
      </c>
      <c r="J233" t="s">
        <v>26</v>
      </c>
    </row>
    <row r="234" spans="1:10" ht="45">
      <c r="A234" t="str">
        <f t="shared" si="5"/>
        <v>2015-08-14</v>
      </c>
      <c r="B234" t="str">
        <f>"1900"</f>
        <v>1900</v>
      </c>
      <c r="C234" t="s">
        <v>44</v>
      </c>
      <c r="E234" t="s">
        <v>45</v>
      </c>
      <c r="G234" s="1" t="s">
        <v>46</v>
      </c>
      <c r="H234" t="s">
        <v>20</v>
      </c>
      <c r="I234" t="s">
        <v>15</v>
      </c>
      <c r="J234" t="s">
        <v>40</v>
      </c>
    </row>
    <row r="235" spans="1:10" ht="45">
      <c r="A235" t="str">
        <f t="shared" si="5"/>
        <v>2015-08-14</v>
      </c>
      <c r="B235" t="str">
        <f>"1930"</f>
        <v>1930</v>
      </c>
      <c r="C235" t="s">
        <v>115</v>
      </c>
      <c r="D235" t="s">
        <v>332</v>
      </c>
      <c r="E235" t="s">
        <v>11</v>
      </c>
      <c r="G235" s="1" t="s">
        <v>331</v>
      </c>
      <c r="I235" t="s">
        <v>14</v>
      </c>
      <c r="J235" t="s">
        <v>22</v>
      </c>
    </row>
    <row r="236" spans="1:10" ht="45">
      <c r="A236" t="str">
        <f t="shared" si="5"/>
        <v>2015-08-14</v>
      </c>
      <c r="B236" t="str">
        <f>"2000"</f>
        <v>2000</v>
      </c>
      <c r="C236" t="s">
        <v>333</v>
      </c>
      <c r="E236" t="s">
        <v>48</v>
      </c>
      <c r="G236" s="1" t="s">
        <v>334</v>
      </c>
      <c r="I236" t="s">
        <v>15</v>
      </c>
      <c r="J236" t="s">
        <v>125</v>
      </c>
    </row>
    <row r="237" spans="1:10" ht="45">
      <c r="A237" t="str">
        <f t="shared" si="5"/>
        <v>2015-08-14</v>
      </c>
      <c r="B237" t="str">
        <f>"2030"</f>
        <v>2030</v>
      </c>
      <c r="C237" t="s">
        <v>335</v>
      </c>
      <c r="D237" t="s">
        <v>337</v>
      </c>
      <c r="E237" t="s">
        <v>11</v>
      </c>
      <c r="F237" t="s">
        <v>178</v>
      </c>
      <c r="G237" s="1" t="s">
        <v>336</v>
      </c>
      <c r="I237" t="s">
        <v>15</v>
      </c>
      <c r="J237" t="s">
        <v>26</v>
      </c>
    </row>
    <row r="238" spans="1:10" ht="45">
      <c r="A238" t="str">
        <f t="shared" si="5"/>
        <v>2015-08-14</v>
      </c>
      <c r="B238" t="str">
        <f>"2100"</f>
        <v>2100</v>
      </c>
      <c r="C238" t="s">
        <v>338</v>
      </c>
      <c r="D238" t="s">
        <v>341</v>
      </c>
      <c r="E238" t="s">
        <v>86</v>
      </c>
      <c r="F238" t="s">
        <v>339</v>
      </c>
      <c r="G238" s="1" t="s">
        <v>340</v>
      </c>
      <c r="H238" t="s">
        <v>20</v>
      </c>
      <c r="I238" t="s">
        <v>74</v>
      </c>
      <c r="J238" t="s">
        <v>108</v>
      </c>
    </row>
    <row r="239" spans="1:10" ht="60">
      <c r="A239" t="str">
        <f t="shared" si="5"/>
        <v>2015-08-14</v>
      </c>
      <c r="B239" t="str">
        <f>"2200"</f>
        <v>2200</v>
      </c>
      <c r="C239" t="s">
        <v>262</v>
      </c>
      <c r="D239" t="s">
        <v>265</v>
      </c>
      <c r="E239" t="s">
        <v>48</v>
      </c>
      <c r="F239" t="s">
        <v>263</v>
      </c>
      <c r="G239" s="1" t="s">
        <v>264</v>
      </c>
      <c r="H239" t="s">
        <v>20</v>
      </c>
      <c r="I239" t="s">
        <v>266</v>
      </c>
      <c r="J239" t="s">
        <v>192</v>
      </c>
    </row>
    <row r="240" spans="1:10" ht="45">
      <c r="A240" t="str">
        <f t="shared" si="5"/>
        <v>2015-08-14</v>
      </c>
      <c r="B240" t="str">
        <f>"2300"</f>
        <v>2300</v>
      </c>
      <c r="C240" t="s">
        <v>44</v>
      </c>
      <c r="E240" t="s">
        <v>45</v>
      </c>
      <c r="G240" s="1" t="s">
        <v>46</v>
      </c>
      <c r="H240" t="s">
        <v>20</v>
      </c>
      <c r="I240" t="s">
        <v>15</v>
      </c>
      <c r="J240" t="s">
        <v>40</v>
      </c>
    </row>
    <row r="241" spans="1:10" ht="45">
      <c r="A241" t="str">
        <f t="shared" si="5"/>
        <v>2015-08-14</v>
      </c>
      <c r="B241" t="str">
        <f>"2330"</f>
        <v>2330</v>
      </c>
      <c r="C241" t="s">
        <v>329</v>
      </c>
      <c r="E241" t="s">
        <v>11</v>
      </c>
      <c r="G241" s="1" t="s">
        <v>330</v>
      </c>
      <c r="H241" t="s">
        <v>20</v>
      </c>
      <c r="I241" t="s">
        <v>15</v>
      </c>
      <c r="J241" t="s">
        <v>26</v>
      </c>
    </row>
    <row r="242" spans="1:10" ht="45">
      <c r="A242" t="str">
        <f aca="true" t="shared" si="6" ref="A242:A281">"2015-08-15"</f>
        <v>2015-08-15</v>
      </c>
      <c r="B242" t="str">
        <f>"0000"</f>
        <v>0000</v>
      </c>
      <c r="C242" t="s">
        <v>342</v>
      </c>
      <c r="E242" t="s">
        <v>48</v>
      </c>
      <c r="F242" t="s">
        <v>343</v>
      </c>
      <c r="G242" s="1" t="s">
        <v>344</v>
      </c>
      <c r="I242" t="s">
        <v>14</v>
      </c>
      <c r="J242" t="s">
        <v>50</v>
      </c>
    </row>
    <row r="243" spans="1:10" ht="30">
      <c r="A243" t="str">
        <f t="shared" si="6"/>
        <v>2015-08-15</v>
      </c>
      <c r="B243" t="str">
        <f>"0100"</f>
        <v>0100</v>
      </c>
      <c r="C243" t="s">
        <v>345</v>
      </c>
      <c r="E243" t="s">
        <v>45</v>
      </c>
      <c r="G243" s="1" t="s">
        <v>66</v>
      </c>
      <c r="I243" t="s">
        <v>14</v>
      </c>
      <c r="J243" t="s">
        <v>206</v>
      </c>
    </row>
    <row r="244" spans="1:10" ht="45">
      <c r="A244" t="str">
        <f t="shared" si="6"/>
        <v>2015-08-15</v>
      </c>
      <c r="B244" t="str">
        <f>"0150"</f>
        <v>0150</v>
      </c>
      <c r="C244" t="s">
        <v>346</v>
      </c>
      <c r="E244" t="s">
        <v>11</v>
      </c>
      <c r="G244" s="1" t="s">
        <v>347</v>
      </c>
      <c r="H244" t="s">
        <v>20</v>
      </c>
      <c r="I244" t="s">
        <v>15</v>
      </c>
      <c r="J244" t="s">
        <v>348</v>
      </c>
    </row>
    <row r="245" spans="1:10" ht="60">
      <c r="A245" t="str">
        <f t="shared" si="6"/>
        <v>2015-08-15</v>
      </c>
      <c r="B245" t="str">
        <f>"0300"</f>
        <v>0300</v>
      </c>
      <c r="C245" t="s">
        <v>262</v>
      </c>
      <c r="D245" t="s">
        <v>265</v>
      </c>
      <c r="E245" t="s">
        <v>48</v>
      </c>
      <c r="F245" t="s">
        <v>263</v>
      </c>
      <c r="G245" s="1" t="s">
        <v>264</v>
      </c>
      <c r="H245" t="s">
        <v>20</v>
      </c>
      <c r="I245" t="s">
        <v>266</v>
      </c>
      <c r="J245" t="s">
        <v>192</v>
      </c>
    </row>
    <row r="246" spans="1:10" ht="15">
      <c r="A246" t="str">
        <f t="shared" si="6"/>
        <v>2015-08-15</v>
      </c>
      <c r="B246" t="str">
        <f>"0400"</f>
        <v>0400</v>
      </c>
      <c r="C246" t="s">
        <v>312</v>
      </c>
      <c r="D246" t="s">
        <v>349</v>
      </c>
      <c r="E246" t="s">
        <v>45</v>
      </c>
      <c r="G246" s="1" t="s">
        <v>313</v>
      </c>
      <c r="I246" t="s">
        <v>15</v>
      </c>
      <c r="J246" t="s">
        <v>16</v>
      </c>
    </row>
    <row r="247" spans="1:10" ht="60">
      <c r="A247" t="str">
        <f t="shared" si="6"/>
        <v>2015-08-15</v>
      </c>
      <c r="B247" t="str">
        <f>"0500"</f>
        <v>0500</v>
      </c>
      <c r="C247" t="s">
        <v>160</v>
      </c>
      <c r="D247" t="s">
        <v>162</v>
      </c>
      <c r="E247" t="s">
        <v>11</v>
      </c>
      <c r="G247" s="1" t="s">
        <v>161</v>
      </c>
      <c r="I247" t="s">
        <v>14</v>
      </c>
      <c r="J247" t="s">
        <v>26</v>
      </c>
    </row>
    <row r="248" spans="1:10" ht="45">
      <c r="A248" t="str">
        <f t="shared" si="6"/>
        <v>2015-08-15</v>
      </c>
      <c r="B248" t="str">
        <f>"0530"</f>
        <v>0530</v>
      </c>
      <c r="C248" t="s">
        <v>115</v>
      </c>
      <c r="D248" t="s">
        <v>351</v>
      </c>
      <c r="E248" t="s">
        <v>11</v>
      </c>
      <c r="G248" s="1" t="s">
        <v>350</v>
      </c>
      <c r="I248" t="s">
        <v>14</v>
      </c>
      <c r="J248" t="s">
        <v>36</v>
      </c>
    </row>
    <row r="249" spans="1:10" ht="45">
      <c r="A249" t="str">
        <f t="shared" si="6"/>
        <v>2015-08-15</v>
      </c>
      <c r="B249" t="str">
        <f>"0600"</f>
        <v>0600</v>
      </c>
      <c r="C249" t="s">
        <v>17</v>
      </c>
      <c r="D249" t="s">
        <v>352</v>
      </c>
      <c r="E249" t="s">
        <v>11</v>
      </c>
      <c r="G249" s="1" t="s">
        <v>18</v>
      </c>
      <c r="H249" t="s">
        <v>20</v>
      </c>
      <c r="I249" t="s">
        <v>21</v>
      </c>
      <c r="J249" t="s">
        <v>22</v>
      </c>
    </row>
    <row r="250" spans="1:10" ht="30">
      <c r="A250" t="str">
        <f t="shared" si="6"/>
        <v>2015-08-15</v>
      </c>
      <c r="B250" t="str">
        <f>"0630"</f>
        <v>0630</v>
      </c>
      <c r="C250" t="s">
        <v>23</v>
      </c>
      <c r="D250" t="s">
        <v>354</v>
      </c>
      <c r="E250" t="s">
        <v>11</v>
      </c>
      <c r="G250" s="1" t="s">
        <v>353</v>
      </c>
      <c r="H250" t="s">
        <v>20</v>
      </c>
      <c r="I250" t="s">
        <v>15</v>
      </c>
      <c r="J250" t="s">
        <v>26</v>
      </c>
    </row>
    <row r="251" spans="1:10" ht="45">
      <c r="A251" t="str">
        <f t="shared" si="6"/>
        <v>2015-08-15</v>
      </c>
      <c r="B251" t="str">
        <f>"0700"</f>
        <v>0700</v>
      </c>
      <c r="C251" t="s">
        <v>27</v>
      </c>
      <c r="E251" t="s">
        <v>11</v>
      </c>
      <c r="G251" s="1" t="s">
        <v>28</v>
      </c>
      <c r="H251" t="s">
        <v>20</v>
      </c>
      <c r="I251" t="s">
        <v>15</v>
      </c>
      <c r="J251" t="s">
        <v>22</v>
      </c>
    </row>
    <row r="252" spans="1:10" ht="45">
      <c r="A252" t="str">
        <f t="shared" si="6"/>
        <v>2015-08-15</v>
      </c>
      <c r="B252" t="str">
        <f>"0730"</f>
        <v>0730</v>
      </c>
      <c r="C252" t="s">
        <v>30</v>
      </c>
      <c r="E252" t="s">
        <v>11</v>
      </c>
      <c r="G252" s="1" t="s">
        <v>31</v>
      </c>
      <c r="H252" t="s">
        <v>20</v>
      </c>
      <c r="I252" t="s">
        <v>21</v>
      </c>
      <c r="J252" t="s">
        <v>29</v>
      </c>
    </row>
    <row r="253" spans="1:10" ht="45">
      <c r="A253" t="str">
        <f t="shared" si="6"/>
        <v>2015-08-15</v>
      </c>
      <c r="B253" t="str">
        <f>"0800"</f>
        <v>0800</v>
      </c>
      <c r="C253" t="s">
        <v>32</v>
      </c>
      <c r="E253" t="s">
        <v>11</v>
      </c>
      <c r="G253" s="1" t="s">
        <v>355</v>
      </c>
      <c r="I253" t="s">
        <v>15</v>
      </c>
      <c r="J253" t="s">
        <v>125</v>
      </c>
    </row>
    <row r="254" spans="1:10" ht="45">
      <c r="A254" t="str">
        <f t="shared" si="6"/>
        <v>2015-08-15</v>
      </c>
      <c r="B254" t="str">
        <f>"0830"</f>
        <v>0830</v>
      </c>
      <c r="C254" t="s">
        <v>34</v>
      </c>
      <c r="E254" t="s">
        <v>11</v>
      </c>
      <c r="G254" s="1" t="s">
        <v>35</v>
      </c>
      <c r="H254" t="s">
        <v>20</v>
      </c>
      <c r="I254" t="s">
        <v>15</v>
      </c>
      <c r="J254" t="s">
        <v>36</v>
      </c>
    </row>
    <row r="255" spans="1:10" ht="45">
      <c r="A255" t="str">
        <f t="shared" si="6"/>
        <v>2015-08-15</v>
      </c>
      <c r="B255" t="str">
        <f>"0900"</f>
        <v>0900</v>
      </c>
      <c r="C255" t="s">
        <v>37</v>
      </c>
      <c r="E255" t="s">
        <v>11</v>
      </c>
      <c r="G255" s="1" t="s">
        <v>38</v>
      </c>
      <c r="H255" t="s">
        <v>20</v>
      </c>
      <c r="I255" t="s">
        <v>21</v>
      </c>
      <c r="J255" t="s">
        <v>39</v>
      </c>
    </row>
    <row r="256" spans="1:10" ht="45">
      <c r="A256" t="str">
        <f t="shared" si="6"/>
        <v>2015-08-15</v>
      </c>
      <c r="B256" t="str">
        <f>"0915"</f>
        <v>0915</v>
      </c>
      <c r="C256" t="s">
        <v>37</v>
      </c>
      <c r="E256" t="s">
        <v>11</v>
      </c>
      <c r="G256" s="1" t="s">
        <v>38</v>
      </c>
      <c r="H256" t="s">
        <v>20</v>
      </c>
      <c r="I256" t="s">
        <v>21</v>
      </c>
      <c r="J256" t="s">
        <v>39</v>
      </c>
    </row>
    <row r="257" spans="1:10" ht="45">
      <c r="A257" t="str">
        <f t="shared" si="6"/>
        <v>2015-08-15</v>
      </c>
      <c r="B257" t="str">
        <f>"0930"</f>
        <v>0930</v>
      </c>
      <c r="C257" t="s">
        <v>27</v>
      </c>
      <c r="E257" t="s">
        <v>48</v>
      </c>
      <c r="G257" s="1" t="s">
        <v>28</v>
      </c>
      <c r="H257" t="s">
        <v>20</v>
      </c>
      <c r="I257" t="s">
        <v>14</v>
      </c>
      <c r="J257" t="s">
        <v>36</v>
      </c>
    </row>
    <row r="258" spans="1:10" ht="45">
      <c r="A258" t="str">
        <f t="shared" si="6"/>
        <v>2015-08-15</v>
      </c>
      <c r="B258" t="str">
        <f>"1000"</f>
        <v>1000</v>
      </c>
      <c r="C258" t="s">
        <v>115</v>
      </c>
      <c r="D258" t="s">
        <v>332</v>
      </c>
      <c r="E258" t="s">
        <v>11</v>
      </c>
      <c r="G258" s="1" t="s">
        <v>331</v>
      </c>
      <c r="I258" t="s">
        <v>14</v>
      </c>
      <c r="J258" t="s">
        <v>22</v>
      </c>
    </row>
    <row r="259" spans="1:10" ht="45">
      <c r="A259" t="str">
        <f t="shared" si="6"/>
        <v>2015-08-15</v>
      </c>
      <c r="B259" t="str">
        <f>"1030"</f>
        <v>1030</v>
      </c>
      <c r="C259" t="s">
        <v>292</v>
      </c>
      <c r="E259" t="s">
        <v>45</v>
      </c>
      <c r="G259" s="1" t="s">
        <v>293</v>
      </c>
      <c r="I259" t="s">
        <v>15</v>
      </c>
      <c r="J259" t="s">
        <v>294</v>
      </c>
    </row>
    <row r="260" spans="1:10" ht="45">
      <c r="A260" t="str">
        <f t="shared" si="6"/>
        <v>2015-08-15</v>
      </c>
      <c r="B260" t="str">
        <f>"1200"</f>
        <v>1200</v>
      </c>
      <c r="C260" t="s">
        <v>44</v>
      </c>
      <c r="E260" t="s">
        <v>45</v>
      </c>
      <c r="G260" s="1" t="s">
        <v>46</v>
      </c>
      <c r="H260" t="s">
        <v>20</v>
      </c>
      <c r="I260" t="s">
        <v>15</v>
      </c>
      <c r="J260" t="s">
        <v>40</v>
      </c>
    </row>
    <row r="261" spans="1:10" ht="15">
      <c r="A261" t="str">
        <f t="shared" si="6"/>
        <v>2015-08-15</v>
      </c>
      <c r="B261" t="str">
        <f>"1230"</f>
        <v>1230</v>
      </c>
      <c r="C261" t="s">
        <v>219</v>
      </c>
      <c r="E261" t="s">
        <v>45</v>
      </c>
      <c r="G261" s="1" t="s">
        <v>220</v>
      </c>
      <c r="I261" t="s">
        <v>14</v>
      </c>
      <c r="J261" t="s">
        <v>80</v>
      </c>
    </row>
    <row r="262" spans="1:10" ht="45">
      <c r="A262" t="str">
        <f t="shared" si="6"/>
        <v>2015-08-15</v>
      </c>
      <c r="B262" t="str">
        <f>"1500"</f>
        <v>1500</v>
      </c>
      <c r="C262" t="s">
        <v>172</v>
      </c>
      <c r="D262" t="s">
        <v>357</v>
      </c>
      <c r="E262" t="s">
        <v>48</v>
      </c>
      <c r="F262" t="s">
        <v>178</v>
      </c>
      <c r="G262" s="1" t="s">
        <v>356</v>
      </c>
      <c r="I262" t="s">
        <v>15</v>
      </c>
      <c r="J262" t="s">
        <v>71</v>
      </c>
    </row>
    <row r="263" spans="1:10" ht="45">
      <c r="A263" t="str">
        <f t="shared" si="6"/>
        <v>2015-08-15</v>
      </c>
      <c r="B263" t="str">
        <f>"1515"</f>
        <v>1515</v>
      </c>
      <c r="C263" t="s">
        <v>172</v>
      </c>
      <c r="D263" t="s">
        <v>359</v>
      </c>
      <c r="E263" t="s">
        <v>11</v>
      </c>
      <c r="G263" s="1" t="s">
        <v>358</v>
      </c>
      <c r="I263" t="s">
        <v>15</v>
      </c>
      <c r="J263" t="s">
        <v>71</v>
      </c>
    </row>
    <row r="264" spans="1:10" ht="30">
      <c r="A264" t="str">
        <f t="shared" si="6"/>
        <v>2015-08-15</v>
      </c>
      <c r="B264" t="str">
        <f>"1530"</f>
        <v>1530</v>
      </c>
      <c r="C264" t="s">
        <v>177</v>
      </c>
      <c r="D264" t="s">
        <v>361</v>
      </c>
      <c r="E264" t="s">
        <v>11</v>
      </c>
      <c r="F264" t="s">
        <v>178</v>
      </c>
      <c r="G264" s="1" t="s">
        <v>360</v>
      </c>
      <c r="I264" t="s">
        <v>15</v>
      </c>
      <c r="J264" t="s">
        <v>71</v>
      </c>
    </row>
    <row r="265" spans="1:10" ht="45">
      <c r="A265" t="str">
        <f t="shared" si="6"/>
        <v>2015-08-15</v>
      </c>
      <c r="B265" t="str">
        <f>"1545"</f>
        <v>1545</v>
      </c>
      <c r="C265" t="s">
        <v>177</v>
      </c>
      <c r="D265" t="s">
        <v>363</v>
      </c>
      <c r="E265" t="s">
        <v>48</v>
      </c>
      <c r="F265" t="s">
        <v>178</v>
      </c>
      <c r="G265" s="1" t="s">
        <v>362</v>
      </c>
      <c r="I265" t="s">
        <v>15</v>
      </c>
      <c r="J265" t="s">
        <v>71</v>
      </c>
    </row>
    <row r="266" spans="1:10" ht="45">
      <c r="A266" t="str">
        <f t="shared" si="6"/>
        <v>2015-08-15</v>
      </c>
      <c r="B266" t="str">
        <f>"1600"</f>
        <v>1600</v>
      </c>
      <c r="C266" t="s">
        <v>183</v>
      </c>
      <c r="D266" t="s">
        <v>289</v>
      </c>
      <c r="E266" t="s">
        <v>11</v>
      </c>
      <c r="G266" s="1" t="s">
        <v>288</v>
      </c>
      <c r="I266" t="s">
        <v>15</v>
      </c>
      <c r="J266" t="s">
        <v>71</v>
      </c>
    </row>
    <row r="267" spans="1:10" ht="45">
      <c r="A267" t="str">
        <f t="shared" si="6"/>
        <v>2015-08-15</v>
      </c>
      <c r="B267" t="str">
        <f>"1615"</f>
        <v>1615</v>
      </c>
      <c r="C267" t="s">
        <v>183</v>
      </c>
      <c r="D267" t="s">
        <v>291</v>
      </c>
      <c r="E267" t="s">
        <v>11</v>
      </c>
      <c r="G267" s="1" t="s">
        <v>290</v>
      </c>
      <c r="I267" t="s">
        <v>15</v>
      </c>
      <c r="J267" t="s">
        <v>144</v>
      </c>
    </row>
    <row r="268" spans="1:10" ht="45">
      <c r="A268" t="str">
        <f t="shared" si="6"/>
        <v>2015-08-15</v>
      </c>
      <c r="B268" t="str">
        <f>"1630"</f>
        <v>1630</v>
      </c>
      <c r="C268" t="s">
        <v>68</v>
      </c>
      <c r="D268" t="s">
        <v>365</v>
      </c>
      <c r="E268" t="s">
        <v>11</v>
      </c>
      <c r="G268" s="1" t="s">
        <v>364</v>
      </c>
      <c r="I268" t="s">
        <v>15</v>
      </c>
      <c r="J268" t="s">
        <v>71</v>
      </c>
    </row>
    <row r="269" spans="1:10" ht="30">
      <c r="A269" t="str">
        <f t="shared" si="6"/>
        <v>2015-08-15</v>
      </c>
      <c r="B269" t="str">
        <f>"1645"</f>
        <v>1645</v>
      </c>
      <c r="C269" t="s">
        <v>68</v>
      </c>
      <c r="D269" t="s">
        <v>367</v>
      </c>
      <c r="E269" t="s">
        <v>11</v>
      </c>
      <c r="G269" s="1" t="s">
        <v>366</v>
      </c>
      <c r="I269" t="s">
        <v>15</v>
      </c>
      <c r="J269" t="s">
        <v>368</v>
      </c>
    </row>
    <row r="270" spans="1:10" ht="45">
      <c r="A270" t="str">
        <f t="shared" si="6"/>
        <v>2015-08-15</v>
      </c>
      <c r="B270" t="str">
        <f>"1700"</f>
        <v>1700</v>
      </c>
      <c r="C270" t="s">
        <v>165</v>
      </c>
      <c r="D270" t="s">
        <v>370</v>
      </c>
      <c r="E270" t="s">
        <v>11</v>
      </c>
      <c r="G270" s="1" t="s">
        <v>369</v>
      </c>
      <c r="I270" t="s">
        <v>15</v>
      </c>
      <c r="J270" t="s">
        <v>141</v>
      </c>
    </row>
    <row r="271" spans="1:10" ht="45">
      <c r="A271" t="str">
        <f t="shared" si="6"/>
        <v>2015-08-15</v>
      </c>
      <c r="B271" t="str">
        <f>"1715"</f>
        <v>1715</v>
      </c>
      <c r="C271" t="s">
        <v>165</v>
      </c>
      <c r="D271" t="s">
        <v>372</v>
      </c>
      <c r="E271" t="s">
        <v>48</v>
      </c>
      <c r="G271" s="1" t="s">
        <v>371</v>
      </c>
      <c r="I271" t="s">
        <v>15</v>
      </c>
      <c r="J271" t="s">
        <v>71</v>
      </c>
    </row>
    <row r="272" spans="1:10" ht="45">
      <c r="A272" t="str">
        <f t="shared" si="6"/>
        <v>2015-08-15</v>
      </c>
      <c r="B272" t="str">
        <f>"1730"</f>
        <v>1730</v>
      </c>
      <c r="C272" t="s">
        <v>44</v>
      </c>
      <c r="E272" t="s">
        <v>45</v>
      </c>
      <c r="G272" s="1" t="s">
        <v>46</v>
      </c>
      <c r="H272" t="s">
        <v>20</v>
      </c>
      <c r="I272" t="s">
        <v>15</v>
      </c>
      <c r="J272" t="s">
        <v>40</v>
      </c>
    </row>
    <row r="273" spans="1:10" ht="45">
      <c r="A273" t="str">
        <f t="shared" si="6"/>
        <v>2015-08-15</v>
      </c>
      <c r="B273" t="str">
        <f>"1800"</f>
        <v>1800</v>
      </c>
      <c r="C273" t="s">
        <v>373</v>
      </c>
      <c r="E273" t="s">
        <v>45</v>
      </c>
      <c r="G273" s="1" t="s">
        <v>374</v>
      </c>
      <c r="I273" t="s">
        <v>74</v>
      </c>
      <c r="J273" t="s">
        <v>80</v>
      </c>
    </row>
    <row r="274" spans="1:10" ht="45">
      <c r="A274" t="str">
        <f t="shared" si="6"/>
        <v>2015-08-15</v>
      </c>
      <c r="B274" t="str">
        <f>"1900"</f>
        <v>1900</v>
      </c>
      <c r="C274" t="s">
        <v>68</v>
      </c>
      <c r="D274" t="s">
        <v>376</v>
      </c>
      <c r="G274" s="1" t="s">
        <v>375</v>
      </c>
      <c r="I274" t="s">
        <v>15</v>
      </c>
      <c r="J274" t="s">
        <v>141</v>
      </c>
    </row>
    <row r="275" spans="1:10" ht="45">
      <c r="A275" t="str">
        <f t="shared" si="6"/>
        <v>2015-08-15</v>
      </c>
      <c r="B275" t="str">
        <f>"1915"</f>
        <v>1915</v>
      </c>
      <c r="C275" t="s">
        <v>68</v>
      </c>
      <c r="D275" t="s">
        <v>378</v>
      </c>
      <c r="E275" t="s">
        <v>11</v>
      </c>
      <c r="G275" s="1" t="s">
        <v>377</v>
      </c>
      <c r="I275" t="s">
        <v>15</v>
      </c>
      <c r="J275" t="s">
        <v>141</v>
      </c>
    </row>
    <row r="276" spans="1:10" ht="15">
      <c r="A276" t="str">
        <f t="shared" si="6"/>
        <v>2015-08-15</v>
      </c>
      <c r="B276" t="str">
        <f>"1930"</f>
        <v>1930</v>
      </c>
      <c r="C276" t="s">
        <v>379</v>
      </c>
      <c r="E276" t="s">
        <v>11</v>
      </c>
      <c r="G276" s="1" t="s">
        <v>14</v>
      </c>
      <c r="H276" t="s">
        <v>20</v>
      </c>
      <c r="I276" t="s">
        <v>15</v>
      </c>
      <c r="J276" t="s">
        <v>189</v>
      </c>
    </row>
    <row r="277" spans="1:10" ht="15">
      <c r="A277" t="str">
        <f t="shared" si="6"/>
        <v>2015-08-15</v>
      </c>
      <c r="B277" t="str">
        <f>"2030"</f>
        <v>2030</v>
      </c>
      <c r="C277" t="s">
        <v>51</v>
      </c>
      <c r="E277" t="s">
        <v>11</v>
      </c>
      <c r="G277" s="1" t="s">
        <v>52</v>
      </c>
      <c r="H277" t="s">
        <v>20</v>
      </c>
      <c r="I277" t="s">
        <v>15</v>
      </c>
      <c r="J277" t="s">
        <v>53</v>
      </c>
    </row>
    <row r="278" spans="1:10" ht="45">
      <c r="A278" t="str">
        <f t="shared" si="6"/>
        <v>2015-08-15</v>
      </c>
      <c r="B278" t="str">
        <f>"2130"</f>
        <v>2130</v>
      </c>
      <c r="C278" t="s">
        <v>380</v>
      </c>
      <c r="D278" t="s">
        <v>14</v>
      </c>
      <c r="E278" t="s">
        <v>48</v>
      </c>
      <c r="F278" t="s">
        <v>113</v>
      </c>
      <c r="G278" s="1" t="s">
        <v>381</v>
      </c>
      <c r="H278" t="s">
        <v>20</v>
      </c>
      <c r="I278" t="s">
        <v>15</v>
      </c>
      <c r="J278" t="s">
        <v>382</v>
      </c>
    </row>
    <row r="279" spans="1:10" ht="45">
      <c r="A279" t="str">
        <f t="shared" si="6"/>
        <v>2015-08-15</v>
      </c>
      <c r="B279" t="str">
        <f>"2300"</f>
        <v>2300</v>
      </c>
      <c r="C279" t="s">
        <v>95</v>
      </c>
      <c r="D279" t="s">
        <v>286</v>
      </c>
      <c r="E279" t="s">
        <v>11</v>
      </c>
      <c r="G279" s="1" t="s">
        <v>96</v>
      </c>
      <c r="H279" t="s">
        <v>20</v>
      </c>
      <c r="I279" t="s">
        <v>15</v>
      </c>
      <c r="J279" t="s">
        <v>26</v>
      </c>
    </row>
    <row r="280" spans="1:10" ht="45">
      <c r="A280" t="str">
        <f t="shared" si="6"/>
        <v>2015-08-15</v>
      </c>
      <c r="B280" t="str">
        <f>"2330"</f>
        <v>2330</v>
      </c>
      <c r="C280" t="s">
        <v>68</v>
      </c>
      <c r="D280" t="s">
        <v>376</v>
      </c>
      <c r="G280" s="1" t="s">
        <v>375</v>
      </c>
      <c r="I280" t="s">
        <v>15</v>
      </c>
      <c r="J280" t="s">
        <v>141</v>
      </c>
    </row>
    <row r="281" spans="1:10" ht="45">
      <c r="A281" t="str">
        <f t="shared" si="6"/>
        <v>2015-08-15</v>
      </c>
      <c r="B281" t="str">
        <f>"2345"</f>
        <v>2345</v>
      </c>
      <c r="C281" t="s">
        <v>68</v>
      </c>
      <c r="D281" t="s">
        <v>378</v>
      </c>
      <c r="E281" t="s">
        <v>11</v>
      </c>
      <c r="G281" s="1" t="s">
        <v>377</v>
      </c>
      <c r="I281" t="s">
        <v>15</v>
      </c>
      <c r="J281" t="s">
        <v>141</v>
      </c>
    </row>
    <row r="282" spans="1:10" ht="15">
      <c r="A282" t="str">
        <f>"2015-08-16"</f>
        <v>2015-08-16</v>
      </c>
      <c r="B282" t="str">
        <f>"0000"</f>
        <v>0000</v>
      </c>
      <c r="C282" t="s">
        <v>379</v>
      </c>
      <c r="E282" t="s">
        <v>11</v>
      </c>
      <c r="G282" s="1" t="s">
        <v>14</v>
      </c>
      <c r="H282" t="s">
        <v>20</v>
      </c>
      <c r="I282" t="s">
        <v>15</v>
      </c>
      <c r="J282" t="s">
        <v>189</v>
      </c>
    </row>
    <row r="283" spans="1:10" ht="45">
      <c r="A283" t="str">
        <f>"2015-08-16"</f>
        <v>2015-08-16</v>
      </c>
      <c r="B283" t="str">
        <f>"0100"</f>
        <v>0100</v>
      </c>
      <c r="C283" t="s">
        <v>380</v>
      </c>
      <c r="D283" t="s">
        <v>14</v>
      </c>
      <c r="E283" t="s">
        <v>48</v>
      </c>
      <c r="F283" t="s">
        <v>113</v>
      </c>
      <c r="G283" s="1" t="s">
        <v>381</v>
      </c>
      <c r="H283" t="s">
        <v>20</v>
      </c>
      <c r="I283" t="s">
        <v>15</v>
      </c>
      <c r="J283" t="s">
        <v>382</v>
      </c>
    </row>
    <row r="284" spans="1:10" ht="60">
      <c r="A284" t="str">
        <f>"2015-08-16"</f>
        <v>2015-08-16</v>
      </c>
      <c r="B284" t="str">
        <f>"0230"</f>
        <v>0230</v>
      </c>
      <c r="C284" t="s">
        <v>383</v>
      </c>
      <c r="D284" t="s">
        <v>383</v>
      </c>
      <c r="E284" t="s">
        <v>48</v>
      </c>
      <c r="F284" t="s">
        <v>113</v>
      </c>
      <c r="G284" s="1" t="s">
        <v>384</v>
      </c>
      <c r="H284" t="s">
        <v>385</v>
      </c>
      <c r="I284" t="s">
        <v>266</v>
      </c>
      <c r="J284" t="s">
        <v>382</v>
      </c>
    </row>
    <row r="285" spans="1:10" ht="15">
      <c r="A285" t="str">
        <f>"2015-08-16"</f>
        <v>2015-08-16</v>
      </c>
      <c r="B285" t="str">
        <f>"0400"</f>
        <v>0400</v>
      </c>
      <c r="C285" t="s">
        <v>51</v>
      </c>
      <c r="D285" t="s">
        <v>51</v>
      </c>
      <c r="E285" t="s">
        <v>11</v>
      </c>
      <c r="G285" s="1" t="s">
        <v>52</v>
      </c>
      <c r="H285" t="s">
        <v>20</v>
      </c>
      <c r="I285" t="s">
        <v>15</v>
      </c>
      <c r="J285" t="s">
        <v>53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2015-07-21T23:56:39Z</dcterms:created>
  <dcterms:modified xsi:type="dcterms:W3CDTF">2015-07-21T23:59:50Z</dcterms:modified>
  <cp:category/>
  <cp:version/>
  <cp:contentType/>
  <cp:contentStatus/>
</cp:coreProperties>
</file>