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28767" sheetId="1" r:id="rId1"/>
  </sheets>
  <definedNames/>
  <calcPr fullCalcOnLoad="1"/>
</workbook>
</file>

<file path=xl/sharedStrings.xml><?xml version="1.0" encoding="utf-8"?>
<sst xmlns="http://schemas.openxmlformats.org/spreadsheetml/2006/main" count="1473" uniqueCount="365">
  <si>
    <t>Date</t>
  </si>
  <si>
    <t>Start Time</t>
  </si>
  <si>
    <t>Title</t>
  </si>
  <si>
    <t>Classification</t>
  </si>
  <si>
    <t>Consumer Advice</t>
  </si>
  <si>
    <t>Digital Epg Synpopsis</t>
  </si>
  <si>
    <t>Episode Title</t>
  </si>
  <si>
    <t>Year of Production</t>
  </si>
  <si>
    <t>Country of Origin</t>
  </si>
  <si>
    <t>Nominal Length</t>
  </si>
  <si>
    <t>Away From Country</t>
  </si>
  <si>
    <t>PG</t>
  </si>
  <si>
    <t>Away From Country captures the essence of Indigenous excellence on and off the sporting field and highlights the journeys of our Indigenous sportspeople.</t>
  </si>
  <si>
    <t>Jesse Williams: The Monstar</t>
  </si>
  <si>
    <t xml:space="preserve"> </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</si>
  <si>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</si>
  <si>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</si>
  <si>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</si>
  <si>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</si>
  <si>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</si>
  <si>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Elements, The</t>
  </si>
  <si>
    <t>CANADA</t>
  </si>
  <si>
    <t>23mins</t>
  </si>
  <si>
    <t>Waabiny Time</t>
  </si>
  <si>
    <t>Mereny and kep, food and water keep us walang, healthy. How about a yongka stew, a kangaroo stew? Yum yum sounds moorditj!</t>
  </si>
  <si>
    <t>Food And Drink</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</si>
  <si>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</si>
  <si>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</si>
  <si>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</si>
  <si>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</si>
  <si>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</si>
  <si>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</si>
  <si>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Mugu Kids</t>
  </si>
  <si>
    <t>Look, learn and dance with Mugu Kids host Jub and her friends. MStar sings a song with her dad about dinosaurs, the kids at Nambour Public School teach us some Gubbi Gubbi language.</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</si>
  <si>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</si>
  <si>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</si>
  <si>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</si>
  <si>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</si>
  <si>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12mins</t>
  </si>
  <si>
    <t>Ofc Champions League 2015</t>
  </si>
  <si>
    <t>Champions League Football. Join the top clubs from Oceania as they battle it out for the OFC Champions League title.</t>
  </si>
  <si>
    <t>PAPUA NEW GUINEA</t>
  </si>
  <si>
    <t>104mins</t>
  </si>
  <si>
    <t>NITV News Week In Review</t>
  </si>
  <si>
    <t>NC</t>
  </si>
  <si>
    <t>NITV National News features the rich diversity of contemporary life within Aboriginal and Torres Strait Islander communities, broadening and redefining the news and current affairs landscape.</t>
  </si>
  <si>
    <t>25mins</t>
  </si>
  <si>
    <t>44th Annual Koori Knockout</t>
  </si>
  <si>
    <t>Grassroots rugby league at its best at the 44th Annual Koori Knockout from Raymond Terace, NSW.</t>
  </si>
  <si>
    <t>92mins</t>
  </si>
  <si>
    <t>80mins</t>
  </si>
  <si>
    <t>Tag 20: The Documentary</t>
  </si>
  <si>
    <t>Take a look at a new sport that is set to take the world by storm. The Tag20 international cup see teams from all over the pacific, competing at the inaugural championships held on the Gold Coast.</t>
  </si>
  <si>
    <t>55mins</t>
  </si>
  <si>
    <t>From The Vault</t>
  </si>
  <si>
    <t>West Coast Fever netball star Josie Janz returns to the Kimberley and checks out the Women's Basketball competition at the 2013 Garnduwa Festival in Fitzroy Crossing.</t>
  </si>
  <si>
    <t>Garnduwa Festival Women's Basketball 2013</t>
  </si>
  <si>
    <t>5mins</t>
  </si>
  <si>
    <t>Jeffrey's Healthy Tips</t>
  </si>
  <si>
    <t>Starting with Workout for the Elders, Jeffery teaches the elders some arm exercises and gives them tips on how to have strong bones.</t>
  </si>
  <si>
    <t>Unearthed</t>
  </si>
  <si>
    <t>Russell Davey is a Bardi man and carver of traditional materials. He depicts art through his carvings of Trochus Shell, Pearl Shell and Boab Nuts. He is one of a few younger generation carvers.</t>
  </si>
  <si>
    <t>Russell Davey</t>
  </si>
  <si>
    <t>14mins</t>
  </si>
  <si>
    <t>Te Kaea</t>
  </si>
  <si>
    <t>When it happens in the Maori world, you'll hear about it on Te Kaea first. This is Maori Television's flagship news program's week in review, featuring local, national and international stories.</t>
  </si>
  <si>
    <t>NEW ZEALAND</t>
  </si>
  <si>
    <t>Awaken</t>
  </si>
  <si>
    <t>Cornel West is the first African American to graduate from Princeton Uni with a PhD in Philosophy. We talk about race, class, gender, religion and poetry with one of world's most influential men.</t>
  </si>
  <si>
    <t>Cornel West</t>
  </si>
  <si>
    <t>Ngurra</t>
  </si>
  <si>
    <t>Senior Groote Eylandt elders Murabuda Wurramarrba and Jabani Lalara share oral histories about growing up traditionally on country as well as stories about the songlines that connect them to the land.</t>
  </si>
  <si>
    <t>Pelican's Nest</t>
  </si>
  <si>
    <t>15mins</t>
  </si>
  <si>
    <t>Aunty Jeannie Churnside revisits childhood days when she goes to camping areas and the tree in the riverbed where she was born at Croydon Station.</t>
  </si>
  <si>
    <t>Jeannie Churnside</t>
  </si>
  <si>
    <t>Backyard Shorts Series 2</t>
  </si>
  <si>
    <t>Showcasing short stories from communities around Australia</t>
  </si>
  <si>
    <t>0mins</t>
  </si>
  <si>
    <t>Tangaroa With Pio</t>
  </si>
  <si>
    <t>A fun and informative bilingual fishing programme following Pio on his ocean-oriented escapades around the coastal communities of Aotearoa as well as the Pacific Islands.</t>
  </si>
  <si>
    <t xml:space="preserve">We Still Live Here </t>
  </si>
  <si>
    <t>This is a truly inspiring documentary about the process and importance of Indigenous language revitalisation.</t>
  </si>
  <si>
    <t>Backroads</t>
  </si>
  <si>
    <t>MAV</t>
  </si>
  <si>
    <t xml:space="preserve">a l v </t>
  </si>
  <si>
    <t>First feature by Phillip Noyce. Backroads is a tale of two outsiders, on the run. One white, one black. Heading for nowhere fast.</t>
  </si>
  <si>
    <t>57mins</t>
  </si>
  <si>
    <t>Syron's Call, The</t>
  </si>
  <si>
    <t>Aesop's Way</t>
  </si>
  <si>
    <t>In this short film we follow the lives of two young men in Sydney who both encounter racism on their short journey to work.</t>
  </si>
  <si>
    <t>6mins</t>
  </si>
  <si>
    <t>Colour Me</t>
  </si>
  <si>
    <t>COLOUR ME is a documentary film that will change the way you think about race. We follow motivational speaker Anthony McLean into the ethnically explosive city of Brampton, Ontario</t>
  </si>
  <si>
    <t>USA</t>
  </si>
  <si>
    <t>46mins</t>
  </si>
  <si>
    <t>Fusion With casey Donovan</t>
  </si>
  <si>
    <t>Join Casey Donovan for tonight's action packed episode of Fusion. We spotlight Philly a Triple J Unearthed  winner at the 2014 NIMAs, and Jacinta Price, and feature clips from Jimblah and much more.</t>
  </si>
  <si>
    <t>53mins</t>
  </si>
  <si>
    <t>NITV On the Road: Mbantua</t>
  </si>
  <si>
    <t>A weekend of Culture and Music in Central Australia.</t>
  </si>
  <si>
    <t>Tjintu Desert Band</t>
  </si>
  <si>
    <t>50mins</t>
  </si>
  <si>
    <t>Backyard Shorts</t>
  </si>
  <si>
    <t>In Backyard Shorts NITV showcases stories from communities around Australia.</t>
  </si>
  <si>
    <t>Kids To Coast</t>
  </si>
  <si>
    <t>Kids from the Uluru community visit the coast line to see the ocean for the first time.</t>
  </si>
  <si>
    <t>Kriol Kitchen</t>
  </si>
  <si>
    <t>Blue Bone Soup &amp; Chilli Fish: Ali and Mitch travel two hours north of Broome to a tourist camping destination named Goobaragun and spend the day with Kathleen Cox.</t>
  </si>
  <si>
    <t>Goobaragun: Kathleen Cox</t>
  </si>
  <si>
    <t>Mana Mamau</t>
  </si>
  <si>
    <t>M</t>
  </si>
  <si>
    <t xml:space="preserve">v </t>
  </si>
  <si>
    <t>Showcasing the current generation of wrestling talent, the Impact Pro Wrestling circuit is overflowing with passionate and vibrant Maori and Pacific Island athletes.</t>
  </si>
  <si>
    <t>Fusion With Casey Donovan</t>
  </si>
  <si>
    <t>"Fusion" is a prime time music program designed for audiences in their late teens and young adults with the added advantage of being of interest to music lovers of all ages.</t>
  </si>
  <si>
    <t>They Dance At Night</t>
  </si>
  <si>
    <t>22mins</t>
  </si>
  <si>
    <t xml:space="preserve">Mugu Kids </t>
  </si>
  <si>
    <t>Look, listen, learn and dance with Mugu Kids host Jub as we learn about nature. Also Aunty Sharon Edgar Jones teaches her kids landscapes names in the Wanarruwa language.</t>
  </si>
  <si>
    <t>Bushwhacked</t>
  </si>
  <si>
    <t>Brandon challenges Kayne to catch, cook and then eat an Arafura File Snake - a rare delicacy that lives in croc-infested waters in Arnhem Land!</t>
  </si>
  <si>
    <t>Arafura File Snake</t>
  </si>
  <si>
    <t>My Animal Friends</t>
  </si>
  <si>
    <t>A charming series for kids told from the perspective of some of our most lovable animals. Spend some time with your animal friends</t>
  </si>
  <si>
    <t>NITV News</t>
  </si>
  <si>
    <t>Samaqan: Water Stories</t>
  </si>
  <si>
    <t>Human connections to water in the indigenous world are a mix of physical and spiritual, often combining pragmatic needs with that which nourishes the soul.</t>
  </si>
  <si>
    <t>Akwesasne Part 2</t>
  </si>
  <si>
    <t>Surviving</t>
  </si>
  <si>
    <t>The story of Josie Boyle, storyteller and singer. Josie was adopted by the white family who ran the local mission. Josie moved to Perth and now performs songs of her family to the school children.</t>
  </si>
  <si>
    <t>Josie Boyle</t>
  </si>
  <si>
    <t>In 2013 Australia's largest Aboriginal theatre company, Yirra Yaakin, celebrated its 21st birthday. At the helm of Yirra Yaakin is young artistic director, Kyle Morrison.</t>
  </si>
  <si>
    <t>Kyle Morrison</t>
  </si>
  <si>
    <t xml:space="preserve">Tangaroa With Pio </t>
  </si>
  <si>
    <t>Pio is back with fresh new ocean adventures in this fun and bilingual fishing programme exploring the oceans around the coastal communities of Aotearoa</t>
  </si>
  <si>
    <t>Oahu / Hawaii 2</t>
  </si>
  <si>
    <t>Love Patrol</t>
  </si>
  <si>
    <t xml:space="preserve">a l s </t>
  </si>
  <si>
    <t>A soap opera from Vanuatu with a serious message. Set in a police station in the Pacific, the local characters confront real issues that occur in their communities.</t>
  </si>
  <si>
    <t>VANUATU</t>
  </si>
  <si>
    <t>29mins</t>
  </si>
  <si>
    <t>Cafe Niugini Series 1</t>
  </si>
  <si>
    <t>Films the extraordinary food cultures and cuisines of Papua New Guinea. Jennifer Baing takes us on a unique culinary journey experiencing the land of more than 800 tribes and healthy food recipes!</t>
  </si>
  <si>
    <t>Oro</t>
  </si>
  <si>
    <t>Shuga Series 2 20</t>
  </si>
  <si>
    <t xml:space="preserve">s </t>
  </si>
  <si>
    <t>KENYA</t>
  </si>
  <si>
    <t>27mins</t>
  </si>
  <si>
    <t>Blackstone</t>
  </si>
  <si>
    <t>MA</t>
  </si>
  <si>
    <t xml:space="preserve">a s </t>
  </si>
  <si>
    <t>Intense, compelling and confrontational, Blackstone is an unmuted exploration of First Nations' power and politics, unfolding over nine one-hour episodes.</t>
  </si>
  <si>
    <t>44mins</t>
  </si>
  <si>
    <t>The Boondocks</t>
  </si>
  <si>
    <t xml:space="preserve">a </t>
  </si>
  <si>
    <t>Huey and Riley are on opposite sides in the sex crimes trial of RnB singer R. Kelly. Riley joins the fan protest leaving Huey with a host of others voicing their aversion to the singer's behaviour.</t>
  </si>
  <si>
    <t>Trial Of Robert Kelly, The</t>
  </si>
  <si>
    <t>20mins</t>
  </si>
  <si>
    <t>Chocolate Martini</t>
  </si>
  <si>
    <t>In this episode is The Hill, a bunch of brothers who tell it the way it is, the magical Madjitil Moorna choir and the astounding harmonies of The Stiff Gins plus Clint Bracknell.</t>
  </si>
  <si>
    <t>176mins</t>
  </si>
  <si>
    <t>Fusion is a lively, cheeky, informative and entertaining show that features new musical talent, clips, performances and interviews. Hosted by Casey Donovan.</t>
  </si>
  <si>
    <t>54mins</t>
  </si>
  <si>
    <t>Bush Bands Bash</t>
  </si>
  <si>
    <t>Bush Bands Bash is the biggest concert on the Alice Springs calendar and one of the most vibrant Indigenous events in Australia.</t>
  </si>
  <si>
    <t>Tonight's ep of Fusion, kicks off with clips from Briggs, Thelma Plum, Slip on Stereo and East Journey. We profile new band CKNU, feature Mau Power's new clip Freedom, and spotlight Dizzy Doolan.</t>
  </si>
  <si>
    <t>51mins</t>
  </si>
  <si>
    <t>My Moort, my family make me djoorabiny, they make me happy.</t>
  </si>
  <si>
    <t>Family And Friends</t>
  </si>
  <si>
    <t>Look, listen, learn and dance with Mugu Kids host Jub while the Witchetty Grubs sing, Tricky Little Things and Arone Raymond Meek reads his book, Enora and The Black Crane.</t>
  </si>
  <si>
    <t>Brandon challenges Kayne to a hoof-thumping mission: to train as a Jackaroo and then muster about 40 head of cattle in the Megalong Valley.</t>
  </si>
  <si>
    <t>Cattle Muster</t>
  </si>
  <si>
    <t>From The Western Frontier</t>
  </si>
  <si>
    <t>A tragic car accident crushed Elizika's life; she tells of how she defied the odds against extreme adversity to celebrate life again.</t>
  </si>
  <si>
    <t>Elizika</t>
  </si>
  <si>
    <t>Yarrabah The Musical</t>
  </si>
  <si>
    <t xml:space="preserve">w </t>
  </si>
  <si>
    <t>Opera ignites musical life in the small northern community of Yarrabah</t>
  </si>
  <si>
    <t xml:space="preserve">Harold </t>
  </si>
  <si>
    <t>Harold Blair is one of Australia's forgotten heroes. Touted as the first Aboriginal person to sing opera and a model of assimilation.</t>
  </si>
  <si>
    <t>Posonut: The Maliseed Basket</t>
  </si>
  <si>
    <t>Desperate Measures</t>
  </si>
  <si>
    <t>A story of our Indigenous women who played a big part in keeping this country and had the passion for nursing and not recognised for their diligence in Australia's early history.</t>
  </si>
  <si>
    <t>Black Angels</t>
  </si>
  <si>
    <t>A look at the history of the Jetta family. Four of the children talk about their experiences of living on Government Native Reserves near Kellerberrin in the 1930’s to the 1970’s.</t>
  </si>
  <si>
    <t>Jetta Family, The</t>
  </si>
  <si>
    <t>Tour: Blunder Down Under, The</t>
  </si>
  <si>
    <t>81mins</t>
  </si>
  <si>
    <t>Whadjuk To Wadjemup</t>
  </si>
  <si>
    <t>In 2014, a team of Aboriginal people from various regions of WA united in an attempt to swim into the history books and become the first 'All Aboriginal' relay team to compete in the Rottnest Channel.</t>
  </si>
  <si>
    <t>Neafl 2015: NT Thunder 22</t>
  </si>
  <si>
    <t>AFL: Follow the NT Thunder through their 2015 season in the NEAFL.</t>
  </si>
  <si>
    <t>135mins</t>
  </si>
  <si>
    <t>At request of Kapululangu Women's Association in Balgo, PAKAM accompanied Kukatja elders on an expedition south from Balgo to record Dreaming stories for country.</t>
  </si>
  <si>
    <t>Kurrarlkatjanu -Last Generaton</t>
  </si>
  <si>
    <t>In The Frame</t>
  </si>
  <si>
    <t>This program hosted by Rhoda Roberts takes us on a journey exploring the lives of our personalities as they talk candidly about their photos. This episode features Street Warriors-Abie and Wok Wright.</t>
  </si>
  <si>
    <t>Street Warriors (Ep 3)</t>
  </si>
  <si>
    <t>Around The Campfire</t>
  </si>
  <si>
    <t>Gunditjmara artist Thomas Day from the Victorian town of Portland re-creates old cultural stories he interpreted on canvas, stories that have been resting within our history books for decades.</t>
  </si>
  <si>
    <t>Karmeean Mirring With Thomas Day</t>
  </si>
  <si>
    <t>Clouded History</t>
  </si>
  <si>
    <t>A look at the historical significance and the colonial impact on Indigenous people of tobacco as well as the many campaigns against smoking and current programs within community.</t>
  </si>
  <si>
    <t xml:space="preserve">Burned Bridge </t>
  </si>
  <si>
    <t xml:space="preserve">a l v w </t>
  </si>
  <si>
    <t>Vincent and Nerida succeed in doing a deal with the DPP to get Ricky bail but are foiled when Garth broadcasts details on air.</t>
  </si>
  <si>
    <t>Time To Learn, A</t>
  </si>
  <si>
    <t>Moorditj walang, good health is about looking after our bodies every day. It's solid koolangka!</t>
  </si>
  <si>
    <t>Health</t>
  </si>
  <si>
    <t>Look, listen, learn and dance with Mugu Kids host Jub. Nadeena Dixon performs her song, Mulberry Dive and Annette Sax reads the book she illustrated, Bartja and Mayila.</t>
  </si>
  <si>
    <t>Brandon takes Kayne to Tasmania for a ridiculously nail-biting mission: to track down and then kiss a Tasmanian Devil!</t>
  </si>
  <si>
    <t>Tassie Devil</t>
  </si>
  <si>
    <t>Amy is a storyteller, a repository of knowledge who connects her family to county. She was trucked off Country and locked up on a Mission.</t>
  </si>
  <si>
    <t>Tibooburra My Grandmother's Country</t>
  </si>
  <si>
    <t>Rose Against The Odds</t>
  </si>
  <si>
    <t>The True life-story of Aboriginal boxer Lionel Rose-from his heyday in the late 1960s as World Bantamweight Champion to his later struggles as an alcoholic thief.</t>
  </si>
  <si>
    <t>42mins</t>
  </si>
  <si>
    <t>Yorta Yorta Youth</t>
  </si>
  <si>
    <t>The Yorta Yorta Youth Journey is a week of speaking language, walking country, eating traditional foods, learning from elders and hanging out with other young Aboriginal kids.</t>
  </si>
  <si>
    <t>37mins</t>
  </si>
  <si>
    <t>From the Vault</t>
  </si>
  <si>
    <t>From Malawi to the Mainland. A look at the journey of Malawi netball star Mwai Kumwenda out of Africa and into the Mainland Tactix ANZ Championship franchise.</t>
  </si>
  <si>
    <t>Aboriginal Polo From Walmanjun WA</t>
  </si>
  <si>
    <t>Sacred Headwaters: Loveman Nole</t>
  </si>
  <si>
    <t>Our Footprint</t>
  </si>
  <si>
    <t>Meet Uncle Aden who is 75 years old and a respected elder from Albany Western Australia. Uncle is a kind hearted grandfather of 28 and great grandfather of many more.</t>
  </si>
  <si>
    <t>Aden Eades</t>
  </si>
  <si>
    <t>13mins</t>
  </si>
  <si>
    <t>Meet Rev Sealin Garlett who is one of the most respected elders in the Noongar community and one of the best speakers of Noongar language.</t>
  </si>
  <si>
    <t>Rev Sealin Garlett</t>
  </si>
  <si>
    <t>This episode is a salute to the fighting freshwater and saltwater barramundi. Alex Rogers in this episode whips up a simple dish with one of his favourite fish.</t>
  </si>
  <si>
    <t>Alex Rogers: Crumbed Barra Fillets With Salad, Steamed Barra With Ginger And Soy, Curry Barra Soup</t>
  </si>
  <si>
    <t>Colour Theory</t>
  </si>
  <si>
    <t xml:space="preserve">l </t>
  </si>
  <si>
    <t>Colour Theory unearths a variety of Contemporary Indigenous Artist and their connection to their art, community and country. An exciting new series hosted by the proclaimed show off, "Richard Bell".</t>
  </si>
  <si>
    <t>Archie Moore</t>
  </si>
  <si>
    <t>Mulka Project Compile Series 1, The</t>
  </si>
  <si>
    <t>The name 'Mulka' means a sacred but public ceremony, and to hold or protect. This series shows content from The Mulka Project who sustain and protect Yolngu cultural knowledge in Northeast Arnhem Land</t>
  </si>
  <si>
    <t>Koori Knockout Gala Draw 1</t>
  </si>
  <si>
    <t>The Koori Knockout Gala Draw will be a live broadcast covering all the 2015 Koori Knockout team match ups with expert analysis from Rugby League legends, alongside celebrity guests and entertainers.</t>
  </si>
  <si>
    <t xml:space="preserve">Rose Against The Odds </t>
  </si>
  <si>
    <t>38mins</t>
  </si>
  <si>
    <t>Ravens And Eagles</t>
  </si>
  <si>
    <t>Shot on British Columbia's rugged north coast, this series explores  the roots of traditional Haida art in form, process and in its connection to spirituality, land and culture.</t>
  </si>
  <si>
    <t>Jazz</t>
  </si>
  <si>
    <t>The postwar years bring America to a level of prosperity unimaginable a decade before, but the Cold War threat of nuclear annihilation makes these anxious years as well.</t>
  </si>
  <si>
    <t>Dedicated To Chaos</t>
  </si>
  <si>
    <t>58mins</t>
  </si>
  <si>
    <t xml:space="preserve">a w </t>
  </si>
  <si>
    <t>Beth and Vincent return from WA to find their changed relationship is a source of unwelcomed interest.</t>
  </si>
  <si>
    <t xml:space="preserve">Australian Rules </t>
  </si>
  <si>
    <t>In Prospect Bay, a remote outpost on the South Australian coast, two communities, the Goonyas (whites) and the Nungas (blacks), come together on the one field they have in common, the football field.</t>
  </si>
  <si>
    <t>94mins</t>
  </si>
  <si>
    <t>Reko Rennie</t>
  </si>
  <si>
    <t>Flying Boomerangs</t>
  </si>
  <si>
    <t>The Flying Boomerangs tour provides a cultural experience for these young Indigenous AFL players as they merge with local Indigenous communities in South Africa and show their skills on the park.</t>
  </si>
  <si>
    <t xml:space="preserve">Nitv On The Road: Yabun 2015 </t>
  </si>
  <si>
    <t>From our travelling music series NITV showcases veterans and newcomers alike as they perform up on the Yabun stage at Victoria Park, Sydney.</t>
  </si>
  <si>
    <t>Stephen Pigram</t>
  </si>
  <si>
    <t>Kedala, day-time for the ngaangk, the sun and kedalak, night-time is when the miyak the moon comes out.</t>
  </si>
  <si>
    <t>Day And Night</t>
  </si>
  <si>
    <t>Look, listen, learn and dance with Mugu Kids host Jub. Bronwyn Bancroft reads her book, Remembering Lionsville also we learn some of the Eastern Arrernte language from Patricia Ellis.</t>
  </si>
  <si>
    <t>Brandon challenges Kayne to track down one of the deadliest and rarest spiders on earth: the northern tree-dwelling funnel web spider!</t>
  </si>
  <si>
    <t>Funnel Web Spider</t>
  </si>
  <si>
    <t>Fraser River Part 2</t>
  </si>
  <si>
    <t>From Yarrabah, Kunghi Elder Aunty Flo Watson continues to be an active member of her traditional Elders Group as Body Corporate Director.</t>
  </si>
  <si>
    <t>Yarrabah With Flo Watson</t>
  </si>
  <si>
    <t>Uncle Besley Murray and son Ron takes us on a journey for preservation of ancestral sites across Yanga Station, on Madi Madi country.</t>
  </si>
  <si>
    <t>Yanga With Besley And Ron Murray</t>
  </si>
  <si>
    <t>Froth 1</t>
  </si>
  <si>
    <t>Coming to you from bells beach in Victoria,  Join us for a smooth ride with some of Australia’s best Indigenous surfers. Stunning visuals and a banging soundtrack take you deeper than ever</t>
  </si>
  <si>
    <t>I Live, I Breathe, I Surf 1</t>
  </si>
  <si>
    <t>Surfing legend Robbie Page introduces saltwater novice Steve “Mungindi” Ellis into a community of Indigenous surfers who live and breath surfing.</t>
  </si>
  <si>
    <t>52mins</t>
  </si>
  <si>
    <t>Nitv Fight Night 1</t>
  </si>
  <si>
    <t>Boxing from the 2015 Koori Knockout.  
Heavyweights Solomon Haumono &amp; Hunter Sam from Palm Island fight for top spot.</t>
  </si>
  <si>
    <t>Hunting Aotearoa</t>
  </si>
  <si>
    <t>Howie heads to Ruatahuna to meet with the owners of Ahurei Adventures Richard and Meri-anne White. Howie rides horseback to a deer shooters paradise.</t>
  </si>
  <si>
    <t>Ruatahuna</t>
  </si>
  <si>
    <t>The Blues</t>
  </si>
  <si>
    <t>This brilliant seven part music series contains personal and impressionistic films viewed through the lens of seven famous directors who share a passion for the blues and the stories behind the music.</t>
  </si>
  <si>
    <t>Feel Like Going Home</t>
  </si>
  <si>
    <t>79mins</t>
  </si>
  <si>
    <t>The Dream And The Dreaming</t>
  </si>
  <si>
    <t xml:space="preserve">n </t>
  </si>
  <si>
    <t>For over 30,000 years, the desert people of Central Australia had walked their lands, their life ruled by ancient laws laid down by the ancestors and their Dreamings. In 1877 the Germans arrived.</t>
  </si>
  <si>
    <t>Patty Mills: Out Of The Shadows</t>
  </si>
  <si>
    <t>2011 Lightning Cup</t>
  </si>
  <si>
    <t>Top End grassroots AFL at its best.</t>
  </si>
  <si>
    <t>Nyirripi Vs Plenty Hwy</t>
  </si>
  <si>
    <t>Fusion</t>
  </si>
  <si>
    <t>Join Casey Donovan for tonight's pumping episode of Fusion. We'll play the new clip from Briggs and Gurrumul, The Hunt, Radical Son has a new song out, plus we spotlight Miss Hood and Black Indie.</t>
  </si>
  <si>
    <t>Alls Fair</t>
  </si>
  <si>
    <t>Kwort Kwobikin, to celebrate is deadly! Moort madja, family get-togethers are deadly!</t>
  </si>
  <si>
    <t>Celebrate</t>
  </si>
  <si>
    <t>Look, listen, learn and dance with Mugu Kids host Jub. MStar performs her song, Like a Dinosaur and we learn heads, shoulders, knees and toes in the Awabakal language.</t>
  </si>
  <si>
    <t>Brandon challenges Kayne to a deadly mission: to find and then tag a venomous Tiger Snake.</t>
  </si>
  <si>
    <t>Tiger Snake</t>
  </si>
  <si>
    <t xml:space="preserve">Survive Aotearoa </t>
  </si>
  <si>
    <t>(Ep.1) Barrie Rice and Chris Kumeroa take on some of the harshest terrain in Aotearoa to demonstrate how the right skills, creative thinking and Maori knowledge can keep you alive. #SBS2</t>
  </si>
  <si>
    <t>Ko Au Te Awa Whanganui</t>
  </si>
  <si>
    <t>Nitv News Koori Knockout Wrap Up 2015</t>
  </si>
  <si>
    <t>Wanderers: Football Journeys 2015, The 1</t>
  </si>
  <si>
    <t>AFL Legends from Australia’s Indigenous communities share stories from their journeys through life and football.</t>
  </si>
  <si>
    <t>Marngrook Footy Show 2015, The</t>
  </si>
  <si>
    <t>Grant Hansen and Gilbert McAdam are joined by a panel of current and former AFL players to discuss the fortunes and prospects of your favorite AFL club.</t>
  </si>
  <si>
    <t>78mins</t>
  </si>
  <si>
    <t>Dead Creek</t>
  </si>
  <si>
    <t>To save his uncle and protect the land from bloody revenge, a young, suburbanised Aboriginal man, must re-imprison a powerful warrior spirit from the Dreamtime.</t>
  </si>
  <si>
    <t>10mins</t>
  </si>
  <si>
    <t>Australian Biography</t>
  </si>
  <si>
    <t>Short Synopsis Aboriginal Activist Charles Perkins Talks About His Fight To Defend Aboriginal Interests In Changing Political Circumstances.</t>
  </si>
  <si>
    <t>Charles Perkins</t>
  </si>
  <si>
    <t xml:space="preserve">NITV On The Road: Saltwater Freshwater </t>
  </si>
  <si>
    <t>Kevin Starkey: Kevin Starkey singer songwriter talks about the importance of keeping culture alive through songwriting and music. Featuring performances with his four piece collective of musicians.</t>
  </si>
  <si>
    <t>Kev Starkey</t>
  </si>
  <si>
    <t>49mins</t>
  </si>
  <si>
    <t>Mamu</t>
  </si>
  <si>
    <t>Mamu tells the story of a young man who disregards ancient customs, and must face the terrifying consequences. A film about right and wrong, the past and the future, the new and the old.</t>
  </si>
  <si>
    <t>8mins</t>
  </si>
  <si>
    <t>Defining Moments</t>
  </si>
  <si>
    <t>This documentary on Emma Donovan will capture the raw emotion of her experience at the Garma Festival. This intimate story will showcase her connection with country and culture.</t>
  </si>
  <si>
    <t>Emma Donovan</t>
  </si>
  <si>
    <t>Spicy Joombood Patties with Chillie &amp; Raw Skippy (fish) with lemon, chilli, garlic, soya &amp; vinegar Sashimi: In this episode Ali &amp; Mitch travel with Mark north of Broome to a popular fishing spot.</t>
  </si>
  <si>
    <t>Yellow River: Mark Bin Sali</t>
  </si>
  <si>
    <t>Look, listen, learn and dance with Mugu Kids host Jub as she explains the different tastes fruits give off while The Witchety Grubs sing their song, all the good things,</t>
  </si>
  <si>
    <t>Australian Indigenous Surfing Titles</t>
  </si>
  <si>
    <t>Join Australia's best Indigenous surfers as they tackle the iconic Bells Beach surf break Wathaurong country, Victoria to become the 2015 indigenous surfing titles champion</t>
  </si>
  <si>
    <t>84mins</t>
  </si>
  <si>
    <t>Around The 44</t>
  </si>
  <si>
    <t>Synopsis - Get to know the competitors from the 2015 Indigenous Surfing titles, With in-depth discussion about what it means to be a indigenous athlete in todays society.</t>
  </si>
  <si>
    <t>Tom Avery aka Blakboi. A Gumeroi/Maori man who's life revolves around working as a professional musician and submerging himself in the deep blue sea; swimming, surfing and hunting.</t>
  </si>
  <si>
    <t>Ocean Music</t>
  </si>
  <si>
    <t>Green Island, Tabourie Island and Pelican Island are three islands just off the coast that will be explored while their stories are told.</t>
  </si>
  <si>
    <t>Islands, The</t>
  </si>
  <si>
    <t>Chris Tamwoy is an inspired, and inspiring young talent from Badu Island, Torres Straits, now living in Logan, near Brisbane. This 18-year old wowed audiences live, online and radio.</t>
  </si>
  <si>
    <t>Chris Tamwoy</t>
  </si>
  <si>
    <t>Tyrone Sheather is a young artist on the up, he talks about his latest Dreaming award win for his Giidanyba project.</t>
  </si>
  <si>
    <t>Tyrone Sheather</t>
  </si>
  <si>
    <t>Nitv News Koori Knockout Special 2015</t>
  </si>
  <si>
    <t>Leetoia Williams, Profile on 33 year old member of the Bundjalung community. She is a strong woman who has created peace and unity through her projects like 'Oceans Rhythms'.</t>
  </si>
  <si>
    <t>Leetoia Williams</t>
  </si>
  <si>
    <t>Jimblah winner of the hilltop hood awards, Jimblah is an Indigenosu producer/MC/writer from Adelaide. Hailing from the Larrakia nation he is influenced by a wide range of artists and genres.</t>
  </si>
  <si>
    <t>Jimblah</t>
  </si>
  <si>
    <t>This brilliant single mother has also stepped off the stage and worked in stage management and recently as organiser of Indigital symposium for PIAF 2014 for Yirra Yaakin.</t>
  </si>
  <si>
    <t>Beccy Garlett</t>
  </si>
  <si>
    <t>Belinda Whyte, inspired and encouraged at a young age by her father Peter Whyte who plays the guitar, banjo and also sings Belinda began singing as soon as she could talk.</t>
  </si>
  <si>
    <t>Belinda Whyte</t>
  </si>
  <si>
    <t>Kai Time On The Road</t>
  </si>
  <si>
    <t>This series is about eating fresh, local, Maori and organic food. Professional Chef Peter Peeti is a masterful hunter and fisherman equally at home in the bush as he is in the kitchen.</t>
  </si>
  <si>
    <t>Porou Fisheries</t>
  </si>
  <si>
    <t>Listen Up!</t>
  </si>
  <si>
    <t>11mins</t>
  </si>
  <si>
    <t>Dance Free</t>
  </si>
  <si>
    <t>Struggling with an absent mother and alcoholic father, a young girl starts missing dance classes and risks losing her one true passion until she makes a choice that will change her life forever.</t>
  </si>
  <si>
    <t>Once Were Warriors</t>
  </si>
  <si>
    <t>A family descended from Maori warriors is bedeviled by a violent father and the societal problems of being treated as outcasts.</t>
  </si>
  <si>
    <t>98mins</t>
  </si>
  <si>
    <t>Volumz</t>
  </si>
  <si>
    <t xml:space="preserve">a l </t>
  </si>
  <si>
    <t>Hosted by Alec Doomadgee, Volumz brings you music and interviews highlighting the best of the Australian Indigenous music scene.</t>
  </si>
  <si>
    <t>59mins</t>
  </si>
  <si>
    <t>NITV News wrap up all the action from the 2015 Koori Knockout, Dubbo NSW</t>
  </si>
  <si>
    <t>NITV Week 40: Sunday 27 September to Saturday 3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</si>
</sst>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33" borderId="0" xfId="0" applyFill="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2762250</xdr:colOff>
      <xdr:row>0</xdr:row>
      <xdr:rowOff>1600200</xdr:rowOff>
    </xdr:to>
    <xdr:pic>
      <xdr:nvPicPr>
        <xdr:cNvPr id="1" name="Picture 1"/>
        <xdr:cNvPicPr preferRelativeResize="1">
          <a:picLocks noChangeAspect="1"/>
        </xdr:cNvPicPr>
      </xdr:nvPicPr>
      <xdr:blipFill>
        <a:blip r:embed="rId1"/>
        <a:stretch>
          <a:fillRect/>
        </a:stretch>
      </xdr:blipFill>
      <xdr:spPr>
        <a:xfrm>
          <a:off x="0" y="0"/>
          <a:ext cx="12106275"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70"/>
  <sheetViews>
    <sheetView tabSelected="1" zoomScalePageLayoutView="0" workbookViewId="0" topLeftCell="A1">
      <selection activeCell="G1" sqref="G1:H1"/>
    </sheetView>
  </sheetViews>
  <sheetFormatPr defaultColWidth="9.140625" defaultRowHeight="15"/>
  <cols>
    <col min="1" max="1" width="10.421875" style="0" bestFit="1" customWidth="1"/>
    <col min="2" max="2" width="10.00390625" style="0" bestFit="1" customWidth="1"/>
    <col min="3" max="3" width="38.421875" style="0" bestFit="1" customWidth="1"/>
    <col min="4" max="4" width="52.00390625" style="0" customWidth="1"/>
    <col min="5" max="5" width="12.7109375" style="0" bestFit="1" customWidth="1"/>
    <col min="6" max="6" width="16.57421875" style="0" bestFit="1" customWidth="1"/>
    <col min="7" max="7" width="75.8515625" style="2" customWidth="1"/>
    <col min="8" max="8" width="17.57421875" style="0" bestFit="1" customWidth="1"/>
    <col min="9" max="9" width="19.421875" style="0" bestFit="1" customWidth="1"/>
    <col min="10" max="10" width="15.140625" style="0" bestFit="1" customWidth="1"/>
  </cols>
  <sheetData>
    <row r="1" s="1" customFormat="1" ht="126.75" customHeight="1">
      <c r="G1" s="4"/>
    </row>
    <row r="2" spans="1:7" s="3" customFormat="1" ht="77.25" customHeight="1">
      <c r="A2" s="5" t="s">
        <v>364</v>
      </c>
      <c r="B2" s="5"/>
      <c r="C2" s="5"/>
      <c r="G2" s="4"/>
    </row>
    <row r="3" spans="1:10" ht="15">
      <c r="A3" t="s">
        <v>0</v>
      </c>
      <c r="B3" t="s">
        <v>1</v>
      </c>
      <c r="C3" t="s">
        <v>2</v>
      </c>
      <c r="D3" t="s">
        <v>6</v>
      </c>
      <c r="E3" t="s">
        <v>3</v>
      </c>
      <c r="F3" t="s">
        <v>4</v>
      </c>
      <c r="G3" s="2" t="s">
        <v>5</v>
      </c>
      <c r="H3" t="s">
        <v>7</v>
      </c>
      <c r="I3" t="s">
        <v>8</v>
      </c>
      <c r="J3" t="s">
        <v>9</v>
      </c>
    </row>
    <row r="4" spans="1:10" ht="30">
      <c r="A4" t="str">
        <f aca="true" t="shared" si="0" ref="A4:A33">"2015-09-27"</f>
        <v>2015-09-27</v>
      </c>
      <c r="B4" t="str">
        <f>"0500"</f>
        <v>0500</v>
      </c>
      <c r="C4" t="s">
        <v>10</v>
      </c>
      <c r="D4" t="s">
        <v>13</v>
      </c>
      <c r="E4" t="s">
        <v>11</v>
      </c>
      <c r="G4" s="2" t="s">
        <v>12</v>
      </c>
      <c r="H4">
        <v>2013</v>
      </c>
      <c r="I4" t="s">
        <v>15</v>
      </c>
      <c r="J4" t="s">
        <v>16</v>
      </c>
    </row>
    <row r="5" spans="1:10" ht="45">
      <c r="A5" t="str">
        <f t="shared" si="0"/>
        <v>2015-09-27</v>
      </c>
      <c r="B5" t="str">
        <f>"0600"</f>
        <v>0600</v>
      </c>
      <c r="C5" t="s">
        <v>17</v>
      </c>
      <c r="D5" t="s">
        <v>20</v>
      </c>
      <c r="E5" t="s">
        <v>18</v>
      </c>
      <c r="G5" s="2" t="s">
        <v>19</v>
      </c>
      <c r="H5">
        <v>2005</v>
      </c>
      <c r="I5" t="s">
        <v>21</v>
      </c>
      <c r="J5" t="s">
        <v>22</v>
      </c>
    </row>
    <row r="6" spans="1:10" ht="30">
      <c r="A6" t="str">
        <f t="shared" si="0"/>
        <v>2015-09-27</v>
      </c>
      <c r="B6" t="str">
        <f>"0630"</f>
        <v>0630</v>
      </c>
      <c r="C6" t="s">
        <v>23</v>
      </c>
      <c r="D6" t="s">
        <v>25</v>
      </c>
      <c r="E6" t="s">
        <v>18</v>
      </c>
      <c r="G6" s="2" t="s">
        <v>24</v>
      </c>
      <c r="H6">
        <v>2009</v>
      </c>
      <c r="I6" t="s">
        <v>15</v>
      </c>
      <c r="J6" t="s">
        <v>26</v>
      </c>
    </row>
    <row r="7" spans="1:10" ht="45">
      <c r="A7" t="str">
        <f t="shared" si="0"/>
        <v>2015-09-27</v>
      </c>
      <c r="B7" t="str">
        <f>"0700"</f>
        <v>0700</v>
      </c>
      <c r="C7" t="s">
        <v>27</v>
      </c>
      <c r="E7" t="s">
        <v>18</v>
      </c>
      <c r="G7" s="2" t="s">
        <v>28</v>
      </c>
      <c r="H7">
        <v>0</v>
      </c>
      <c r="I7" t="s">
        <v>14</v>
      </c>
      <c r="J7" t="s">
        <v>29</v>
      </c>
    </row>
    <row r="8" spans="1:10" ht="30">
      <c r="A8" t="str">
        <f t="shared" si="0"/>
        <v>2015-09-27</v>
      </c>
      <c r="B8" t="str">
        <f>"0730"</f>
        <v>0730</v>
      </c>
      <c r="C8" t="s">
        <v>30</v>
      </c>
      <c r="E8" t="s">
        <v>18</v>
      </c>
      <c r="G8" s="2" t="s">
        <v>31</v>
      </c>
      <c r="H8">
        <v>2010</v>
      </c>
      <c r="I8" t="s">
        <v>21</v>
      </c>
      <c r="J8" t="s">
        <v>29</v>
      </c>
    </row>
    <row r="9" spans="1:10" ht="45">
      <c r="A9" t="str">
        <f t="shared" si="0"/>
        <v>2015-09-27</v>
      </c>
      <c r="B9" t="str">
        <f>"0800"</f>
        <v>0800</v>
      </c>
      <c r="C9" t="s">
        <v>32</v>
      </c>
      <c r="E9" t="s">
        <v>18</v>
      </c>
      <c r="G9" s="2" t="s">
        <v>33</v>
      </c>
      <c r="H9">
        <v>0</v>
      </c>
      <c r="I9" t="s">
        <v>15</v>
      </c>
      <c r="J9" t="s">
        <v>26</v>
      </c>
    </row>
    <row r="10" spans="1:10" ht="45">
      <c r="A10" t="str">
        <f t="shared" si="0"/>
        <v>2015-09-27</v>
      </c>
      <c r="B10" t="str">
        <f>"0830"</f>
        <v>0830</v>
      </c>
      <c r="C10" t="s">
        <v>34</v>
      </c>
      <c r="E10" t="s">
        <v>18</v>
      </c>
      <c r="G10" s="2" t="s">
        <v>35</v>
      </c>
      <c r="H10">
        <v>2011</v>
      </c>
      <c r="I10" t="s">
        <v>15</v>
      </c>
      <c r="J10" t="s">
        <v>22</v>
      </c>
    </row>
    <row r="11" spans="1:10" ht="30">
      <c r="A11" t="str">
        <f t="shared" si="0"/>
        <v>2015-09-27</v>
      </c>
      <c r="B11" t="str">
        <f>"0900"</f>
        <v>0900</v>
      </c>
      <c r="C11" t="s">
        <v>36</v>
      </c>
      <c r="E11" t="s">
        <v>18</v>
      </c>
      <c r="G11" s="2" t="s">
        <v>37</v>
      </c>
      <c r="H11">
        <v>0</v>
      </c>
      <c r="I11" t="s">
        <v>21</v>
      </c>
      <c r="J11" t="s">
        <v>38</v>
      </c>
    </row>
    <row r="12" spans="1:10" ht="30">
      <c r="A12" t="str">
        <f t="shared" si="0"/>
        <v>2015-09-27</v>
      </c>
      <c r="B12" t="str">
        <f>"0915"</f>
        <v>0915</v>
      </c>
      <c r="C12" t="s">
        <v>36</v>
      </c>
      <c r="E12" t="s">
        <v>18</v>
      </c>
      <c r="G12" s="2" t="s">
        <v>37</v>
      </c>
      <c r="H12">
        <v>0</v>
      </c>
      <c r="I12" t="s">
        <v>21</v>
      </c>
      <c r="J12" t="s">
        <v>38</v>
      </c>
    </row>
    <row r="13" spans="1:10" ht="45">
      <c r="A13" t="str">
        <f t="shared" si="0"/>
        <v>2015-09-27</v>
      </c>
      <c r="B13" t="str">
        <f>"0930"</f>
        <v>0930</v>
      </c>
      <c r="C13" t="s">
        <v>27</v>
      </c>
      <c r="E13" t="s">
        <v>18</v>
      </c>
      <c r="G13" s="2" t="s">
        <v>28</v>
      </c>
      <c r="H13">
        <v>0</v>
      </c>
      <c r="I13" t="s">
        <v>14</v>
      </c>
      <c r="J13" t="s">
        <v>29</v>
      </c>
    </row>
    <row r="14" spans="1:10" ht="30">
      <c r="A14" t="str">
        <f t="shared" si="0"/>
        <v>2015-09-27</v>
      </c>
      <c r="B14" t="str">
        <f>"1000"</f>
        <v>1000</v>
      </c>
      <c r="C14" t="s">
        <v>39</v>
      </c>
      <c r="G14" s="2" t="s">
        <v>40</v>
      </c>
      <c r="H14">
        <v>2015</v>
      </c>
      <c r="I14" t="s">
        <v>41</v>
      </c>
      <c r="J14" t="s">
        <v>42</v>
      </c>
    </row>
    <row r="15" spans="1:10" ht="45">
      <c r="A15" t="str">
        <f t="shared" si="0"/>
        <v>2015-09-27</v>
      </c>
      <c r="B15" t="str">
        <f>"1200"</f>
        <v>1200</v>
      </c>
      <c r="C15" t="s">
        <v>43</v>
      </c>
      <c r="E15" t="s">
        <v>44</v>
      </c>
      <c r="G15" s="2" t="s">
        <v>45</v>
      </c>
      <c r="H15">
        <v>2015</v>
      </c>
      <c r="I15" t="s">
        <v>15</v>
      </c>
      <c r="J15" t="s">
        <v>46</v>
      </c>
    </row>
    <row r="16" spans="1:10" ht="30">
      <c r="A16" t="str">
        <f t="shared" si="0"/>
        <v>2015-09-27</v>
      </c>
      <c r="B16" t="str">
        <f>"1230"</f>
        <v>1230</v>
      </c>
      <c r="C16" t="s">
        <v>47</v>
      </c>
      <c r="E16" t="s">
        <v>44</v>
      </c>
      <c r="G16" s="2" t="s">
        <v>48</v>
      </c>
      <c r="H16">
        <v>0</v>
      </c>
      <c r="I16" t="s">
        <v>14</v>
      </c>
      <c r="J16" t="s">
        <v>49</v>
      </c>
    </row>
    <row r="17" spans="1:10" ht="30">
      <c r="A17" t="str">
        <f t="shared" si="0"/>
        <v>2015-09-27</v>
      </c>
      <c r="B17" t="str">
        <f>"1410"</f>
        <v>1410</v>
      </c>
      <c r="C17" t="s">
        <v>47</v>
      </c>
      <c r="E17" t="s">
        <v>44</v>
      </c>
      <c r="G17" s="2" t="s">
        <v>48</v>
      </c>
      <c r="H17">
        <v>0</v>
      </c>
      <c r="I17" t="s">
        <v>14</v>
      </c>
      <c r="J17" t="s">
        <v>50</v>
      </c>
    </row>
    <row r="18" spans="1:10" ht="45">
      <c r="A18" t="str">
        <f t="shared" si="0"/>
        <v>2015-09-27</v>
      </c>
      <c r="B18" t="str">
        <f>"1530"</f>
        <v>1530</v>
      </c>
      <c r="C18" t="s">
        <v>51</v>
      </c>
      <c r="E18" t="s">
        <v>18</v>
      </c>
      <c r="G18" s="2" t="s">
        <v>52</v>
      </c>
      <c r="H18">
        <v>2012</v>
      </c>
      <c r="I18" t="s">
        <v>15</v>
      </c>
      <c r="J18" t="s">
        <v>53</v>
      </c>
    </row>
    <row r="19" spans="1:10" ht="45">
      <c r="A19" t="str">
        <f t="shared" si="0"/>
        <v>2015-09-27</v>
      </c>
      <c r="B19" t="str">
        <f>"1630"</f>
        <v>1630</v>
      </c>
      <c r="C19" t="s">
        <v>54</v>
      </c>
      <c r="D19" t="s">
        <v>56</v>
      </c>
      <c r="E19" t="s">
        <v>44</v>
      </c>
      <c r="G19" s="2" t="s">
        <v>55</v>
      </c>
      <c r="H19">
        <v>0</v>
      </c>
      <c r="I19" t="s">
        <v>14</v>
      </c>
      <c r="J19" t="s">
        <v>57</v>
      </c>
    </row>
    <row r="20" spans="1:10" ht="30">
      <c r="A20" t="str">
        <f t="shared" si="0"/>
        <v>2015-09-27</v>
      </c>
      <c r="B20" t="str">
        <f>"1637"</f>
        <v>1637</v>
      </c>
      <c r="C20" t="s">
        <v>58</v>
      </c>
      <c r="E20" t="s">
        <v>18</v>
      </c>
      <c r="G20" s="2" t="s">
        <v>59</v>
      </c>
      <c r="H20">
        <v>0</v>
      </c>
      <c r="I20" t="s">
        <v>15</v>
      </c>
      <c r="J20" t="s">
        <v>57</v>
      </c>
    </row>
    <row r="21" spans="1:10" ht="45">
      <c r="A21" t="str">
        <f t="shared" si="0"/>
        <v>2015-09-27</v>
      </c>
      <c r="B21" t="str">
        <f>"1645"</f>
        <v>1645</v>
      </c>
      <c r="C21" t="s">
        <v>60</v>
      </c>
      <c r="D21" t="s">
        <v>62</v>
      </c>
      <c r="E21" t="s">
        <v>18</v>
      </c>
      <c r="G21" s="2" t="s">
        <v>61</v>
      </c>
      <c r="H21">
        <v>2013</v>
      </c>
      <c r="I21" t="s">
        <v>15</v>
      </c>
      <c r="J21" t="s">
        <v>63</v>
      </c>
    </row>
    <row r="22" spans="1:10" ht="45">
      <c r="A22" t="str">
        <f t="shared" si="0"/>
        <v>2015-09-27</v>
      </c>
      <c r="B22" t="str">
        <f>"1700"</f>
        <v>1700</v>
      </c>
      <c r="C22" t="s">
        <v>64</v>
      </c>
      <c r="E22" t="s">
        <v>44</v>
      </c>
      <c r="G22" s="2" t="s">
        <v>65</v>
      </c>
      <c r="H22">
        <v>2015</v>
      </c>
      <c r="I22" t="s">
        <v>66</v>
      </c>
      <c r="J22" t="s">
        <v>46</v>
      </c>
    </row>
    <row r="23" spans="1:10" ht="45">
      <c r="A23" t="str">
        <f t="shared" si="0"/>
        <v>2015-09-27</v>
      </c>
      <c r="B23" t="str">
        <f>"1730"</f>
        <v>1730</v>
      </c>
      <c r="C23" t="s">
        <v>43</v>
      </c>
      <c r="E23" t="s">
        <v>44</v>
      </c>
      <c r="G23" s="2" t="s">
        <v>45</v>
      </c>
      <c r="H23">
        <v>2015</v>
      </c>
      <c r="I23" t="s">
        <v>15</v>
      </c>
      <c r="J23" t="s">
        <v>46</v>
      </c>
    </row>
    <row r="24" spans="1:10" ht="45">
      <c r="A24" t="str">
        <f t="shared" si="0"/>
        <v>2015-09-27</v>
      </c>
      <c r="B24" t="str">
        <f>"1800"</f>
        <v>1800</v>
      </c>
      <c r="C24" t="s">
        <v>67</v>
      </c>
      <c r="D24" t="s">
        <v>69</v>
      </c>
      <c r="E24" t="s">
        <v>44</v>
      </c>
      <c r="G24" s="2" t="s">
        <v>68</v>
      </c>
      <c r="H24">
        <v>2015</v>
      </c>
      <c r="I24" t="s">
        <v>15</v>
      </c>
      <c r="J24" t="s">
        <v>53</v>
      </c>
    </row>
    <row r="25" spans="1:10" ht="45">
      <c r="A25" t="str">
        <f t="shared" si="0"/>
        <v>2015-09-27</v>
      </c>
      <c r="B25" t="str">
        <f>"1900"</f>
        <v>1900</v>
      </c>
      <c r="C25" t="s">
        <v>70</v>
      </c>
      <c r="D25" t="s">
        <v>72</v>
      </c>
      <c r="G25" s="2" t="s">
        <v>71</v>
      </c>
      <c r="H25">
        <v>0</v>
      </c>
      <c r="I25" t="s">
        <v>15</v>
      </c>
      <c r="J25" t="s">
        <v>73</v>
      </c>
    </row>
    <row r="26" spans="1:10" ht="30">
      <c r="A26" t="str">
        <f t="shared" si="0"/>
        <v>2015-09-27</v>
      </c>
      <c r="B26" t="str">
        <f>"1915"</f>
        <v>1915</v>
      </c>
      <c r="C26" t="s">
        <v>70</v>
      </c>
      <c r="D26" t="s">
        <v>75</v>
      </c>
      <c r="E26" t="s">
        <v>18</v>
      </c>
      <c r="G26" s="2" t="s">
        <v>74</v>
      </c>
      <c r="H26">
        <v>0</v>
      </c>
      <c r="I26" t="s">
        <v>15</v>
      </c>
      <c r="J26" t="s">
        <v>63</v>
      </c>
    </row>
    <row r="27" spans="1:10" ht="15">
      <c r="A27" t="str">
        <f t="shared" si="0"/>
        <v>2015-09-27</v>
      </c>
      <c r="B27" t="str">
        <f>"1930"</f>
        <v>1930</v>
      </c>
      <c r="C27" t="s">
        <v>76</v>
      </c>
      <c r="E27" t="s">
        <v>18</v>
      </c>
      <c r="G27" s="2" t="s">
        <v>77</v>
      </c>
      <c r="H27">
        <v>0</v>
      </c>
      <c r="I27" t="s">
        <v>15</v>
      </c>
      <c r="J27" t="s">
        <v>78</v>
      </c>
    </row>
    <row r="28" spans="1:10" ht="45">
      <c r="A28" t="str">
        <f t="shared" si="0"/>
        <v>2015-09-27</v>
      </c>
      <c r="B28" t="str">
        <f>"2000"</f>
        <v>2000</v>
      </c>
      <c r="C28" t="s">
        <v>79</v>
      </c>
      <c r="E28" t="s">
        <v>18</v>
      </c>
      <c r="G28" s="2" t="s">
        <v>80</v>
      </c>
      <c r="H28">
        <v>0</v>
      </c>
      <c r="I28" t="s">
        <v>66</v>
      </c>
      <c r="J28" t="s">
        <v>26</v>
      </c>
    </row>
    <row r="29" spans="1:10" ht="30">
      <c r="A29" t="str">
        <f t="shared" si="0"/>
        <v>2015-09-27</v>
      </c>
      <c r="B29" t="str">
        <f>"2030"</f>
        <v>2030</v>
      </c>
      <c r="C29" t="s">
        <v>81</v>
      </c>
      <c r="E29" t="s">
        <v>18</v>
      </c>
      <c r="G29" s="2" t="s">
        <v>82</v>
      </c>
      <c r="H29">
        <v>0</v>
      </c>
      <c r="I29" t="s">
        <v>14</v>
      </c>
      <c r="J29" t="s">
        <v>16</v>
      </c>
    </row>
    <row r="30" spans="1:10" ht="30">
      <c r="A30" t="str">
        <f t="shared" si="0"/>
        <v>2015-09-27</v>
      </c>
      <c r="B30" t="str">
        <f>"2130"</f>
        <v>2130</v>
      </c>
      <c r="C30" t="s">
        <v>83</v>
      </c>
      <c r="E30" t="s">
        <v>84</v>
      </c>
      <c r="F30" t="s">
        <v>85</v>
      </c>
      <c r="G30" s="2" t="s">
        <v>86</v>
      </c>
      <c r="H30">
        <v>1977</v>
      </c>
      <c r="I30" t="s">
        <v>15</v>
      </c>
      <c r="J30" t="s">
        <v>87</v>
      </c>
    </row>
    <row r="31" spans="1:10" ht="15">
      <c r="A31" t="str">
        <f t="shared" si="0"/>
        <v>2015-09-27</v>
      </c>
      <c r="B31" t="str">
        <f>"2230"</f>
        <v>2230</v>
      </c>
      <c r="C31" t="s">
        <v>88</v>
      </c>
      <c r="E31" t="s">
        <v>11</v>
      </c>
      <c r="G31" s="2" t="s">
        <v>14</v>
      </c>
      <c r="H31">
        <v>2013</v>
      </c>
      <c r="I31" t="s">
        <v>15</v>
      </c>
      <c r="J31" t="s">
        <v>73</v>
      </c>
    </row>
    <row r="32" spans="1:10" ht="30">
      <c r="A32" t="str">
        <f t="shared" si="0"/>
        <v>2015-09-27</v>
      </c>
      <c r="B32" t="str">
        <f>"2245"</f>
        <v>2245</v>
      </c>
      <c r="C32" t="s">
        <v>89</v>
      </c>
      <c r="D32" t="s">
        <v>14</v>
      </c>
      <c r="E32" t="s">
        <v>11</v>
      </c>
      <c r="G32" s="2" t="s">
        <v>90</v>
      </c>
      <c r="H32">
        <v>0</v>
      </c>
      <c r="I32" t="s">
        <v>15</v>
      </c>
      <c r="J32" t="s">
        <v>91</v>
      </c>
    </row>
    <row r="33" spans="1:10" ht="45">
      <c r="A33" t="str">
        <f t="shared" si="0"/>
        <v>2015-09-27</v>
      </c>
      <c r="B33" t="str">
        <f>"2300"</f>
        <v>2300</v>
      </c>
      <c r="C33" t="s">
        <v>92</v>
      </c>
      <c r="E33" t="s">
        <v>11</v>
      </c>
      <c r="G33" s="2" t="s">
        <v>93</v>
      </c>
      <c r="H33">
        <v>2011</v>
      </c>
      <c r="I33" t="s">
        <v>94</v>
      </c>
      <c r="J33" t="s">
        <v>95</v>
      </c>
    </row>
    <row r="34" spans="1:10" ht="45">
      <c r="A34" t="str">
        <f aca="true" t="shared" si="1" ref="A34:A76">"2015-09-28"</f>
        <v>2015-09-28</v>
      </c>
      <c r="B34" t="str">
        <f>"0000"</f>
        <v>0000</v>
      </c>
      <c r="C34" t="s">
        <v>96</v>
      </c>
      <c r="E34" t="s">
        <v>11</v>
      </c>
      <c r="G34" s="2" t="s">
        <v>97</v>
      </c>
      <c r="H34">
        <v>0</v>
      </c>
      <c r="I34" t="s">
        <v>15</v>
      </c>
      <c r="J34" t="s">
        <v>98</v>
      </c>
    </row>
    <row r="35" spans="1:10" ht="15">
      <c r="A35" t="str">
        <f t="shared" si="1"/>
        <v>2015-09-28</v>
      </c>
      <c r="B35" t="str">
        <f>"0100"</f>
        <v>0100</v>
      </c>
      <c r="C35" t="s">
        <v>99</v>
      </c>
      <c r="D35" t="s">
        <v>101</v>
      </c>
      <c r="E35" t="s">
        <v>18</v>
      </c>
      <c r="G35" s="2" t="s">
        <v>100</v>
      </c>
      <c r="H35">
        <v>0</v>
      </c>
      <c r="I35" t="s">
        <v>15</v>
      </c>
      <c r="J35" t="s">
        <v>102</v>
      </c>
    </row>
    <row r="36" spans="1:10" ht="15">
      <c r="A36" t="str">
        <f t="shared" si="1"/>
        <v>2015-09-28</v>
      </c>
      <c r="B36" t="str">
        <f>"0200"</f>
        <v>0200</v>
      </c>
      <c r="C36" t="s">
        <v>103</v>
      </c>
      <c r="E36" t="s">
        <v>18</v>
      </c>
      <c r="G36" s="2" t="s">
        <v>104</v>
      </c>
      <c r="H36">
        <v>0</v>
      </c>
      <c r="I36" t="s">
        <v>15</v>
      </c>
      <c r="J36" t="s">
        <v>46</v>
      </c>
    </row>
    <row r="37" spans="1:10" ht="30">
      <c r="A37" t="str">
        <f t="shared" si="1"/>
        <v>2015-09-28</v>
      </c>
      <c r="B37" t="str">
        <f>"0230"</f>
        <v>0230</v>
      </c>
      <c r="C37" t="s">
        <v>105</v>
      </c>
      <c r="E37" t="s">
        <v>18</v>
      </c>
      <c r="G37" s="2" t="s">
        <v>106</v>
      </c>
      <c r="H37">
        <v>0</v>
      </c>
      <c r="I37" t="s">
        <v>15</v>
      </c>
      <c r="J37" t="s">
        <v>26</v>
      </c>
    </row>
    <row r="38" spans="1:10" ht="45">
      <c r="A38" t="str">
        <f t="shared" si="1"/>
        <v>2015-09-28</v>
      </c>
      <c r="B38" t="str">
        <f>"0300"</f>
        <v>0300</v>
      </c>
      <c r="C38" t="s">
        <v>107</v>
      </c>
      <c r="D38" t="s">
        <v>109</v>
      </c>
      <c r="E38" t="s">
        <v>18</v>
      </c>
      <c r="G38" s="2" t="s">
        <v>108</v>
      </c>
      <c r="H38">
        <v>0</v>
      </c>
      <c r="I38" t="s">
        <v>14</v>
      </c>
      <c r="J38" t="s">
        <v>22</v>
      </c>
    </row>
    <row r="39" spans="1:10" ht="45">
      <c r="A39" t="str">
        <f t="shared" si="1"/>
        <v>2015-09-28</v>
      </c>
      <c r="B39" t="str">
        <f>"0330"</f>
        <v>0330</v>
      </c>
      <c r="C39" t="s">
        <v>110</v>
      </c>
      <c r="E39" t="s">
        <v>111</v>
      </c>
      <c r="F39" t="s">
        <v>112</v>
      </c>
      <c r="G39" s="2" t="s">
        <v>113</v>
      </c>
      <c r="H39">
        <v>0</v>
      </c>
      <c r="I39" t="s">
        <v>66</v>
      </c>
      <c r="J39" t="s">
        <v>26</v>
      </c>
    </row>
    <row r="40" spans="1:10" ht="45">
      <c r="A40" t="str">
        <f t="shared" si="1"/>
        <v>2015-09-28</v>
      </c>
      <c r="B40" t="str">
        <f>"0400"</f>
        <v>0400</v>
      </c>
      <c r="C40" t="s">
        <v>114</v>
      </c>
      <c r="E40" t="s">
        <v>11</v>
      </c>
      <c r="G40" s="2" t="s">
        <v>115</v>
      </c>
      <c r="H40">
        <v>0</v>
      </c>
      <c r="I40" t="s">
        <v>14</v>
      </c>
      <c r="J40" t="s">
        <v>98</v>
      </c>
    </row>
    <row r="41" spans="1:10" ht="45">
      <c r="A41" t="str">
        <f t="shared" si="1"/>
        <v>2015-09-28</v>
      </c>
      <c r="B41" t="str">
        <f>"0500"</f>
        <v>0500</v>
      </c>
      <c r="C41" t="s">
        <v>114</v>
      </c>
      <c r="E41" t="s">
        <v>11</v>
      </c>
      <c r="G41" s="2" t="s">
        <v>115</v>
      </c>
      <c r="H41">
        <v>0</v>
      </c>
      <c r="I41" t="s">
        <v>14</v>
      </c>
      <c r="J41" t="s">
        <v>98</v>
      </c>
    </row>
    <row r="42" spans="1:10" ht="45">
      <c r="A42" t="str">
        <f t="shared" si="1"/>
        <v>2015-09-28</v>
      </c>
      <c r="B42" t="str">
        <f>"0600"</f>
        <v>0600</v>
      </c>
      <c r="C42" t="s">
        <v>17</v>
      </c>
      <c r="D42" t="s">
        <v>116</v>
      </c>
      <c r="E42" t="s">
        <v>18</v>
      </c>
      <c r="G42" s="2" t="s">
        <v>19</v>
      </c>
      <c r="H42">
        <v>2005</v>
      </c>
      <c r="I42" t="s">
        <v>21</v>
      </c>
      <c r="J42" t="s">
        <v>22</v>
      </c>
    </row>
    <row r="43" spans="1:10" ht="30">
      <c r="A43" t="str">
        <f t="shared" si="1"/>
        <v>2015-09-28</v>
      </c>
      <c r="B43" t="str">
        <f>"0630"</f>
        <v>0630</v>
      </c>
      <c r="C43" t="s">
        <v>30</v>
      </c>
      <c r="E43" t="s">
        <v>18</v>
      </c>
      <c r="G43" s="2" t="s">
        <v>31</v>
      </c>
      <c r="H43">
        <v>2010</v>
      </c>
      <c r="I43" t="s">
        <v>21</v>
      </c>
      <c r="J43" t="s">
        <v>117</v>
      </c>
    </row>
    <row r="44" spans="1:10" ht="45">
      <c r="A44" t="str">
        <f t="shared" si="1"/>
        <v>2015-09-28</v>
      </c>
      <c r="B44" t="str">
        <f>"0700"</f>
        <v>0700</v>
      </c>
      <c r="C44" t="s">
        <v>27</v>
      </c>
      <c r="E44" t="s">
        <v>18</v>
      </c>
      <c r="G44" s="2" t="s">
        <v>28</v>
      </c>
      <c r="H44">
        <v>0</v>
      </c>
      <c r="I44" t="s">
        <v>14</v>
      </c>
      <c r="J44" t="s">
        <v>22</v>
      </c>
    </row>
    <row r="45" spans="1:10" ht="30">
      <c r="A45" t="str">
        <f t="shared" si="1"/>
        <v>2015-09-28</v>
      </c>
      <c r="B45" t="str">
        <f>"0730"</f>
        <v>0730</v>
      </c>
      <c r="C45" t="s">
        <v>23</v>
      </c>
      <c r="D45" t="s">
        <v>25</v>
      </c>
      <c r="E45" t="s">
        <v>18</v>
      </c>
      <c r="G45" s="2" t="s">
        <v>24</v>
      </c>
      <c r="H45">
        <v>2009</v>
      </c>
      <c r="I45" t="s">
        <v>15</v>
      </c>
      <c r="J45" t="s">
        <v>26</v>
      </c>
    </row>
    <row r="46" spans="1:10" ht="45">
      <c r="A46" t="str">
        <f t="shared" si="1"/>
        <v>2015-09-28</v>
      </c>
      <c r="B46" t="str">
        <f>"0800"</f>
        <v>0800</v>
      </c>
      <c r="C46" t="s">
        <v>118</v>
      </c>
      <c r="E46" t="s">
        <v>18</v>
      </c>
      <c r="G46" s="2" t="s">
        <v>119</v>
      </c>
      <c r="H46">
        <v>0</v>
      </c>
      <c r="I46" t="s">
        <v>15</v>
      </c>
      <c r="J46" t="s">
        <v>46</v>
      </c>
    </row>
    <row r="47" spans="1:10" ht="30">
      <c r="A47" t="str">
        <f t="shared" si="1"/>
        <v>2015-09-28</v>
      </c>
      <c r="B47" t="str">
        <f>"0830"</f>
        <v>0830</v>
      </c>
      <c r="C47" t="s">
        <v>120</v>
      </c>
      <c r="D47" t="s">
        <v>122</v>
      </c>
      <c r="E47" t="s">
        <v>18</v>
      </c>
      <c r="G47" s="2" t="s">
        <v>121</v>
      </c>
      <c r="H47">
        <v>2012</v>
      </c>
      <c r="I47" t="s">
        <v>15</v>
      </c>
      <c r="J47" t="s">
        <v>22</v>
      </c>
    </row>
    <row r="48" spans="1:10" ht="45">
      <c r="A48" t="str">
        <f t="shared" si="1"/>
        <v>2015-09-28</v>
      </c>
      <c r="B48" t="str">
        <f>"0900"</f>
        <v>0900</v>
      </c>
      <c r="C48" t="s">
        <v>27</v>
      </c>
      <c r="E48" t="s">
        <v>18</v>
      </c>
      <c r="G48" s="2" t="s">
        <v>28</v>
      </c>
      <c r="H48">
        <v>0</v>
      </c>
      <c r="I48" t="s">
        <v>15</v>
      </c>
      <c r="J48" t="s">
        <v>22</v>
      </c>
    </row>
    <row r="49" spans="1:10" ht="30">
      <c r="A49" t="str">
        <f t="shared" si="1"/>
        <v>2015-09-28</v>
      </c>
      <c r="B49" t="str">
        <f>"0930"</f>
        <v>0930</v>
      </c>
      <c r="C49" t="s">
        <v>123</v>
      </c>
      <c r="E49" t="s">
        <v>18</v>
      </c>
      <c r="G49" s="2" t="s">
        <v>124</v>
      </c>
      <c r="H49">
        <v>2013</v>
      </c>
      <c r="I49" t="s">
        <v>15</v>
      </c>
      <c r="J49" t="s">
        <v>29</v>
      </c>
    </row>
    <row r="50" spans="1:10" ht="45">
      <c r="A50" t="str">
        <f t="shared" si="1"/>
        <v>2015-09-28</v>
      </c>
      <c r="B50" t="str">
        <f>"1000"</f>
        <v>1000</v>
      </c>
      <c r="C50" t="s">
        <v>64</v>
      </c>
      <c r="E50" t="s">
        <v>44</v>
      </c>
      <c r="G50" s="2" t="s">
        <v>65</v>
      </c>
      <c r="H50">
        <v>2015</v>
      </c>
      <c r="I50" t="s">
        <v>66</v>
      </c>
      <c r="J50" t="s">
        <v>46</v>
      </c>
    </row>
    <row r="51" spans="1:10" ht="45">
      <c r="A51" t="str">
        <f t="shared" si="1"/>
        <v>2015-09-28</v>
      </c>
      <c r="B51" t="str">
        <f>"1030"</f>
        <v>1030</v>
      </c>
      <c r="C51" t="s">
        <v>70</v>
      </c>
      <c r="D51" t="s">
        <v>72</v>
      </c>
      <c r="G51" s="2" t="s">
        <v>71</v>
      </c>
      <c r="H51">
        <v>0</v>
      </c>
      <c r="I51" t="s">
        <v>15</v>
      </c>
      <c r="J51" t="s">
        <v>73</v>
      </c>
    </row>
    <row r="52" spans="1:10" ht="30">
      <c r="A52" t="str">
        <f t="shared" si="1"/>
        <v>2015-09-28</v>
      </c>
      <c r="B52" t="str">
        <f>"1045"</f>
        <v>1045</v>
      </c>
      <c r="C52" t="s">
        <v>70</v>
      </c>
      <c r="D52" t="s">
        <v>75</v>
      </c>
      <c r="E52" t="s">
        <v>18</v>
      </c>
      <c r="G52" s="2" t="s">
        <v>74</v>
      </c>
      <c r="H52">
        <v>0</v>
      </c>
      <c r="I52" t="s">
        <v>15</v>
      </c>
      <c r="J52" t="s">
        <v>63</v>
      </c>
    </row>
    <row r="53" spans="1:10" ht="45">
      <c r="A53" t="str">
        <f t="shared" si="1"/>
        <v>2015-09-28</v>
      </c>
      <c r="B53" t="str">
        <f>"1100"</f>
        <v>1100</v>
      </c>
      <c r="C53" t="s">
        <v>67</v>
      </c>
      <c r="D53" t="s">
        <v>69</v>
      </c>
      <c r="E53" t="s">
        <v>44</v>
      </c>
      <c r="G53" s="2" t="s">
        <v>68</v>
      </c>
      <c r="H53">
        <v>2015</v>
      </c>
      <c r="I53" t="s">
        <v>15</v>
      </c>
      <c r="J53" t="s">
        <v>53</v>
      </c>
    </row>
    <row r="54" spans="1:10" ht="45">
      <c r="A54" t="str">
        <f t="shared" si="1"/>
        <v>2015-09-28</v>
      </c>
      <c r="B54" t="str">
        <f>"1200"</f>
        <v>1200</v>
      </c>
      <c r="C54" t="s">
        <v>51</v>
      </c>
      <c r="E54" t="s">
        <v>18</v>
      </c>
      <c r="G54" s="2" t="s">
        <v>52</v>
      </c>
      <c r="H54">
        <v>2012</v>
      </c>
      <c r="I54" t="s">
        <v>15</v>
      </c>
      <c r="J54" t="s">
        <v>53</v>
      </c>
    </row>
    <row r="55" spans="1:10" ht="15">
      <c r="A55" t="str">
        <f t="shared" si="1"/>
        <v>2015-09-28</v>
      </c>
      <c r="B55" t="str">
        <f>"1300"</f>
        <v>1300</v>
      </c>
      <c r="C55" t="s">
        <v>76</v>
      </c>
      <c r="E55" t="s">
        <v>18</v>
      </c>
      <c r="G55" s="2" t="s">
        <v>77</v>
      </c>
      <c r="H55">
        <v>0</v>
      </c>
      <c r="I55" t="s">
        <v>15</v>
      </c>
      <c r="J55" t="s">
        <v>78</v>
      </c>
    </row>
    <row r="56" spans="1:10" ht="30">
      <c r="A56" t="str">
        <f t="shared" si="1"/>
        <v>2015-09-28</v>
      </c>
      <c r="B56" t="str">
        <f>"1330"</f>
        <v>1330</v>
      </c>
      <c r="C56" t="s">
        <v>81</v>
      </c>
      <c r="E56" t="s">
        <v>18</v>
      </c>
      <c r="G56" s="2" t="s">
        <v>82</v>
      </c>
      <c r="H56">
        <v>0</v>
      </c>
      <c r="I56" t="s">
        <v>14</v>
      </c>
      <c r="J56" t="s">
        <v>16</v>
      </c>
    </row>
    <row r="57" spans="1:10" ht="45">
      <c r="A57" t="str">
        <f t="shared" si="1"/>
        <v>2015-09-28</v>
      </c>
      <c r="B57" t="str">
        <f>"1430"</f>
        <v>1430</v>
      </c>
      <c r="C57" t="s">
        <v>118</v>
      </c>
      <c r="E57" t="s">
        <v>18</v>
      </c>
      <c r="G57" s="2" t="s">
        <v>119</v>
      </c>
      <c r="H57">
        <v>0</v>
      </c>
      <c r="I57" t="s">
        <v>15</v>
      </c>
      <c r="J57" t="s">
        <v>46</v>
      </c>
    </row>
    <row r="58" spans="1:10" ht="30">
      <c r="A58" t="str">
        <f t="shared" si="1"/>
        <v>2015-09-28</v>
      </c>
      <c r="B58" t="str">
        <f>"1500"</f>
        <v>1500</v>
      </c>
      <c r="C58" t="s">
        <v>123</v>
      </c>
      <c r="E58" t="s">
        <v>18</v>
      </c>
      <c r="G58" s="2" t="s">
        <v>124</v>
      </c>
      <c r="H58">
        <v>2013</v>
      </c>
      <c r="I58" t="s">
        <v>15</v>
      </c>
      <c r="J58" t="s">
        <v>29</v>
      </c>
    </row>
    <row r="59" spans="1:10" ht="45">
      <c r="A59" t="str">
        <f t="shared" si="1"/>
        <v>2015-09-28</v>
      </c>
      <c r="B59" t="str">
        <f>"1530"</f>
        <v>1530</v>
      </c>
      <c r="C59" t="s">
        <v>27</v>
      </c>
      <c r="E59" t="s">
        <v>18</v>
      </c>
      <c r="G59" s="2" t="s">
        <v>28</v>
      </c>
      <c r="H59">
        <v>0</v>
      </c>
      <c r="I59" t="s">
        <v>14</v>
      </c>
      <c r="J59" t="s">
        <v>22</v>
      </c>
    </row>
    <row r="60" spans="1:10" ht="30">
      <c r="A60" t="str">
        <f t="shared" si="1"/>
        <v>2015-09-28</v>
      </c>
      <c r="B60" t="str">
        <f>"1600"</f>
        <v>1600</v>
      </c>
      <c r="C60" t="s">
        <v>23</v>
      </c>
      <c r="D60" t="s">
        <v>25</v>
      </c>
      <c r="E60" t="s">
        <v>18</v>
      </c>
      <c r="G60" s="2" t="s">
        <v>24</v>
      </c>
      <c r="H60">
        <v>2009</v>
      </c>
      <c r="I60" t="s">
        <v>15</v>
      </c>
      <c r="J60" t="s">
        <v>26</v>
      </c>
    </row>
    <row r="61" spans="1:10" ht="30">
      <c r="A61" t="str">
        <f t="shared" si="1"/>
        <v>2015-09-28</v>
      </c>
      <c r="B61" t="str">
        <f>"1630"</f>
        <v>1630</v>
      </c>
      <c r="C61" t="s">
        <v>120</v>
      </c>
      <c r="D61" t="s">
        <v>122</v>
      </c>
      <c r="E61" t="s">
        <v>18</v>
      </c>
      <c r="G61" s="2" t="s">
        <v>121</v>
      </c>
      <c r="H61">
        <v>2012</v>
      </c>
      <c r="I61" t="s">
        <v>15</v>
      </c>
      <c r="J61" t="s">
        <v>22</v>
      </c>
    </row>
    <row r="62" spans="1:10" ht="45">
      <c r="A62" t="str">
        <f t="shared" si="1"/>
        <v>2015-09-28</v>
      </c>
      <c r="B62" t="str">
        <f>"1700"</f>
        <v>1700</v>
      </c>
      <c r="C62" t="s">
        <v>34</v>
      </c>
      <c r="E62" t="s">
        <v>18</v>
      </c>
      <c r="G62" s="2" t="s">
        <v>35</v>
      </c>
      <c r="H62">
        <v>2011</v>
      </c>
      <c r="I62" t="s">
        <v>15</v>
      </c>
      <c r="J62" t="s">
        <v>29</v>
      </c>
    </row>
    <row r="63" spans="1:10" ht="45">
      <c r="A63" t="str">
        <f t="shared" si="1"/>
        <v>2015-09-28</v>
      </c>
      <c r="B63" t="str">
        <f>"1730"</f>
        <v>1730</v>
      </c>
      <c r="C63" t="s">
        <v>125</v>
      </c>
      <c r="E63" t="s">
        <v>44</v>
      </c>
      <c r="G63" s="2" t="s">
        <v>45</v>
      </c>
      <c r="H63">
        <v>2015</v>
      </c>
      <c r="I63" t="s">
        <v>15</v>
      </c>
      <c r="J63" t="s">
        <v>46</v>
      </c>
    </row>
    <row r="64" spans="1:10" ht="30">
      <c r="A64" t="str">
        <f t="shared" si="1"/>
        <v>2015-09-28</v>
      </c>
      <c r="B64" t="str">
        <f>"1800"</f>
        <v>1800</v>
      </c>
      <c r="C64" t="s">
        <v>126</v>
      </c>
      <c r="D64" t="s">
        <v>128</v>
      </c>
      <c r="E64" t="s">
        <v>18</v>
      </c>
      <c r="G64" s="2" t="s">
        <v>127</v>
      </c>
      <c r="H64">
        <v>0</v>
      </c>
      <c r="I64" t="s">
        <v>21</v>
      </c>
      <c r="J64" t="s">
        <v>117</v>
      </c>
    </row>
    <row r="65" spans="1:10" ht="45">
      <c r="A65" t="str">
        <f t="shared" si="1"/>
        <v>2015-09-28</v>
      </c>
      <c r="B65" t="str">
        <f>"1830"</f>
        <v>1830</v>
      </c>
      <c r="C65" t="s">
        <v>129</v>
      </c>
      <c r="D65" t="s">
        <v>131</v>
      </c>
      <c r="E65" t="s">
        <v>18</v>
      </c>
      <c r="G65" s="2" t="s">
        <v>130</v>
      </c>
      <c r="H65">
        <v>0</v>
      </c>
      <c r="I65" t="s">
        <v>15</v>
      </c>
      <c r="J65" t="s">
        <v>63</v>
      </c>
    </row>
    <row r="66" spans="1:10" ht="30">
      <c r="A66" t="str">
        <f t="shared" si="1"/>
        <v>2015-09-28</v>
      </c>
      <c r="B66" t="str">
        <f>"1845"</f>
        <v>1845</v>
      </c>
      <c r="C66" t="s">
        <v>129</v>
      </c>
      <c r="D66" t="s">
        <v>133</v>
      </c>
      <c r="E66" t="s">
        <v>18</v>
      </c>
      <c r="G66" s="2" t="s">
        <v>132</v>
      </c>
      <c r="H66">
        <v>0</v>
      </c>
      <c r="I66" t="s">
        <v>15</v>
      </c>
      <c r="J66" t="s">
        <v>73</v>
      </c>
    </row>
    <row r="67" spans="1:10" ht="45">
      <c r="A67" t="str">
        <f t="shared" si="1"/>
        <v>2015-09-28</v>
      </c>
      <c r="B67" t="str">
        <f>"1900"</f>
        <v>1900</v>
      </c>
      <c r="C67" t="s">
        <v>125</v>
      </c>
      <c r="E67" t="s">
        <v>44</v>
      </c>
      <c r="G67" s="2" t="s">
        <v>45</v>
      </c>
      <c r="H67">
        <v>2015</v>
      </c>
      <c r="I67" t="s">
        <v>15</v>
      </c>
      <c r="J67" t="s">
        <v>46</v>
      </c>
    </row>
    <row r="68" spans="1:10" ht="30">
      <c r="A68" t="str">
        <f t="shared" si="1"/>
        <v>2015-09-28</v>
      </c>
      <c r="B68" t="str">
        <f>"1930"</f>
        <v>1930</v>
      </c>
      <c r="C68" t="s">
        <v>134</v>
      </c>
      <c r="D68" t="s">
        <v>136</v>
      </c>
      <c r="E68" t="s">
        <v>11</v>
      </c>
      <c r="G68" s="2" t="s">
        <v>135</v>
      </c>
      <c r="H68">
        <v>0</v>
      </c>
      <c r="I68" t="s">
        <v>14</v>
      </c>
      <c r="J68" t="s">
        <v>26</v>
      </c>
    </row>
    <row r="69" spans="1:10" ht="30">
      <c r="A69" t="str">
        <f t="shared" si="1"/>
        <v>2015-09-28</v>
      </c>
      <c r="B69" t="str">
        <f>"2000"</f>
        <v>2000</v>
      </c>
      <c r="C69" t="s">
        <v>137</v>
      </c>
      <c r="E69" t="s">
        <v>11</v>
      </c>
      <c r="F69" t="s">
        <v>138</v>
      </c>
      <c r="G69" s="2" t="s">
        <v>139</v>
      </c>
      <c r="H69">
        <v>0</v>
      </c>
      <c r="I69" t="s">
        <v>140</v>
      </c>
      <c r="J69" t="s">
        <v>141</v>
      </c>
    </row>
    <row r="70" spans="1:10" ht="45">
      <c r="A70" t="str">
        <f t="shared" si="1"/>
        <v>2015-09-28</v>
      </c>
      <c r="B70" t="str">
        <f>"2030"</f>
        <v>2030</v>
      </c>
      <c r="C70" t="s">
        <v>142</v>
      </c>
      <c r="D70" t="s">
        <v>144</v>
      </c>
      <c r="E70" t="s">
        <v>18</v>
      </c>
      <c r="G70" s="2" t="s">
        <v>143</v>
      </c>
      <c r="H70">
        <v>2014</v>
      </c>
      <c r="I70" t="s">
        <v>41</v>
      </c>
      <c r="J70" t="s">
        <v>29</v>
      </c>
    </row>
    <row r="71" spans="1:10" ht="15">
      <c r="A71" t="str">
        <f t="shared" si="1"/>
        <v>2015-09-28</v>
      </c>
      <c r="B71" t="str">
        <f>"2100"</f>
        <v>2100</v>
      </c>
      <c r="C71" t="s">
        <v>145</v>
      </c>
      <c r="E71" t="s">
        <v>11</v>
      </c>
      <c r="F71" t="s">
        <v>146</v>
      </c>
      <c r="G71" s="2" t="s">
        <v>14</v>
      </c>
      <c r="H71">
        <v>2009</v>
      </c>
      <c r="I71" t="s">
        <v>147</v>
      </c>
      <c r="J71" t="s">
        <v>148</v>
      </c>
    </row>
    <row r="72" spans="1:10" ht="30">
      <c r="A72" t="str">
        <f t="shared" si="1"/>
        <v>2015-09-28</v>
      </c>
      <c r="B72" t="str">
        <f>"2130"</f>
        <v>2130</v>
      </c>
      <c r="C72" t="s">
        <v>149</v>
      </c>
      <c r="E72" t="s">
        <v>150</v>
      </c>
      <c r="F72" t="s">
        <v>151</v>
      </c>
      <c r="G72" s="2" t="s">
        <v>152</v>
      </c>
      <c r="H72">
        <v>2011</v>
      </c>
      <c r="I72" t="s">
        <v>21</v>
      </c>
      <c r="J72" t="s">
        <v>153</v>
      </c>
    </row>
    <row r="73" spans="1:10" ht="45">
      <c r="A73" t="str">
        <f t="shared" si="1"/>
        <v>2015-09-28</v>
      </c>
      <c r="B73" t="str">
        <f>"2230"</f>
        <v>2230</v>
      </c>
      <c r="C73" t="s">
        <v>154</v>
      </c>
      <c r="D73" t="s">
        <v>157</v>
      </c>
      <c r="E73" t="s">
        <v>150</v>
      </c>
      <c r="F73" t="s">
        <v>155</v>
      </c>
      <c r="G73" s="2" t="s">
        <v>156</v>
      </c>
      <c r="H73">
        <v>2005</v>
      </c>
      <c r="I73" t="s">
        <v>94</v>
      </c>
      <c r="J73" t="s">
        <v>158</v>
      </c>
    </row>
    <row r="74" spans="1:10" ht="45">
      <c r="A74" t="str">
        <f t="shared" si="1"/>
        <v>2015-09-28</v>
      </c>
      <c r="B74" t="str">
        <f>"2300"</f>
        <v>2300</v>
      </c>
      <c r="C74" t="s">
        <v>125</v>
      </c>
      <c r="E74" t="s">
        <v>44</v>
      </c>
      <c r="G74" s="2" t="s">
        <v>45</v>
      </c>
      <c r="H74">
        <v>2015</v>
      </c>
      <c r="I74" t="s">
        <v>15</v>
      </c>
      <c r="J74" t="s">
        <v>46</v>
      </c>
    </row>
    <row r="75" spans="1:10" ht="45">
      <c r="A75" t="str">
        <f t="shared" si="1"/>
        <v>2015-09-28</v>
      </c>
      <c r="B75" t="str">
        <f>"2330"</f>
        <v>2330</v>
      </c>
      <c r="C75" t="s">
        <v>129</v>
      </c>
      <c r="D75" t="s">
        <v>131</v>
      </c>
      <c r="E75" t="s">
        <v>18</v>
      </c>
      <c r="G75" s="2" t="s">
        <v>130</v>
      </c>
      <c r="H75">
        <v>0</v>
      </c>
      <c r="I75" t="s">
        <v>15</v>
      </c>
      <c r="J75" t="s">
        <v>63</v>
      </c>
    </row>
    <row r="76" spans="1:10" ht="30">
      <c r="A76" t="str">
        <f t="shared" si="1"/>
        <v>2015-09-28</v>
      </c>
      <c r="B76" t="str">
        <f>"2345"</f>
        <v>2345</v>
      </c>
      <c r="C76" t="s">
        <v>129</v>
      </c>
      <c r="D76" t="s">
        <v>133</v>
      </c>
      <c r="E76" t="s">
        <v>18</v>
      </c>
      <c r="G76" s="2" t="s">
        <v>132</v>
      </c>
      <c r="H76">
        <v>0</v>
      </c>
      <c r="I76" t="s">
        <v>15</v>
      </c>
      <c r="J76" t="s">
        <v>73</v>
      </c>
    </row>
    <row r="77" spans="1:10" ht="45">
      <c r="A77" t="str">
        <f aca="true" t="shared" si="2" ref="A77:A112">"2015-09-29"</f>
        <v>2015-09-29</v>
      </c>
      <c r="B77" t="str">
        <f>"0000"</f>
        <v>0000</v>
      </c>
      <c r="C77" t="s">
        <v>159</v>
      </c>
      <c r="E77" t="s">
        <v>18</v>
      </c>
      <c r="G77" s="2" t="s">
        <v>160</v>
      </c>
      <c r="H77">
        <v>2009</v>
      </c>
      <c r="I77" t="s">
        <v>15</v>
      </c>
      <c r="J77" t="s">
        <v>161</v>
      </c>
    </row>
    <row r="78" spans="1:10" ht="30">
      <c r="A78" t="str">
        <f t="shared" si="2"/>
        <v>2015-09-29</v>
      </c>
      <c r="B78" t="str">
        <f>"0300"</f>
        <v>0300</v>
      </c>
      <c r="C78" t="s">
        <v>114</v>
      </c>
      <c r="E78" t="s">
        <v>11</v>
      </c>
      <c r="G78" s="2" t="s">
        <v>162</v>
      </c>
      <c r="H78">
        <v>2012</v>
      </c>
      <c r="I78" t="s">
        <v>15</v>
      </c>
      <c r="J78" t="s">
        <v>163</v>
      </c>
    </row>
    <row r="79" spans="1:10" ht="30">
      <c r="A79" t="str">
        <f t="shared" si="2"/>
        <v>2015-09-29</v>
      </c>
      <c r="B79" t="str">
        <f>"0400"</f>
        <v>0400</v>
      </c>
      <c r="C79" t="s">
        <v>164</v>
      </c>
      <c r="E79" t="s">
        <v>18</v>
      </c>
      <c r="G79" s="2" t="s">
        <v>165</v>
      </c>
      <c r="H79">
        <v>2011</v>
      </c>
      <c r="I79" t="s">
        <v>15</v>
      </c>
      <c r="J79" t="s">
        <v>16</v>
      </c>
    </row>
    <row r="80" spans="1:10" ht="45">
      <c r="A80" t="str">
        <f t="shared" si="2"/>
        <v>2015-09-29</v>
      </c>
      <c r="B80" t="str">
        <f>"0500"</f>
        <v>0500</v>
      </c>
      <c r="C80" t="s">
        <v>114</v>
      </c>
      <c r="E80" t="s">
        <v>11</v>
      </c>
      <c r="G80" s="2" t="s">
        <v>166</v>
      </c>
      <c r="H80">
        <v>0</v>
      </c>
      <c r="I80" t="s">
        <v>15</v>
      </c>
      <c r="J80" t="s">
        <v>167</v>
      </c>
    </row>
    <row r="81" spans="1:10" ht="45">
      <c r="A81" t="str">
        <f t="shared" si="2"/>
        <v>2015-09-29</v>
      </c>
      <c r="B81" t="str">
        <f>"0600"</f>
        <v>0600</v>
      </c>
      <c r="C81" t="s">
        <v>17</v>
      </c>
      <c r="E81" t="s">
        <v>18</v>
      </c>
      <c r="G81" s="2" t="s">
        <v>19</v>
      </c>
      <c r="H81">
        <v>2005</v>
      </c>
      <c r="I81" t="s">
        <v>21</v>
      </c>
      <c r="J81" t="s">
        <v>22</v>
      </c>
    </row>
    <row r="82" spans="1:10" ht="30">
      <c r="A82" t="str">
        <f t="shared" si="2"/>
        <v>2015-09-29</v>
      </c>
      <c r="B82" t="str">
        <f>"0630"</f>
        <v>0630</v>
      </c>
      <c r="C82" t="s">
        <v>30</v>
      </c>
      <c r="E82" t="s">
        <v>18</v>
      </c>
      <c r="G82" s="2" t="s">
        <v>31</v>
      </c>
      <c r="H82">
        <v>2010</v>
      </c>
      <c r="I82" t="s">
        <v>21</v>
      </c>
      <c r="J82" t="s">
        <v>117</v>
      </c>
    </row>
    <row r="83" spans="1:10" ht="45">
      <c r="A83" t="str">
        <f t="shared" si="2"/>
        <v>2015-09-29</v>
      </c>
      <c r="B83" t="str">
        <f>"0700"</f>
        <v>0700</v>
      </c>
      <c r="C83" t="s">
        <v>27</v>
      </c>
      <c r="E83" t="s">
        <v>18</v>
      </c>
      <c r="G83" s="2" t="s">
        <v>28</v>
      </c>
      <c r="H83">
        <v>0</v>
      </c>
      <c r="I83" t="s">
        <v>14</v>
      </c>
      <c r="J83" t="s">
        <v>46</v>
      </c>
    </row>
    <row r="84" spans="1:10" ht="15">
      <c r="A84" t="str">
        <f t="shared" si="2"/>
        <v>2015-09-29</v>
      </c>
      <c r="B84" t="str">
        <f>"0730"</f>
        <v>0730</v>
      </c>
      <c r="C84" t="s">
        <v>23</v>
      </c>
      <c r="D84" t="s">
        <v>169</v>
      </c>
      <c r="E84" t="s">
        <v>18</v>
      </c>
      <c r="G84" s="2" t="s">
        <v>168</v>
      </c>
      <c r="H84">
        <v>2009</v>
      </c>
      <c r="I84" t="s">
        <v>15</v>
      </c>
      <c r="J84" t="s">
        <v>26</v>
      </c>
    </row>
    <row r="85" spans="1:10" ht="45">
      <c r="A85" t="str">
        <f t="shared" si="2"/>
        <v>2015-09-29</v>
      </c>
      <c r="B85" t="str">
        <f>"0800"</f>
        <v>0800</v>
      </c>
      <c r="C85" t="s">
        <v>32</v>
      </c>
      <c r="E85" t="s">
        <v>18</v>
      </c>
      <c r="G85" s="2" t="s">
        <v>170</v>
      </c>
      <c r="H85">
        <v>0</v>
      </c>
      <c r="I85" t="s">
        <v>15</v>
      </c>
      <c r="J85" t="s">
        <v>148</v>
      </c>
    </row>
    <row r="86" spans="1:10" ht="30">
      <c r="A86" t="str">
        <f t="shared" si="2"/>
        <v>2015-09-29</v>
      </c>
      <c r="B86" t="str">
        <f>"0830"</f>
        <v>0830</v>
      </c>
      <c r="C86" t="s">
        <v>120</v>
      </c>
      <c r="D86" t="s">
        <v>172</v>
      </c>
      <c r="E86" t="s">
        <v>18</v>
      </c>
      <c r="G86" s="2" t="s">
        <v>171</v>
      </c>
      <c r="H86">
        <v>2012</v>
      </c>
      <c r="I86" t="s">
        <v>15</v>
      </c>
      <c r="J86" t="s">
        <v>22</v>
      </c>
    </row>
    <row r="87" spans="1:10" ht="45">
      <c r="A87" t="str">
        <f t="shared" si="2"/>
        <v>2015-09-29</v>
      </c>
      <c r="B87" t="str">
        <f>"0900"</f>
        <v>0900</v>
      </c>
      <c r="C87" t="s">
        <v>27</v>
      </c>
      <c r="E87" t="s">
        <v>18</v>
      </c>
      <c r="G87" s="2" t="s">
        <v>28</v>
      </c>
      <c r="H87">
        <v>0</v>
      </c>
      <c r="I87" t="s">
        <v>15</v>
      </c>
      <c r="J87" t="s">
        <v>22</v>
      </c>
    </row>
    <row r="88" spans="1:10" ht="30">
      <c r="A88" t="str">
        <f t="shared" si="2"/>
        <v>2015-09-29</v>
      </c>
      <c r="B88" t="str">
        <f>"0930"</f>
        <v>0930</v>
      </c>
      <c r="C88" t="s">
        <v>123</v>
      </c>
      <c r="E88" t="s">
        <v>18</v>
      </c>
      <c r="G88" s="2" t="s">
        <v>124</v>
      </c>
      <c r="H88">
        <v>2013</v>
      </c>
      <c r="I88" t="s">
        <v>15</v>
      </c>
      <c r="J88" t="s">
        <v>29</v>
      </c>
    </row>
    <row r="89" spans="1:10" ht="30">
      <c r="A89" t="str">
        <f t="shared" si="2"/>
        <v>2015-09-29</v>
      </c>
      <c r="B89" t="str">
        <f>"1000"</f>
        <v>1000</v>
      </c>
      <c r="C89" t="s">
        <v>126</v>
      </c>
      <c r="D89" t="s">
        <v>128</v>
      </c>
      <c r="E89" t="s">
        <v>18</v>
      </c>
      <c r="G89" s="2" t="s">
        <v>127</v>
      </c>
      <c r="H89">
        <v>0</v>
      </c>
      <c r="I89" t="s">
        <v>21</v>
      </c>
      <c r="J89" t="s">
        <v>117</v>
      </c>
    </row>
    <row r="90" spans="1:10" ht="45">
      <c r="A90" t="str">
        <f t="shared" si="2"/>
        <v>2015-09-29</v>
      </c>
      <c r="B90" t="str">
        <f>"1030"</f>
        <v>1030</v>
      </c>
      <c r="C90" t="s">
        <v>129</v>
      </c>
      <c r="D90" t="s">
        <v>131</v>
      </c>
      <c r="E90" t="s">
        <v>18</v>
      </c>
      <c r="G90" s="2" t="s">
        <v>130</v>
      </c>
      <c r="H90">
        <v>0</v>
      </c>
      <c r="I90" t="s">
        <v>15</v>
      </c>
      <c r="J90" t="s">
        <v>63</v>
      </c>
    </row>
    <row r="91" spans="1:10" ht="30">
      <c r="A91" t="str">
        <f t="shared" si="2"/>
        <v>2015-09-29</v>
      </c>
      <c r="B91" t="str">
        <f>"1045"</f>
        <v>1045</v>
      </c>
      <c r="C91" t="s">
        <v>129</v>
      </c>
      <c r="D91" t="s">
        <v>133</v>
      </c>
      <c r="E91" t="s">
        <v>18</v>
      </c>
      <c r="G91" s="2" t="s">
        <v>132</v>
      </c>
      <c r="H91">
        <v>0</v>
      </c>
      <c r="I91" t="s">
        <v>15</v>
      </c>
      <c r="J91" t="s">
        <v>73</v>
      </c>
    </row>
    <row r="92" spans="1:10" ht="45">
      <c r="A92" t="str">
        <f t="shared" si="2"/>
        <v>2015-09-29</v>
      </c>
      <c r="B92" t="str">
        <f>"1100"</f>
        <v>1100</v>
      </c>
      <c r="C92" t="s">
        <v>142</v>
      </c>
      <c r="D92" t="s">
        <v>144</v>
      </c>
      <c r="E92" t="s">
        <v>18</v>
      </c>
      <c r="G92" s="2" t="s">
        <v>143</v>
      </c>
      <c r="H92">
        <v>2014</v>
      </c>
      <c r="I92" t="s">
        <v>41</v>
      </c>
      <c r="J92" t="s">
        <v>29</v>
      </c>
    </row>
    <row r="93" spans="1:10" ht="30">
      <c r="A93" t="str">
        <f t="shared" si="2"/>
        <v>2015-09-29</v>
      </c>
      <c r="B93" t="str">
        <f>"1130"</f>
        <v>1130</v>
      </c>
      <c r="C93" t="s">
        <v>137</v>
      </c>
      <c r="E93" t="s">
        <v>11</v>
      </c>
      <c r="F93" t="s">
        <v>138</v>
      </c>
      <c r="G93" s="2" t="s">
        <v>139</v>
      </c>
      <c r="H93">
        <v>0</v>
      </c>
      <c r="I93" t="s">
        <v>140</v>
      </c>
      <c r="J93" t="s">
        <v>141</v>
      </c>
    </row>
    <row r="94" spans="1:10" ht="30">
      <c r="A94" t="str">
        <f t="shared" si="2"/>
        <v>2015-09-29</v>
      </c>
      <c r="B94" t="str">
        <f>"1200"</f>
        <v>1200</v>
      </c>
      <c r="C94" t="s">
        <v>173</v>
      </c>
      <c r="D94" t="s">
        <v>175</v>
      </c>
      <c r="E94" t="s">
        <v>11</v>
      </c>
      <c r="G94" s="2" t="s">
        <v>174</v>
      </c>
      <c r="H94">
        <v>0</v>
      </c>
      <c r="I94" t="s">
        <v>14</v>
      </c>
      <c r="J94" t="s">
        <v>26</v>
      </c>
    </row>
    <row r="95" spans="1:10" ht="15">
      <c r="A95" t="str">
        <f t="shared" si="2"/>
        <v>2015-09-29</v>
      </c>
      <c r="B95" t="str">
        <f>"1230"</f>
        <v>1230</v>
      </c>
      <c r="C95" t="s">
        <v>176</v>
      </c>
      <c r="D95" t="s">
        <v>176</v>
      </c>
      <c r="E95" t="s">
        <v>18</v>
      </c>
      <c r="F95" t="s">
        <v>177</v>
      </c>
      <c r="G95" s="2" t="s">
        <v>178</v>
      </c>
      <c r="H95">
        <v>0</v>
      </c>
      <c r="I95" t="s">
        <v>14</v>
      </c>
      <c r="J95" t="s">
        <v>148</v>
      </c>
    </row>
    <row r="96" spans="1:10" ht="30">
      <c r="A96" t="str">
        <f t="shared" si="2"/>
        <v>2015-09-29</v>
      </c>
      <c r="B96" t="str">
        <f>"1300"</f>
        <v>1300</v>
      </c>
      <c r="C96" t="s">
        <v>134</v>
      </c>
      <c r="D96" t="s">
        <v>136</v>
      </c>
      <c r="E96" t="s">
        <v>11</v>
      </c>
      <c r="G96" s="2" t="s">
        <v>135</v>
      </c>
      <c r="H96">
        <v>0</v>
      </c>
      <c r="I96" t="s">
        <v>14</v>
      </c>
      <c r="J96" t="s">
        <v>26</v>
      </c>
    </row>
    <row r="97" spans="1:10" ht="30">
      <c r="A97" t="str">
        <f t="shared" si="2"/>
        <v>2015-09-29</v>
      </c>
      <c r="B97" t="str">
        <f>"1330"</f>
        <v>1330</v>
      </c>
      <c r="C97" t="s">
        <v>179</v>
      </c>
      <c r="E97" t="s">
        <v>11</v>
      </c>
      <c r="G97" s="2" t="s">
        <v>180</v>
      </c>
      <c r="H97">
        <v>1994</v>
      </c>
      <c r="I97" t="s">
        <v>15</v>
      </c>
      <c r="J97" t="s">
        <v>16</v>
      </c>
    </row>
    <row r="98" spans="1:10" ht="45">
      <c r="A98" t="str">
        <f t="shared" si="2"/>
        <v>2015-09-29</v>
      </c>
      <c r="B98" t="str">
        <f>"1430"</f>
        <v>1430</v>
      </c>
      <c r="C98" t="s">
        <v>32</v>
      </c>
      <c r="E98" t="s">
        <v>18</v>
      </c>
      <c r="G98" s="2" t="s">
        <v>170</v>
      </c>
      <c r="H98">
        <v>0</v>
      </c>
      <c r="I98" t="s">
        <v>15</v>
      </c>
      <c r="J98" t="s">
        <v>148</v>
      </c>
    </row>
    <row r="99" spans="1:10" ht="30">
      <c r="A99" t="str">
        <f t="shared" si="2"/>
        <v>2015-09-29</v>
      </c>
      <c r="B99" t="str">
        <f>"1500"</f>
        <v>1500</v>
      </c>
      <c r="C99" t="s">
        <v>123</v>
      </c>
      <c r="E99" t="s">
        <v>18</v>
      </c>
      <c r="G99" s="2" t="s">
        <v>124</v>
      </c>
      <c r="H99">
        <v>2013</v>
      </c>
      <c r="I99" t="s">
        <v>15</v>
      </c>
      <c r="J99" t="s">
        <v>29</v>
      </c>
    </row>
    <row r="100" spans="1:10" ht="45">
      <c r="A100" t="str">
        <f t="shared" si="2"/>
        <v>2015-09-29</v>
      </c>
      <c r="B100" t="str">
        <f>"1530"</f>
        <v>1530</v>
      </c>
      <c r="C100" t="s">
        <v>27</v>
      </c>
      <c r="E100" t="s">
        <v>18</v>
      </c>
      <c r="G100" s="2" t="s">
        <v>28</v>
      </c>
      <c r="H100">
        <v>0</v>
      </c>
      <c r="I100" t="s">
        <v>14</v>
      </c>
      <c r="J100" t="s">
        <v>46</v>
      </c>
    </row>
    <row r="101" spans="1:10" ht="15">
      <c r="A101" t="str">
        <f t="shared" si="2"/>
        <v>2015-09-29</v>
      </c>
      <c r="B101" t="str">
        <f>"1600"</f>
        <v>1600</v>
      </c>
      <c r="C101" t="s">
        <v>23</v>
      </c>
      <c r="D101" t="s">
        <v>169</v>
      </c>
      <c r="E101" t="s">
        <v>18</v>
      </c>
      <c r="G101" s="2" t="s">
        <v>168</v>
      </c>
      <c r="H101">
        <v>2009</v>
      </c>
      <c r="I101" t="s">
        <v>15</v>
      </c>
      <c r="J101" t="s">
        <v>26</v>
      </c>
    </row>
    <row r="102" spans="1:10" ht="30">
      <c r="A102" t="str">
        <f t="shared" si="2"/>
        <v>2015-09-29</v>
      </c>
      <c r="B102" t="str">
        <f>"1630"</f>
        <v>1630</v>
      </c>
      <c r="C102" t="s">
        <v>120</v>
      </c>
      <c r="D102" t="s">
        <v>172</v>
      </c>
      <c r="E102" t="s">
        <v>18</v>
      </c>
      <c r="G102" s="2" t="s">
        <v>171</v>
      </c>
      <c r="H102">
        <v>2012</v>
      </c>
      <c r="I102" t="s">
        <v>15</v>
      </c>
      <c r="J102" t="s">
        <v>22</v>
      </c>
    </row>
    <row r="103" spans="1:10" ht="45">
      <c r="A103" t="str">
        <f t="shared" si="2"/>
        <v>2015-09-29</v>
      </c>
      <c r="B103" t="str">
        <f>"1700"</f>
        <v>1700</v>
      </c>
      <c r="C103" t="s">
        <v>34</v>
      </c>
      <c r="E103" t="s">
        <v>18</v>
      </c>
      <c r="G103" s="2" t="s">
        <v>35</v>
      </c>
      <c r="H103">
        <v>2011</v>
      </c>
      <c r="I103" t="s">
        <v>15</v>
      </c>
      <c r="J103" t="s">
        <v>29</v>
      </c>
    </row>
    <row r="104" spans="1:10" ht="45">
      <c r="A104" t="str">
        <f t="shared" si="2"/>
        <v>2015-09-29</v>
      </c>
      <c r="B104" t="str">
        <f>"1730"</f>
        <v>1730</v>
      </c>
      <c r="C104" t="s">
        <v>125</v>
      </c>
      <c r="E104" t="s">
        <v>44</v>
      </c>
      <c r="G104" s="2" t="s">
        <v>45</v>
      </c>
      <c r="H104">
        <v>2015</v>
      </c>
      <c r="I104" t="s">
        <v>15</v>
      </c>
      <c r="J104" t="s">
        <v>46</v>
      </c>
    </row>
    <row r="105" spans="1:10" ht="30">
      <c r="A105" t="str">
        <f t="shared" si="2"/>
        <v>2015-09-29</v>
      </c>
      <c r="B105" t="str">
        <f>"1800"</f>
        <v>1800</v>
      </c>
      <c r="C105" t="s">
        <v>126</v>
      </c>
      <c r="D105" t="s">
        <v>181</v>
      </c>
      <c r="E105" t="s">
        <v>18</v>
      </c>
      <c r="G105" s="2" t="s">
        <v>127</v>
      </c>
      <c r="H105">
        <v>0</v>
      </c>
      <c r="I105" t="s">
        <v>21</v>
      </c>
      <c r="J105" t="s">
        <v>117</v>
      </c>
    </row>
    <row r="106" spans="1:10" ht="45">
      <c r="A106" t="str">
        <f t="shared" si="2"/>
        <v>2015-09-29</v>
      </c>
      <c r="B106" t="str">
        <f>"1830"</f>
        <v>1830</v>
      </c>
      <c r="C106" t="s">
        <v>182</v>
      </c>
      <c r="D106" t="s">
        <v>184</v>
      </c>
      <c r="E106" t="s">
        <v>18</v>
      </c>
      <c r="G106" s="2" t="s">
        <v>183</v>
      </c>
      <c r="H106">
        <v>0</v>
      </c>
      <c r="I106" t="s">
        <v>15</v>
      </c>
      <c r="J106" t="s">
        <v>63</v>
      </c>
    </row>
    <row r="107" spans="1:10" ht="45">
      <c r="A107" t="str">
        <f t="shared" si="2"/>
        <v>2015-09-29</v>
      </c>
      <c r="B107" t="str">
        <f>"1845"</f>
        <v>1845</v>
      </c>
      <c r="C107" t="s">
        <v>182</v>
      </c>
      <c r="D107" t="s">
        <v>186</v>
      </c>
      <c r="E107" t="s">
        <v>18</v>
      </c>
      <c r="G107" s="2" t="s">
        <v>185</v>
      </c>
      <c r="H107">
        <v>0</v>
      </c>
      <c r="I107" t="s">
        <v>15</v>
      </c>
      <c r="J107" t="s">
        <v>63</v>
      </c>
    </row>
    <row r="108" spans="1:10" ht="45">
      <c r="A108" t="str">
        <f t="shared" si="2"/>
        <v>2015-09-29</v>
      </c>
      <c r="B108" t="str">
        <f>"1900"</f>
        <v>1900</v>
      </c>
      <c r="C108" t="s">
        <v>125</v>
      </c>
      <c r="E108" t="s">
        <v>44</v>
      </c>
      <c r="G108" s="2" t="s">
        <v>45</v>
      </c>
      <c r="H108">
        <v>2015</v>
      </c>
      <c r="I108" t="s">
        <v>15</v>
      </c>
      <c r="J108" t="s">
        <v>46</v>
      </c>
    </row>
    <row r="109" spans="1:10" ht="15">
      <c r="A109" t="str">
        <f t="shared" si="2"/>
        <v>2015-09-29</v>
      </c>
      <c r="B109" t="str">
        <f>"1930"</f>
        <v>1930</v>
      </c>
      <c r="C109" t="s">
        <v>187</v>
      </c>
      <c r="D109" t="s">
        <v>14</v>
      </c>
      <c r="E109" t="s">
        <v>11</v>
      </c>
      <c r="G109" s="2" t="s">
        <v>14</v>
      </c>
      <c r="H109">
        <v>2014</v>
      </c>
      <c r="I109" t="s">
        <v>15</v>
      </c>
      <c r="J109" t="s">
        <v>188</v>
      </c>
    </row>
    <row r="110" spans="1:10" ht="45">
      <c r="A110" t="str">
        <f t="shared" si="2"/>
        <v>2015-09-29</v>
      </c>
      <c r="B110" t="str">
        <f>"2100"</f>
        <v>2100</v>
      </c>
      <c r="C110" t="s">
        <v>189</v>
      </c>
      <c r="E110" t="s">
        <v>11</v>
      </c>
      <c r="G110" s="2" t="s">
        <v>190</v>
      </c>
      <c r="H110">
        <v>0</v>
      </c>
      <c r="I110" t="s">
        <v>15</v>
      </c>
      <c r="J110" t="s">
        <v>46</v>
      </c>
    </row>
    <row r="111" spans="1:10" ht="15">
      <c r="A111" t="str">
        <f t="shared" si="2"/>
        <v>2015-09-29</v>
      </c>
      <c r="B111" t="str">
        <f>"2130"</f>
        <v>2130</v>
      </c>
      <c r="C111" t="s">
        <v>76</v>
      </c>
      <c r="E111" t="s">
        <v>18</v>
      </c>
      <c r="G111" s="2" t="s">
        <v>77</v>
      </c>
      <c r="H111">
        <v>0</v>
      </c>
      <c r="I111" t="s">
        <v>15</v>
      </c>
      <c r="J111" t="s">
        <v>78</v>
      </c>
    </row>
    <row r="112" spans="1:10" ht="15">
      <c r="A112" t="str">
        <f t="shared" si="2"/>
        <v>2015-09-29</v>
      </c>
      <c r="B112" t="str">
        <f>"2200"</f>
        <v>2200</v>
      </c>
      <c r="C112" t="s">
        <v>191</v>
      </c>
      <c r="E112" t="s">
        <v>44</v>
      </c>
      <c r="G112" s="2" t="s">
        <v>192</v>
      </c>
      <c r="H112">
        <v>0</v>
      </c>
      <c r="I112" t="s">
        <v>14</v>
      </c>
      <c r="J112" t="s">
        <v>193</v>
      </c>
    </row>
    <row r="113" spans="1:10" ht="45">
      <c r="A113" t="str">
        <f aca="true" t="shared" si="3" ref="A113:A156">"2015-09-30"</f>
        <v>2015-09-30</v>
      </c>
      <c r="B113" t="str">
        <f>"0030"</f>
        <v>0030</v>
      </c>
      <c r="C113" t="s">
        <v>125</v>
      </c>
      <c r="E113" t="s">
        <v>44</v>
      </c>
      <c r="G113" s="2" t="s">
        <v>45</v>
      </c>
      <c r="H113">
        <v>2015</v>
      </c>
      <c r="I113" t="s">
        <v>15</v>
      </c>
      <c r="J113" t="s">
        <v>46</v>
      </c>
    </row>
    <row r="114" spans="1:10" ht="45">
      <c r="A114" t="str">
        <f t="shared" si="3"/>
        <v>2015-09-30</v>
      </c>
      <c r="B114" t="str">
        <f>"0100"</f>
        <v>0100</v>
      </c>
      <c r="C114" t="s">
        <v>70</v>
      </c>
      <c r="D114" t="s">
        <v>195</v>
      </c>
      <c r="E114" t="s">
        <v>18</v>
      </c>
      <c r="G114" s="2" t="s">
        <v>194</v>
      </c>
      <c r="H114">
        <v>2013</v>
      </c>
      <c r="I114" t="s">
        <v>15</v>
      </c>
      <c r="J114" t="s">
        <v>63</v>
      </c>
    </row>
    <row r="115" spans="1:10" ht="45">
      <c r="A115" t="str">
        <f t="shared" si="3"/>
        <v>2015-09-30</v>
      </c>
      <c r="B115" t="str">
        <f>"0115"</f>
        <v>0115</v>
      </c>
      <c r="C115" t="s">
        <v>196</v>
      </c>
      <c r="D115" t="s">
        <v>198</v>
      </c>
      <c r="E115" t="s">
        <v>18</v>
      </c>
      <c r="G115" s="2" t="s">
        <v>197</v>
      </c>
      <c r="H115">
        <v>0</v>
      </c>
      <c r="I115" t="s">
        <v>15</v>
      </c>
      <c r="J115" t="s">
        <v>29</v>
      </c>
    </row>
    <row r="116" spans="1:10" ht="45">
      <c r="A116" t="str">
        <f t="shared" si="3"/>
        <v>2015-09-30</v>
      </c>
      <c r="B116" t="str">
        <f>"0145"</f>
        <v>0145</v>
      </c>
      <c r="C116" t="s">
        <v>110</v>
      </c>
      <c r="E116" t="s">
        <v>111</v>
      </c>
      <c r="F116" t="s">
        <v>112</v>
      </c>
      <c r="G116" s="2" t="s">
        <v>113</v>
      </c>
      <c r="H116">
        <v>0</v>
      </c>
      <c r="I116" t="s">
        <v>66</v>
      </c>
      <c r="J116" t="s">
        <v>26</v>
      </c>
    </row>
    <row r="117" spans="1:10" ht="45">
      <c r="A117" t="str">
        <f t="shared" si="3"/>
        <v>2015-09-30</v>
      </c>
      <c r="B117" t="str">
        <f>"0215"</f>
        <v>0215</v>
      </c>
      <c r="C117" t="s">
        <v>199</v>
      </c>
      <c r="D117" t="s">
        <v>201</v>
      </c>
      <c r="E117" t="s">
        <v>18</v>
      </c>
      <c r="F117" t="s">
        <v>177</v>
      </c>
      <c r="G117" s="2" t="s">
        <v>200</v>
      </c>
      <c r="H117">
        <v>2013</v>
      </c>
      <c r="I117" t="s">
        <v>15</v>
      </c>
      <c r="J117" t="s">
        <v>63</v>
      </c>
    </row>
    <row r="118" spans="1:10" ht="15">
      <c r="A118" t="str">
        <f t="shared" si="3"/>
        <v>2015-09-30</v>
      </c>
      <c r="B118" t="str">
        <f>"0230"</f>
        <v>0230</v>
      </c>
      <c r="C118" t="s">
        <v>103</v>
      </c>
      <c r="E118" t="s">
        <v>18</v>
      </c>
      <c r="G118" s="2" t="s">
        <v>104</v>
      </c>
      <c r="H118">
        <v>0</v>
      </c>
      <c r="I118" t="s">
        <v>15</v>
      </c>
      <c r="J118" t="s">
        <v>148</v>
      </c>
    </row>
    <row r="119" spans="1:10" ht="45">
      <c r="A119" t="str">
        <f t="shared" si="3"/>
        <v>2015-09-30</v>
      </c>
      <c r="B119" t="str">
        <f>"0300"</f>
        <v>0300</v>
      </c>
      <c r="C119" t="s">
        <v>202</v>
      </c>
      <c r="E119" t="s">
        <v>18</v>
      </c>
      <c r="G119" s="2" t="s">
        <v>203</v>
      </c>
      <c r="H119">
        <v>2014</v>
      </c>
      <c r="I119" t="s">
        <v>15</v>
      </c>
      <c r="J119" t="s">
        <v>102</v>
      </c>
    </row>
    <row r="120" spans="1:10" ht="30">
      <c r="A120" t="str">
        <f t="shared" si="3"/>
        <v>2015-09-30</v>
      </c>
      <c r="B120" t="str">
        <f>"0400"</f>
        <v>0400</v>
      </c>
      <c r="C120" t="s">
        <v>204</v>
      </c>
      <c r="E120" t="s">
        <v>11</v>
      </c>
      <c r="F120" t="s">
        <v>205</v>
      </c>
      <c r="G120" s="2" t="s">
        <v>206</v>
      </c>
      <c r="H120">
        <v>1994</v>
      </c>
      <c r="I120" t="s">
        <v>15</v>
      </c>
      <c r="J120" t="s">
        <v>102</v>
      </c>
    </row>
    <row r="121" spans="1:10" ht="45">
      <c r="A121" t="str">
        <f t="shared" si="3"/>
        <v>2015-09-30</v>
      </c>
      <c r="B121" t="str">
        <f>"0500"</f>
        <v>0500</v>
      </c>
      <c r="C121" t="s">
        <v>114</v>
      </c>
      <c r="E121" t="s">
        <v>11</v>
      </c>
      <c r="G121" s="2" t="s">
        <v>115</v>
      </c>
      <c r="H121">
        <v>0</v>
      </c>
      <c r="I121" t="s">
        <v>14</v>
      </c>
      <c r="J121" t="s">
        <v>53</v>
      </c>
    </row>
    <row r="122" spans="1:10" ht="45">
      <c r="A122" t="str">
        <f t="shared" si="3"/>
        <v>2015-09-30</v>
      </c>
      <c r="B122" t="str">
        <f>"0600"</f>
        <v>0600</v>
      </c>
      <c r="C122" t="s">
        <v>17</v>
      </c>
      <c r="D122" t="s">
        <v>207</v>
      </c>
      <c r="E122" t="s">
        <v>18</v>
      </c>
      <c r="G122" s="2" t="s">
        <v>19</v>
      </c>
      <c r="H122">
        <v>2005</v>
      </c>
      <c r="I122" t="s">
        <v>21</v>
      </c>
      <c r="J122" t="s">
        <v>22</v>
      </c>
    </row>
    <row r="123" spans="1:10" ht="30">
      <c r="A123" t="str">
        <f t="shared" si="3"/>
        <v>2015-09-30</v>
      </c>
      <c r="B123" t="str">
        <f>"0630"</f>
        <v>0630</v>
      </c>
      <c r="C123" t="s">
        <v>30</v>
      </c>
      <c r="E123" t="s">
        <v>18</v>
      </c>
      <c r="G123" s="2" t="s">
        <v>31</v>
      </c>
      <c r="H123">
        <v>2010</v>
      </c>
      <c r="I123" t="s">
        <v>21</v>
      </c>
      <c r="J123" t="s">
        <v>117</v>
      </c>
    </row>
    <row r="124" spans="1:10" ht="45">
      <c r="A124" t="str">
        <f t="shared" si="3"/>
        <v>2015-09-30</v>
      </c>
      <c r="B124" t="str">
        <f>"0700"</f>
        <v>0700</v>
      </c>
      <c r="C124" t="s">
        <v>27</v>
      </c>
      <c r="E124" t="s">
        <v>18</v>
      </c>
      <c r="G124" s="2" t="s">
        <v>28</v>
      </c>
      <c r="H124">
        <v>0</v>
      </c>
      <c r="I124" t="s">
        <v>14</v>
      </c>
      <c r="J124" t="s">
        <v>46</v>
      </c>
    </row>
    <row r="125" spans="1:10" ht="30">
      <c r="A125" t="str">
        <f t="shared" si="3"/>
        <v>2015-09-30</v>
      </c>
      <c r="B125" t="str">
        <f>"0730"</f>
        <v>0730</v>
      </c>
      <c r="C125" t="s">
        <v>23</v>
      </c>
      <c r="D125" t="s">
        <v>209</v>
      </c>
      <c r="E125" t="s">
        <v>18</v>
      </c>
      <c r="G125" s="2" t="s">
        <v>208</v>
      </c>
      <c r="H125">
        <v>2009</v>
      </c>
      <c r="I125" t="s">
        <v>15</v>
      </c>
      <c r="J125" t="s">
        <v>26</v>
      </c>
    </row>
    <row r="126" spans="1:10" ht="45">
      <c r="A126" t="str">
        <f t="shared" si="3"/>
        <v>2015-09-30</v>
      </c>
      <c r="B126" t="str">
        <f>"0800"</f>
        <v>0800</v>
      </c>
      <c r="C126" t="s">
        <v>32</v>
      </c>
      <c r="E126" t="s">
        <v>18</v>
      </c>
      <c r="G126" s="2" t="s">
        <v>210</v>
      </c>
      <c r="H126">
        <v>0</v>
      </c>
      <c r="I126" t="s">
        <v>15</v>
      </c>
      <c r="J126" t="s">
        <v>26</v>
      </c>
    </row>
    <row r="127" spans="1:10" ht="30">
      <c r="A127" t="str">
        <f t="shared" si="3"/>
        <v>2015-09-30</v>
      </c>
      <c r="B127" t="str">
        <f>"0830"</f>
        <v>0830</v>
      </c>
      <c r="C127" t="s">
        <v>120</v>
      </c>
      <c r="D127" t="s">
        <v>212</v>
      </c>
      <c r="E127" t="s">
        <v>18</v>
      </c>
      <c r="G127" s="2" t="s">
        <v>211</v>
      </c>
      <c r="H127">
        <v>2012</v>
      </c>
      <c r="I127" t="s">
        <v>15</v>
      </c>
      <c r="J127" t="s">
        <v>22</v>
      </c>
    </row>
    <row r="128" spans="1:10" ht="45">
      <c r="A128" t="str">
        <f t="shared" si="3"/>
        <v>2015-09-30</v>
      </c>
      <c r="B128" t="str">
        <f>"0900"</f>
        <v>0900</v>
      </c>
      <c r="C128" t="s">
        <v>27</v>
      </c>
      <c r="E128" t="s">
        <v>18</v>
      </c>
      <c r="G128" s="2" t="s">
        <v>28</v>
      </c>
      <c r="H128">
        <v>0</v>
      </c>
      <c r="I128" t="s">
        <v>15</v>
      </c>
      <c r="J128" t="s">
        <v>22</v>
      </c>
    </row>
    <row r="129" spans="1:10" ht="30">
      <c r="A129" t="str">
        <f t="shared" si="3"/>
        <v>2015-09-30</v>
      </c>
      <c r="B129" t="str">
        <f>"0930"</f>
        <v>0930</v>
      </c>
      <c r="C129" t="s">
        <v>123</v>
      </c>
      <c r="E129" t="s">
        <v>18</v>
      </c>
      <c r="G129" s="2" t="s">
        <v>124</v>
      </c>
      <c r="H129">
        <v>2013</v>
      </c>
      <c r="I129" t="s">
        <v>15</v>
      </c>
      <c r="J129" t="s">
        <v>29</v>
      </c>
    </row>
    <row r="130" spans="1:10" ht="30">
      <c r="A130" t="str">
        <f t="shared" si="3"/>
        <v>2015-09-30</v>
      </c>
      <c r="B130" t="str">
        <f>"1000"</f>
        <v>1000</v>
      </c>
      <c r="C130" t="s">
        <v>126</v>
      </c>
      <c r="D130" t="s">
        <v>181</v>
      </c>
      <c r="E130" t="s">
        <v>18</v>
      </c>
      <c r="G130" s="2" t="s">
        <v>127</v>
      </c>
      <c r="H130">
        <v>0</v>
      </c>
      <c r="I130" t="s">
        <v>21</v>
      </c>
      <c r="J130" t="s">
        <v>117</v>
      </c>
    </row>
    <row r="131" spans="1:10" ht="30">
      <c r="A131" t="str">
        <f t="shared" si="3"/>
        <v>2015-09-30</v>
      </c>
      <c r="B131" t="str">
        <f>"1030"</f>
        <v>1030</v>
      </c>
      <c r="C131" t="s">
        <v>182</v>
      </c>
      <c r="D131" t="s">
        <v>214</v>
      </c>
      <c r="E131" t="s">
        <v>18</v>
      </c>
      <c r="G131" s="2" t="s">
        <v>213</v>
      </c>
      <c r="H131">
        <v>0</v>
      </c>
      <c r="I131" t="s">
        <v>15</v>
      </c>
      <c r="J131" t="s">
        <v>63</v>
      </c>
    </row>
    <row r="132" spans="1:10" ht="45">
      <c r="A132" t="str">
        <f t="shared" si="3"/>
        <v>2015-09-30</v>
      </c>
      <c r="B132" t="str">
        <f>"1045"</f>
        <v>1045</v>
      </c>
      <c r="C132" t="s">
        <v>182</v>
      </c>
      <c r="D132" t="s">
        <v>186</v>
      </c>
      <c r="E132" t="s">
        <v>18</v>
      </c>
      <c r="G132" s="2" t="s">
        <v>185</v>
      </c>
      <c r="H132">
        <v>0</v>
      </c>
      <c r="I132" t="s">
        <v>15</v>
      </c>
      <c r="J132" t="s">
        <v>63</v>
      </c>
    </row>
    <row r="133" spans="1:10" ht="30">
      <c r="A133" t="str">
        <f t="shared" si="3"/>
        <v>2015-09-30</v>
      </c>
      <c r="B133" t="str">
        <f>"1100"</f>
        <v>1100</v>
      </c>
      <c r="C133" t="s">
        <v>215</v>
      </c>
      <c r="E133" t="s">
        <v>11</v>
      </c>
      <c r="G133" s="2" t="s">
        <v>216</v>
      </c>
      <c r="H133">
        <v>1991</v>
      </c>
      <c r="I133" t="s">
        <v>15</v>
      </c>
      <c r="J133" t="s">
        <v>217</v>
      </c>
    </row>
    <row r="134" spans="1:10" ht="15">
      <c r="A134" t="str">
        <f t="shared" si="3"/>
        <v>2015-09-30</v>
      </c>
      <c r="B134" t="str">
        <f>"1200"</f>
        <v>1200</v>
      </c>
      <c r="C134" t="s">
        <v>187</v>
      </c>
      <c r="D134" t="s">
        <v>14</v>
      </c>
      <c r="E134" t="s">
        <v>11</v>
      </c>
      <c r="G134" s="2" t="s">
        <v>14</v>
      </c>
      <c r="H134">
        <v>2014</v>
      </c>
      <c r="I134" t="s">
        <v>15</v>
      </c>
      <c r="J134" t="s">
        <v>188</v>
      </c>
    </row>
    <row r="135" spans="1:10" ht="45">
      <c r="A135" t="str">
        <f t="shared" si="3"/>
        <v>2015-09-30</v>
      </c>
      <c r="B135" t="str">
        <f>"1330"</f>
        <v>1330</v>
      </c>
      <c r="C135" t="s">
        <v>218</v>
      </c>
      <c r="E135" t="s">
        <v>18</v>
      </c>
      <c r="G135" s="2" t="s">
        <v>219</v>
      </c>
      <c r="H135">
        <v>0</v>
      </c>
      <c r="I135" t="s">
        <v>15</v>
      </c>
      <c r="J135" t="s">
        <v>220</v>
      </c>
    </row>
    <row r="136" spans="1:10" ht="30">
      <c r="A136" t="str">
        <f t="shared" si="3"/>
        <v>2015-09-30</v>
      </c>
      <c r="B136" t="str">
        <f>"1415"</f>
        <v>1415</v>
      </c>
      <c r="C136" t="s">
        <v>89</v>
      </c>
      <c r="D136" t="s">
        <v>14</v>
      </c>
      <c r="E136" t="s">
        <v>11</v>
      </c>
      <c r="G136" s="2" t="s">
        <v>90</v>
      </c>
      <c r="H136">
        <v>0</v>
      </c>
      <c r="I136" t="s">
        <v>15</v>
      </c>
      <c r="J136" t="s">
        <v>91</v>
      </c>
    </row>
    <row r="137" spans="1:10" ht="45">
      <c r="A137" t="str">
        <f t="shared" si="3"/>
        <v>2015-09-30</v>
      </c>
      <c r="B137" t="str">
        <f>"1423"</f>
        <v>1423</v>
      </c>
      <c r="C137" t="s">
        <v>221</v>
      </c>
      <c r="D137" t="s">
        <v>223</v>
      </c>
      <c r="E137" t="s">
        <v>44</v>
      </c>
      <c r="G137" s="2" t="s">
        <v>222</v>
      </c>
      <c r="H137">
        <v>0</v>
      </c>
      <c r="I137" t="s">
        <v>14</v>
      </c>
      <c r="J137" t="s">
        <v>57</v>
      </c>
    </row>
    <row r="138" spans="1:10" ht="45">
      <c r="A138" t="str">
        <f t="shared" si="3"/>
        <v>2015-09-30</v>
      </c>
      <c r="B138" t="str">
        <f>"1430"</f>
        <v>1430</v>
      </c>
      <c r="C138" t="s">
        <v>32</v>
      </c>
      <c r="E138" t="s">
        <v>18</v>
      </c>
      <c r="G138" s="2" t="s">
        <v>210</v>
      </c>
      <c r="H138">
        <v>0</v>
      </c>
      <c r="I138" t="s">
        <v>15</v>
      </c>
      <c r="J138" t="s">
        <v>26</v>
      </c>
    </row>
    <row r="139" spans="1:10" ht="30">
      <c r="A139" t="str">
        <f t="shared" si="3"/>
        <v>2015-09-30</v>
      </c>
      <c r="B139" t="str">
        <f>"1500"</f>
        <v>1500</v>
      </c>
      <c r="C139" t="s">
        <v>123</v>
      </c>
      <c r="E139" t="s">
        <v>18</v>
      </c>
      <c r="G139" s="2" t="s">
        <v>124</v>
      </c>
      <c r="H139">
        <v>2013</v>
      </c>
      <c r="I139" t="s">
        <v>15</v>
      </c>
      <c r="J139" t="s">
        <v>29</v>
      </c>
    </row>
    <row r="140" spans="1:10" ht="45">
      <c r="A140" t="str">
        <f t="shared" si="3"/>
        <v>2015-09-30</v>
      </c>
      <c r="B140" t="str">
        <f>"1530"</f>
        <v>1530</v>
      </c>
      <c r="C140" t="s">
        <v>27</v>
      </c>
      <c r="E140" t="s">
        <v>18</v>
      </c>
      <c r="G140" s="2" t="s">
        <v>28</v>
      </c>
      <c r="H140">
        <v>0</v>
      </c>
      <c r="I140" t="s">
        <v>14</v>
      </c>
      <c r="J140" t="s">
        <v>46</v>
      </c>
    </row>
    <row r="141" spans="1:10" ht="30">
      <c r="A141" t="str">
        <f t="shared" si="3"/>
        <v>2015-09-30</v>
      </c>
      <c r="B141" t="str">
        <f>"1600"</f>
        <v>1600</v>
      </c>
      <c r="C141" t="s">
        <v>23</v>
      </c>
      <c r="D141" t="s">
        <v>209</v>
      </c>
      <c r="E141" t="s">
        <v>18</v>
      </c>
      <c r="G141" s="2" t="s">
        <v>208</v>
      </c>
      <c r="H141">
        <v>2009</v>
      </c>
      <c r="I141" t="s">
        <v>15</v>
      </c>
      <c r="J141" t="s">
        <v>26</v>
      </c>
    </row>
    <row r="142" spans="1:10" ht="30">
      <c r="A142" t="str">
        <f t="shared" si="3"/>
        <v>2015-09-30</v>
      </c>
      <c r="B142" t="str">
        <f>"1630"</f>
        <v>1630</v>
      </c>
      <c r="C142" t="s">
        <v>120</v>
      </c>
      <c r="D142" t="s">
        <v>212</v>
      </c>
      <c r="E142" t="s">
        <v>18</v>
      </c>
      <c r="G142" s="2" t="s">
        <v>211</v>
      </c>
      <c r="H142">
        <v>2012</v>
      </c>
      <c r="I142" t="s">
        <v>15</v>
      </c>
      <c r="J142" t="s">
        <v>22</v>
      </c>
    </row>
    <row r="143" spans="1:10" ht="45">
      <c r="A143" t="str">
        <f t="shared" si="3"/>
        <v>2015-09-30</v>
      </c>
      <c r="B143" t="str">
        <f>"1700"</f>
        <v>1700</v>
      </c>
      <c r="C143" t="s">
        <v>34</v>
      </c>
      <c r="E143" t="s">
        <v>18</v>
      </c>
      <c r="G143" s="2" t="s">
        <v>35</v>
      </c>
      <c r="H143">
        <v>2011</v>
      </c>
      <c r="I143" t="s">
        <v>15</v>
      </c>
      <c r="J143" t="s">
        <v>29</v>
      </c>
    </row>
    <row r="144" spans="1:10" ht="45">
      <c r="A144" t="str">
        <f t="shared" si="3"/>
        <v>2015-09-30</v>
      </c>
      <c r="B144" t="str">
        <f>"1730"</f>
        <v>1730</v>
      </c>
      <c r="C144" t="s">
        <v>125</v>
      </c>
      <c r="E144" t="s">
        <v>44</v>
      </c>
      <c r="G144" s="2" t="s">
        <v>45</v>
      </c>
      <c r="H144">
        <v>2015</v>
      </c>
      <c r="I144" t="s">
        <v>15</v>
      </c>
      <c r="J144" t="s">
        <v>46</v>
      </c>
    </row>
    <row r="145" spans="1:10" ht="30">
      <c r="A145" t="str">
        <f t="shared" si="3"/>
        <v>2015-09-30</v>
      </c>
      <c r="B145" t="str">
        <f>"1800"</f>
        <v>1800</v>
      </c>
      <c r="C145" t="s">
        <v>126</v>
      </c>
      <c r="D145" t="s">
        <v>224</v>
      </c>
      <c r="E145" t="s">
        <v>11</v>
      </c>
      <c r="G145" s="2" t="s">
        <v>127</v>
      </c>
      <c r="H145">
        <v>0</v>
      </c>
      <c r="I145" t="s">
        <v>21</v>
      </c>
      <c r="J145" t="s">
        <v>117</v>
      </c>
    </row>
    <row r="146" spans="1:10" ht="45">
      <c r="A146" t="str">
        <f t="shared" si="3"/>
        <v>2015-09-30</v>
      </c>
      <c r="B146" t="str">
        <f>"1830"</f>
        <v>1830</v>
      </c>
      <c r="C146" t="s">
        <v>225</v>
      </c>
      <c r="D146" t="s">
        <v>227</v>
      </c>
      <c r="E146" t="s">
        <v>18</v>
      </c>
      <c r="G146" s="2" t="s">
        <v>226</v>
      </c>
      <c r="H146">
        <v>0</v>
      </c>
      <c r="I146" t="s">
        <v>15</v>
      </c>
      <c r="J146" t="s">
        <v>228</v>
      </c>
    </row>
    <row r="147" spans="1:10" ht="30">
      <c r="A147" t="str">
        <f t="shared" si="3"/>
        <v>2015-09-30</v>
      </c>
      <c r="B147" t="str">
        <f>"1845"</f>
        <v>1845</v>
      </c>
      <c r="C147" t="s">
        <v>225</v>
      </c>
      <c r="D147" t="s">
        <v>230</v>
      </c>
      <c r="E147" t="s">
        <v>18</v>
      </c>
      <c r="G147" s="2" t="s">
        <v>229</v>
      </c>
      <c r="H147">
        <v>0</v>
      </c>
      <c r="I147" t="s">
        <v>15</v>
      </c>
      <c r="J147" t="s">
        <v>63</v>
      </c>
    </row>
    <row r="148" spans="1:10" ht="45">
      <c r="A148" t="str">
        <f t="shared" si="3"/>
        <v>2015-09-30</v>
      </c>
      <c r="B148" t="str">
        <f>"1900"</f>
        <v>1900</v>
      </c>
      <c r="C148" t="s">
        <v>125</v>
      </c>
      <c r="E148" t="s">
        <v>44</v>
      </c>
      <c r="G148" s="2" t="s">
        <v>45</v>
      </c>
      <c r="H148">
        <v>2015</v>
      </c>
      <c r="I148" t="s">
        <v>15</v>
      </c>
      <c r="J148" t="s">
        <v>46</v>
      </c>
    </row>
    <row r="149" spans="1:10" ht="30">
      <c r="A149" t="str">
        <f t="shared" si="3"/>
        <v>2015-09-30</v>
      </c>
      <c r="B149" t="str">
        <f>"1930"</f>
        <v>1930</v>
      </c>
      <c r="C149" t="s">
        <v>107</v>
      </c>
      <c r="D149" t="s">
        <v>232</v>
      </c>
      <c r="E149" t="s">
        <v>18</v>
      </c>
      <c r="G149" s="2" t="s">
        <v>231</v>
      </c>
      <c r="H149">
        <v>0</v>
      </c>
      <c r="I149" t="s">
        <v>15</v>
      </c>
      <c r="J149" t="s">
        <v>46</v>
      </c>
    </row>
    <row r="150" spans="1:10" ht="45">
      <c r="A150" t="str">
        <f t="shared" si="3"/>
        <v>2015-09-30</v>
      </c>
      <c r="B150" t="str">
        <f>"2000"</f>
        <v>2000</v>
      </c>
      <c r="C150" t="s">
        <v>233</v>
      </c>
      <c r="D150" t="s">
        <v>236</v>
      </c>
      <c r="E150" t="s">
        <v>11</v>
      </c>
      <c r="F150" t="s">
        <v>234</v>
      </c>
      <c r="G150" s="2" t="s">
        <v>235</v>
      </c>
      <c r="H150">
        <v>2012</v>
      </c>
      <c r="I150" t="s">
        <v>15</v>
      </c>
      <c r="J150" t="s">
        <v>29</v>
      </c>
    </row>
    <row r="151" spans="1:10" ht="45">
      <c r="A151" t="str">
        <f t="shared" si="3"/>
        <v>2015-09-30</v>
      </c>
      <c r="B151" t="str">
        <f>"2030"</f>
        <v>2030</v>
      </c>
      <c r="C151" t="s">
        <v>237</v>
      </c>
      <c r="E151" t="s">
        <v>11</v>
      </c>
      <c r="G151" s="2" t="s">
        <v>238</v>
      </c>
      <c r="H151">
        <v>0</v>
      </c>
      <c r="I151" t="s">
        <v>14</v>
      </c>
      <c r="J151" t="s">
        <v>158</v>
      </c>
    </row>
    <row r="152" spans="1:10" ht="45">
      <c r="A152" t="str">
        <f t="shared" si="3"/>
        <v>2015-09-30</v>
      </c>
      <c r="B152" t="str">
        <f>"2100"</f>
        <v>2100</v>
      </c>
      <c r="C152" t="s">
        <v>239</v>
      </c>
      <c r="G152" s="2" t="s">
        <v>240</v>
      </c>
      <c r="H152">
        <v>0</v>
      </c>
      <c r="I152" t="s">
        <v>15</v>
      </c>
      <c r="J152" t="s">
        <v>78</v>
      </c>
    </row>
    <row r="153" spans="1:10" ht="30">
      <c r="A153" t="str">
        <f t="shared" si="3"/>
        <v>2015-09-30</v>
      </c>
      <c r="B153" t="str">
        <f>"2200"</f>
        <v>2200</v>
      </c>
      <c r="C153" t="s">
        <v>241</v>
      </c>
      <c r="E153" t="s">
        <v>11</v>
      </c>
      <c r="G153" s="2" t="s">
        <v>216</v>
      </c>
      <c r="H153">
        <v>1991</v>
      </c>
      <c r="I153" t="s">
        <v>15</v>
      </c>
      <c r="J153" t="s">
        <v>242</v>
      </c>
    </row>
    <row r="154" spans="1:10" ht="45">
      <c r="A154" t="str">
        <f t="shared" si="3"/>
        <v>2015-09-30</v>
      </c>
      <c r="B154" t="str">
        <f>"2300"</f>
        <v>2300</v>
      </c>
      <c r="C154" t="s">
        <v>125</v>
      </c>
      <c r="E154" t="s">
        <v>44</v>
      </c>
      <c r="G154" s="2" t="s">
        <v>45</v>
      </c>
      <c r="H154">
        <v>2015</v>
      </c>
      <c r="I154" t="s">
        <v>15</v>
      </c>
      <c r="J154" t="s">
        <v>46</v>
      </c>
    </row>
    <row r="155" spans="1:10" ht="45">
      <c r="A155" t="str">
        <f t="shared" si="3"/>
        <v>2015-09-30</v>
      </c>
      <c r="B155" t="str">
        <f>"2330"</f>
        <v>2330</v>
      </c>
      <c r="C155" t="s">
        <v>225</v>
      </c>
      <c r="D155" t="s">
        <v>227</v>
      </c>
      <c r="E155" t="s">
        <v>18</v>
      </c>
      <c r="G155" s="2" t="s">
        <v>226</v>
      </c>
      <c r="H155">
        <v>0</v>
      </c>
      <c r="I155" t="s">
        <v>15</v>
      </c>
      <c r="J155" t="s">
        <v>228</v>
      </c>
    </row>
    <row r="156" spans="1:10" ht="30">
      <c r="A156" t="str">
        <f t="shared" si="3"/>
        <v>2015-09-30</v>
      </c>
      <c r="B156" t="str">
        <f>"2345"</f>
        <v>2345</v>
      </c>
      <c r="C156" t="s">
        <v>225</v>
      </c>
      <c r="D156" t="s">
        <v>230</v>
      </c>
      <c r="E156" t="s">
        <v>18</v>
      </c>
      <c r="G156" s="2" t="s">
        <v>229</v>
      </c>
      <c r="H156">
        <v>0</v>
      </c>
      <c r="I156" t="s">
        <v>15</v>
      </c>
      <c r="J156" t="s">
        <v>63</v>
      </c>
    </row>
    <row r="157" spans="1:10" ht="45">
      <c r="A157" t="str">
        <f aca="true" t="shared" si="4" ref="A157:A196">"2015-10-01"</f>
        <v>2015-10-01</v>
      </c>
      <c r="B157" t="str">
        <f>"0000"</f>
        <v>0000</v>
      </c>
      <c r="C157" t="s">
        <v>243</v>
      </c>
      <c r="E157" t="s">
        <v>18</v>
      </c>
      <c r="G157" s="2" t="s">
        <v>244</v>
      </c>
      <c r="H157">
        <v>0</v>
      </c>
      <c r="I157" t="s">
        <v>21</v>
      </c>
      <c r="J157" t="s">
        <v>22</v>
      </c>
    </row>
    <row r="158" spans="1:10" ht="45">
      <c r="A158" t="str">
        <f t="shared" si="4"/>
        <v>2015-10-01</v>
      </c>
      <c r="B158" t="str">
        <f>"0030"</f>
        <v>0030</v>
      </c>
      <c r="C158" t="s">
        <v>245</v>
      </c>
      <c r="D158" t="s">
        <v>247</v>
      </c>
      <c r="E158" t="s">
        <v>11</v>
      </c>
      <c r="G158" s="2" t="s">
        <v>246</v>
      </c>
      <c r="H158">
        <v>2001</v>
      </c>
      <c r="I158" t="s">
        <v>94</v>
      </c>
      <c r="J158" t="s">
        <v>248</v>
      </c>
    </row>
    <row r="159" spans="1:10" ht="30">
      <c r="A159" t="str">
        <f t="shared" si="4"/>
        <v>2015-10-01</v>
      </c>
      <c r="B159" t="str">
        <f>"0130"</f>
        <v>0130</v>
      </c>
      <c r="C159" t="s">
        <v>204</v>
      </c>
      <c r="E159" t="s">
        <v>111</v>
      </c>
      <c r="F159" t="s">
        <v>249</v>
      </c>
      <c r="G159" s="2" t="s">
        <v>250</v>
      </c>
      <c r="H159">
        <v>1994</v>
      </c>
      <c r="I159" t="s">
        <v>15</v>
      </c>
      <c r="J159" t="s">
        <v>102</v>
      </c>
    </row>
    <row r="160" spans="1:10" ht="45">
      <c r="A160" t="str">
        <f t="shared" si="4"/>
        <v>2015-10-01</v>
      </c>
      <c r="B160" t="str">
        <f>"0230"</f>
        <v>0230</v>
      </c>
      <c r="C160" t="s">
        <v>251</v>
      </c>
      <c r="D160" t="s">
        <v>14</v>
      </c>
      <c r="E160" t="s">
        <v>111</v>
      </c>
      <c r="F160" t="s">
        <v>205</v>
      </c>
      <c r="G160" s="2" t="s">
        <v>252</v>
      </c>
      <c r="H160">
        <v>2002</v>
      </c>
      <c r="I160" t="s">
        <v>15</v>
      </c>
      <c r="J160" t="s">
        <v>253</v>
      </c>
    </row>
    <row r="161" spans="1:10" ht="45">
      <c r="A161" t="str">
        <f t="shared" si="4"/>
        <v>2015-10-01</v>
      </c>
      <c r="B161" t="str">
        <f>"0400"</f>
        <v>0400</v>
      </c>
      <c r="C161" t="s">
        <v>233</v>
      </c>
      <c r="D161" t="s">
        <v>254</v>
      </c>
      <c r="E161" t="s">
        <v>11</v>
      </c>
      <c r="F161" t="s">
        <v>234</v>
      </c>
      <c r="G161" s="2" t="s">
        <v>235</v>
      </c>
      <c r="H161">
        <v>2012</v>
      </c>
      <c r="I161" t="s">
        <v>15</v>
      </c>
      <c r="J161" t="s">
        <v>46</v>
      </c>
    </row>
    <row r="162" spans="1:10" ht="45">
      <c r="A162" t="str">
        <f t="shared" si="4"/>
        <v>2015-10-01</v>
      </c>
      <c r="B162" t="str">
        <f>"0430"</f>
        <v>0430</v>
      </c>
      <c r="C162" t="s">
        <v>255</v>
      </c>
      <c r="E162" t="s">
        <v>11</v>
      </c>
      <c r="F162" t="s">
        <v>155</v>
      </c>
      <c r="G162" s="2" t="s">
        <v>256</v>
      </c>
      <c r="H162">
        <v>2013</v>
      </c>
      <c r="I162" t="s">
        <v>15</v>
      </c>
      <c r="J162" t="s">
        <v>26</v>
      </c>
    </row>
    <row r="163" spans="1:10" ht="30">
      <c r="A163" t="str">
        <f t="shared" si="4"/>
        <v>2015-10-01</v>
      </c>
      <c r="B163" t="str">
        <f>"0500"</f>
        <v>0500</v>
      </c>
      <c r="C163" t="s">
        <v>257</v>
      </c>
      <c r="D163" t="s">
        <v>259</v>
      </c>
      <c r="E163" t="s">
        <v>11</v>
      </c>
      <c r="G163" s="2" t="s">
        <v>258</v>
      </c>
      <c r="H163">
        <v>2015</v>
      </c>
      <c r="I163" t="s">
        <v>15</v>
      </c>
      <c r="J163" t="s">
        <v>167</v>
      </c>
    </row>
    <row r="164" spans="1:10" ht="45">
      <c r="A164" t="str">
        <f t="shared" si="4"/>
        <v>2015-10-01</v>
      </c>
      <c r="B164" t="str">
        <f>"0600"</f>
        <v>0600</v>
      </c>
      <c r="C164" t="s">
        <v>17</v>
      </c>
      <c r="D164" t="s">
        <v>20</v>
      </c>
      <c r="E164" t="s">
        <v>18</v>
      </c>
      <c r="G164" s="2" t="s">
        <v>19</v>
      </c>
      <c r="H164">
        <v>2005</v>
      </c>
      <c r="I164" t="s">
        <v>21</v>
      </c>
      <c r="J164" t="s">
        <v>22</v>
      </c>
    </row>
    <row r="165" spans="1:10" ht="30">
      <c r="A165" t="str">
        <f t="shared" si="4"/>
        <v>2015-10-01</v>
      </c>
      <c r="B165" t="str">
        <f>"0630"</f>
        <v>0630</v>
      </c>
      <c r="C165" t="s">
        <v>30</v>
      </c>
      <c r="E165" t="s">
        <v>18</v>
      </c>
      <c r="G165" s="2" t="s">
        <v>31</v>
      </c>
      <c r="H165">
        <v>2010</v>
      </c>
      <c r="I165" t="s">
        <v>21</v>
      </c>
      <c r="J165" t="s">
        <v>117</v>
      </c>
    </row>
    <row r="166" spans="1:10" ht="45">
      <c r="A166" t="str">
        <f t="shared" si="4"/>
        <v>2015-10-01</v>
      </c>
      <c r="B166" t="str">
        <f>"0700"</f>
        <v>0700</v>
      </c>
      <c r="C166" t="s">
        <v>27</v>
      </c>
      <c r="E166" t="s">
        <v>18</v>
      </c>
      <c r="G166" s="2" t="s">
        <v>28</v>
      </c>
      <c r="H166">
        <v>0</v>
      </c>
      <c r="I166" t="s">
        <v>14</v>
      </c>
      <c r="J166" t="s">
        <v>46</v>
      </c>
    </row>
    <row r="167" spans="1:10" ht="30">
      <c r="A167" t="str">
        <f t="shared" si="4"/>
        <v>2015-10-01</v>
      </c>
      <c r="B167" t="str">
        <f>"0730"</f>
        <v>0730</v>
      </c>
      <c r="C167" t="s">
        <v>23</v>
      </c>
      <c r="D167" t="s">
        <v>261</v>
      </c>
      <c r="E167" t="s">
        <v>18</v>
      </c>
      <c r="G167" s="2" t="s">
        <v>260</v>
      </c>
      <c r="H167">
        <v>2009</v>
      </c>
      <c r="I167" t="s">
        <v>15</v>
      </c>
      <c r="J167" t="s">
        <v>26</v>
      </c>
    </row>
    <row r="168" spans="1:10" ht="45">
      <c r="A168" t="str">
        <f t="shared" si="4"/>
        <v>2015-10-01</v>
      </c>
      <c r="B168" t="str">
        <f>"0800"</f>
        <v>0800</v>
      </c>
      <c r="C168" t="s">
        <v>32</v>
      </c>
      <c r="E168" t="s">
        <v>18</v>
      </c>
      <c r="G168" s="2" t="s">
        <v>262</v>
      </c>
      <c r="H168">
        <v>0</v>
      </c>
      <c r="I168" t="s">
        <v>15</v>
      </c>
      <c r="J168" t="s">
        <v>46</v>
      </c>
    </row>
    <row r="169" spans="1:10" ht="30">
      <c r="A169" t="str">
        <f t="shared" si="4"/>
        <v>2015-10-01</v>
      </c>
      <c r="B169" t="str">
        <f>"0830"</f>
        <v>0830</v>
      </c>
      <c r="C169" t="s">
        <v>120</v>
      </c>
      <c r="D169" t="s">
        <v>264</v>
      </c>
      <c r="E169" t="s">
        <v>18</v>
      </c>
      <c r="G169" s="2" t="s">
        <v>263</v>
      </c>
      <c r="H169">
        <v>2012</v>
      </c>
      <c r="I169" t="s">
        <v>15</v>
      </c>
      <c r="J169" t="s">
        <v>29</v>
      </c>
    </row>
    <row r="170" spans="1:10" ht="45">
      <c r="A170" t="str">
        <f t="shared" si="4"/>
        <v>2015-10-01</v>
      </c>
      <c r="B170" t="str">
        <f>"0900"</f>
        <v>0900</v>
      </c>
      <c r="C170" t="s">
        <v>27</v>
      </c>
      <c r="E170" t="s">
        <v>18</v>
      </c>
      <c r="G170" s="2" t="s">
        <v>28</v>
      </c>
      <c r="H170">
        <v>0</v>
      </c>
      <c r="I170" t="s">
        <v>15</v>
      </c>
      <c r="J170" t="s">
        <v>29</v>
      </c>
    </row>
    <row r="171" spans="1:10" ht="30">
      <c r="A171" t="str">
        <f t="shared" si="4"/>
        <v>2015-10-01</v>
      </c>
      <c r="B171" t="str">
        <f>"0930"</f>
        <v>0930</v>
      </c>
      <c r="C171" t="s">
        <v>123</v>
      </c>
      <c r="E171" t="s">
        <v>18</v>
      </c>
      <c r="G171" s="2" t="s">
        <v>124</v>
      </c>
      <c r="H171">
        <v>2013</v>
      </c>
      <c r="I171" t="s">
        <v>15</v>
      </c>
      <c r="J171" t="s">
        <v>29</v>
      </c>
    </row>
    <row r="172" spans="1:10" ht="30">
      <c r="A172" t="str">
        <f t="shared" si="4"/>
        <v>2015-10-01</v>
      </c>
      <c r="B172" t="str">
        <f>"1000"</f>
        <v>1000</v>
      </c>
      <c r="C172" t="s">
        <v>126</v>
      </c>
      <c r="D172" t="s">
        <v>224</v>
      </c>
      <c r="E172" t="s">
        <v>11</v>
      </c>
      <c r="G172" s="2" t="s">
        <v>127</v>
      </c>
      <c r="H172">
        <v>0</v>
      </c>
      <c r="I172" t="s">
        <v>21</v>
      </c>
      <c r="J172" t="s">
        <v>117</v>
      </c>
    </row>
    <row r="173" spans="1:10" ht="45">
      <c r="A173" t="str">
        <f t="shared" si="4"/>
        <v>2015-10-01</v>
      </c>
      <c r="B173" t="str">
        <f>"1030"</f>
        <v>1030</v>
      </c>
      <c r="C173" t="s">
        <v>225</v>
      </c>
      <c r="D173" t="s">
        <v>227</v>
      </c>
      <c r="E173" t="s">
        <v>18</v>
      </c>
      <c r="G173" s="2" t="s">
        <v>226</v>
      </c>
      <c r="H173">
        <v>0</v>
      </c>
      <c r="I173" t="s">
        <v>15</v>
      </c>
      <c r="J173" t="s">
        <v>228</v>
      </c>
    </row>
    <row r="174" spans="1:10" ht="30">
      <c r="A174" t="str">
        <f t="shared" si="4"/>
        <v>2015-10-01</v>
      </c>
      <c r="B174" t="str">
        <f>"1045"</f>
        <v>1045</v>
      </c>
      <c r="C174" t="s">
        <v>225</v>
      </c>
      <c r="D174" t="s">
        <v>230</v>
      </c>
      <c r="E174" t="s">
        <v>18</v>
      </c>
      <c r="G174" s="2" t="s">
        <v>229</v>
      </c>
      <c r="H174">
        <v>0</v>
      </c>
      <c r="I174" t="s">
        <v>15</v>
      </c>
      <c r="J174" t="s">
        <v>63</v>
      </c>
    </row>
    <row r="175" spans="1:10" ht="30">
      <c r="A175" t="str">
        <f t="shared" si="4"/>
        <v>2015-10-01</v>
      </c>
      <c r="B175" t="str">
        <f>"1100"</f>
        <v>1100</v>
      </c>
      <c r="C175" t="s">
        <v>241</v>
      </c>
      <c r="E175" t="s">
        <v>11</v>
      </c>
      <c r="G175" s="2" t="s">
        <v>216</v>
      </c>
      <c r="H175">
        <v>1991</v>
      </c>
      <c r="I175" t="s">
        <v>15</v>
      </c>
      <c r="J175" t="s">
        <v>242</v>
      </c>
    </row>
    <row r="176" spans="1:10" ht="45">
      <c r="A176" t="str">
        <f t="shared" si="4"/>
        <v>2015-10-01</v>
      </c>
      <c r="B176" t="str">
        <f>"1200"</f>
        <v>1200</v>
      </c>
      <c r="C176" t="s">
        <v>239</v>
      </c>
      <c r="G176" s="2" t="s">
        <v>240</v>
      </c>
      <c r="H176">
        <v>0</v>
      </c>
      <c r="I176" t="s">
        <v>15</v>
      </c>
      <c r="J176" t="s">
        <v>78</v>
      </c>
    </row>
    <row r="177" spans="1:10" ht="30">
      <c r="A177" t="str">
        <f t="shared" si="4"/>
        <v>2015-10-01</v>
      </c>
      <c r="B177" t="str">
        <f>"1300"</f>
        <v>1300</v>
      </c>
      <c r="C177" t="s">
        <v>107</v>
      </c>
      <c r="D177" t="s">
        <v>232</v>
      </c>
      <c r="E177" t="s">
        <v>18</v>
      </c>
      <c r="G177" s="2" t="s">
        <v>231</v>
      </c>
      <c r="H177">
        <v>0</v>
      </c>
      <c r="I177" t="s">
        <v>15</v>
      </c>
      <c r="J177" t="s">
        <v>46</v>
      </c>
    </row>
    <row r="178" spans="1:10" ht="45">
      <c r="A178" t="str">
        <f t="shared" si="4"/>
        <v>2015-10-01</v>
      </c>
      <c r="B178" t="str">
        <f>"1330"</f>
        <v>1330</v>
      </c>
      <c r="C178" t="s">
        <v>237</v>
      </c>
      <c r="E178" t="s">
        <v>11</v>
      </c>
      <c r="G178" s="2" t="s">
        <v>238</v>
      </c>
      <c r="H178">
        <v>0</v>
      </c>
      <c r="I178" t="s">
        <v>14</v>
      </c>
      <c r="J178" t="s">
        <v>158</v>
      </c>
    </row>
    <row r="179" spans="1:10" ht="45">
      <c r="A179" t="str">
        <f t="shared" si="4"/>
        <v>2015-10-01</v>
      </c>
      <c r="B179" t="str">
        <f>"1400"</f>
        <v>1400</v>
      </c>
      <c r="C179" t="s">
        <v>233</v>
      </c>
      <c r="D179" t="s">
        <v>236</v>
      </c>
      <c r="E179" t="s">
        <v>11</v>
      </c>
      <c r="F179" t="s">
        <v>234</v>
      </c>
      <c r="G179" s="2" t="s">
        <v>235</v>
      </c>
      <c r="H179">
        <v>2012</v>
      </c>
      <c r="I179" t="s">
        <v>15</v>
      </c>
      <c r="J179" t="s">
        <v>29</v>
      </c>
    </row>
    <row r="180" spans="1:10" ht="45">
      <c r="A180" t="str">
        <f t="shared" si="4"/>
        <v>2015-10-01</v>
      </c>
      <c r="B180" t="str">
        <f>"1430"</f>
        <v>1430</v>
      </c>
      <c r="C180" t="s">
        <v>32</v>
      </c>
      <c r="E180" t="s">
        <v>18</v>
      </c>
      <c r="G180" s="2" t="s">
        <v>262</v>
      </c>
      <c r="H180">
        <v>0</v>
      </c>
      <c r="I180" t="s">
        <v>15</v>
      </c>
      <c r="J180" t="s">
        <v>46</v>
      </c>
    </row>
    <row r="181" spans="1:10" ht="30">
      <c r="A181" t="str">
        <f t="shared" si="4"/>
        <v>2015-10-01</v>
      </c>
      <c r="B181" t="str">
        <f>"1500"</f>
        <v>1500</v>
      </c>
      <c r="C181" t="s">
        <v>123</v>
      </c>
      <c r="E181" t="s">
        <v>18</v>
      </c>
      <c r="G181" s="2" t="s">
        <v>124</v>
      </c>
      <c r="H181">
        <v>2013</v>
      </c>
      <c r="I181" t="s">
        <v>15</v>
      </c>
      <c r="J181" t="s">
        <v>29</v>
      </c>
    </row>
    <row r="182" spans="1:10" ht="45">
      <c r="A182" t="str">
        <f t="shared" si="4"/>
        <v>2015-10-01</v>
      </c>
      <c r="B182" t="str">
        <f>"1530"</f>
        <v>1530</v>
      </c>
      <c r="C182" t="s">
        <v>27</v>
      </c>
      <c r="E182" t="s">
        <v>18</v>
      </c>
      <c r="G182" s="2" t="s">
        <v>28</v>
      </c>
      <c r="H182">
        <v>0</v>
      </c>
      <c r="I182" t="s">
        <v>14</v>
      </c>
      <c r="J182" t="s">
        <v>46</v>
      </c>
    </row>
    <row r="183" spans="1:10" ht="30">
      <c r="A183" t="str">
        <f t="shared" si="4"/>
        <v>2015-10-01</v>
      </c>
      <c r="B183" t="str">
        <f>"1600"</f>
        <v>1600</v>
      </c>
      <c r="C183" t="s">
        <v>23</v>
      </c>
      <c r="D183" t="s">
        <v>261</v>
      </c>
      <c r="E183" t="s">
        <v>18</v>
      </c>
      <c r="G183" s="2" t="s">
        <v>260</v>
      </c>
      <c r="H183">
        <v>2009</v>
      </c>
      <c r="I183" t="s">
        <v>15</v>
      </c>
      <c r="J183" t="s">
        <v>26</v>
      </c>
    </row>
    <row r="184" spans="1:10" ht="30">
      <c r="A184" t="str">
        <f t="shared" si="4"/>
        <v>2015-10-01</v>
      </c>
      <c r="B184" t="str">
        <f>"1630"</f>
        <v>1630</v>
      </c>
      <c r="C184" t="s">
        <v>120</v>
      </c>
      <c r="D184" t="s">
        <v>264</v>
      </c>
      <c r="E184" t="s">
        <v>18</v>
      </c>
      <c r="G184" s="2" t="s">
        <v>263</v>
      </c>
      <c r="H184">
        <v>2012</v>
      </c>
      <c r="I184" t="s">
        <v>15</v>
      </c>
      <c r="J184" t="s">
        <v>29</v>
      </c>
    </row>
    <row r="185" spans="1:10" ht="45">
      <c r="A185" t="str">
        <f t="shared" si="4"/>
        <v>2015-10-01</v>
      </c>
      <c r="B185" t="str">
        <f>"1700"</f>
        <v>1700</v>
      </c>
      <c r="C185" t="s">
        <v>34</v>
      </c>
      <c r="E185" t="s">
        <v>18</v>
      </c>
      <c r="G185" s="2" t="s">
        <v>35</v>
      </c>
      <c r="H185">
        <v>2011</v>
      </c>
      <c r="I185" t="s">
        <v>15</v>
      </c>
      <c r="J185" t="s">
        <v>29</v>
      </c>
    </row>
    <row r="186" spans="1:10" ht="45">
      <c r="A186" t="str">
        <f t="shared" si="4"/>
        <v>2015-10-01</v>
      </c>
      <c r="B186" t="str">
        <f>"1730"</f>
        <v>1730</v>
      </c>
      <c r="C186" t="s">
        <v>125</v>
      </c>
      <c r="E186" t="s">
        <v>44</v>
      </c>
      <c r="G186" s="2" t="s">
        <v>45</v>
      </c>
      <c r="H186">
        <v>2015</v>
      </c>
      <c r="I186" t="s">
        <v>15</v>
      </c>
      <c r="J186" t="s">
        <v>46</v>
      </c>
    </row>
    <row r="187" spans="1:10" ht="30">
      <c r="A187" t="str">
        <f t="shared" si="4"/>
        <v>2015-10-01</v>
      </c>
      <c r="B187" t="str">
        <f>"1800"</f>
        <v>1800</v>
      </c>
      <c r="C187" t="s">
        <v>126</v>
      </c>
      <c r="D187" t="s">
        <v>265</v>
      </c>
      <c r="E187" t="s">
        <v>18</v>
      </c>
      <c r="G187" s="2" t="s">
        <v>127</v>
      </c>
      <c r="H187">
        <v>0</v>
      </c>
      <c r="I187" t="s">
        <v>21</v>
      </c>
      <c r="J187" t="s">
        <v>117</v>
      </c>
    </row>
    <row r="188" spans="1:10" ht="30">
      <c r="A188" t="str">
        <f t="shared" si="4"/>
        <v>2015-10-01</v>
      </c>
      <c r="B188" t="str">
        <f>"1830"</f>
        <v>1830</v>
      </c>
      <c r="C188" t="s">
        <v>199</v>
      </c>
      <c r="D188" t="s">
        <v>267</v>
      </c>
      <c r="E188" t="s">
        <v>18</v>
      </c>
      <c r="G188" s="2" t="s">
        <v>266</v>
      </c>
      <c r="H188">
        <v>0</v>
      </c>
      <c r="I188" t="s">
        <v>15</v>
      </c>
      <c r="J188" t="s">
        <v>63</v>
      </c>
    </row>
    <row r="189" spans="1:10" ht="30">
      <c r="A189" t="str">
        <f t="shared" si="4"/>
        <v>2015-10-01</v>
      </c>
      <c r="B189" t="str">
        <f>"1845"</f>
        <v>1845</v>
      </c>
      <c r="C189" t="s">
        <v>199</v>
      </c>
      <c r="D189" t="s">
        <v>269</v>
      </c>
      <c r="E189" t="s">
        <v>18</v>
      </c>
      <c r="G189" s="2" t="s">
        <v>268</v>
      </c>
      <c r="H189">
        <v>0</v>
      </c>
      <c r="I189" t="s">
        <v>15</v>
      </c>
      <c r="J189" t="s">
        <v>63</v>
      </c>
    </row>
    <row r="190" spans="1:10" ht="45">
      <c r="A190" t="str">
        <f t="shared" si="4"/>
        <v>2015-10-01</v>
      </c>
      <c r="B190" t="str">
        <f>"1900"</f>
        <v>1900</v>
      </c>
      <c r="C190" t="s">
        <v>125</v>
      </c>
      <c r="E190" t="s">
        <v>44</v>
      </c>
      <c r="G190" s="2" t="s">
        <v>45</v>
      </c>
      <c r="H190">
        <v>2015</v>
      </c>
      <c r="I190" t="s">
        <v>15</v>
      </c>
      <c r="J190" t="s">
        <v>46</v>
      </c>
    </row>
    <row r="191" spans="1:10" ht="45">
      <c r="A191" t="str">
        <f t="shared" si="4"/>
        <v>2015-10-01</v>
      </c>
      <c r="B191" t="str">
        <f>"1930"</f>
        <v>1930</v>
      </c>
      <c r="C191" t="s">
        <v>270</v>
      </c>
      <c r="G191" s="2" t="s">
        <v>271</v>
      </c>
      <c r="H191">
        <v>0</v>
      </c>
      <c r="I191" t="s">
        <v>14</v>
      </c>
      <c r="J191" t="s">
        <v>29</v>
      </c>
    </row>
    <row r="192" spans="1:10" ht="30">
      <c r="A192" t="str">
        <f t="shared" si="4"/>
        <v>2015-10-01</v>
      </c>
      <c r="B192" t="str">
        <f>"2000"</f>
        <v>2000</v>
      </c>
      <c r="C192" t="s">
        <v>272</v>
      </c>
      <c r="G192" s="2" t="s">
        <v>273</v>
      </c>
      <c r="H192">
        <v>0</v>
      </c>
      <c r="I192" t="s">
        <v>14</v>
      </c>
      <c r="J192" t="s">
        <v>274</v>
      </c>
    </row>
    <row r="193" spans="1:10" ht="45">
      <c r="A193" t="str">
        <f t="shared" si="4"/>
        <v>2015-10-01</v>
      </c>
      <c r="B193" t="str">
        <f>"2100"</f>
        <v>2100</v>
      </c>
      <c r="C193" t="s">
        <v>275</v>
      </c>
      <c r="G193" s="2" t="s">
        <v>276</v>
      </c>
      <c r="H193">
        <v>0</v>
      </c>
      <c r="I193" t="s">
        <v>15</v>
      </c>
      <c r="J193" t="s">
        <v>78</v>
      </c>
    </row>
    <row r="194" spans="1:10" ht="45">
      <c r="A194" t="str">
        <f t="shared" si="4"/>
        <v>2015-10-01</v>
      </c>
      <c r="B194" t="str">
        <f>"2300"</f>
        <v>2300</v>
      </c>
      <c r="C194" t="s">
        <v>125</v>
      </c>
      <c r="E194" t="s">
        <v>44</v>
      </c>
      <c r="G194" s="2" t="s">
        <v>45</v>
      </c>
      <c r="H194">
        <v>2015</v>
      </c>
      <c r="I194" t="s">
        <v>15</v>
      </c>
      <c r="J194" t="s">
        <v>46</v>
      </c>
    </row>
    <row r="195" spans="1:10" ht="30">
      <c r="A195" t="str">
        <f t="shared" si="4"/>
        <v>2015-10-01</v>
      </c>
      <c r="B195" t="str">
        <f>"2330"</f>
        <v>2330</v>
      </c>
      <c r="C195" t="s">
        <v>199</v>
      </c>
      <c r="D195" t="s">
        <v>267</v>
      </c>
      <c r="E195" t="s">
        <v>18</v>
      </c>
      <c r="G195" s="2" t="s">
        <v>266</v>
      </c>
      <c r="H195">
        <v>0</v>
      </c>
      <c r="I195" t="s">
        <v>15</v>
      </c>
      <c r="J195" t="s">
        <v>63</v>
      </c>
    </row>
    <row r="196" spans="1:10" ht="30">
      <c r="A196" t="str">
        <f t="shared" si="4"/>
        <v>2015-10-01</v>
      </c>
      <c r="B196" t="str">
        <f>"2345"</f>
        <v>2345</v>
      </c>
      <c r="C196" t="s">
        <v>199</v>
      </c>
      <c r="D196" t="s">
        <v>269</v>
      </c>
      <c r="E196" t="s">
        <v>18</v>
      </c>
      <c r="G196" s="2" t="s">
        <v>268</v>
      </c>
      <c r="H196">
        <v>0</v>
      </c>
      <c r="I196" t="s">
        <v>15</v>
      </c>
      <c r="J196" t="s">
        <v>63</v>
      </c>
    </row>
    <row r="197" spans="1:10" ht="30">
      <c r="A197" t="str">
        <f aca="true" t="shared" si="5" ref="A197:A230">"2015-10-02"</f>
        <v>2015-10-02</v>
      </c>
      <c r="B197" t="str">
        <f>"0000"</f>
        <v>0000</v>
      </c>
      <c r="C197" t="s">
        <v>277</v>
      </c>
      <c r="D197" t="s">
        <v>279</v>
      </c>
      <c r="E197" t="s">
        <v>150</v>
      </c>
      <c r="F197" t="s">
        <v>249</v>
      </c>
      <c r="G197" s="2" t="s">
        <v>278</v>
      </c>
      <c r="H197">
        <v>2008</v>
      </c>
      <c r="I197" t="s">
        <v>66</v>
      </c>
      <c r="J197" t="s">
        <v>46</v>
      </c>
    </row>
    <row r="198" spans="1:10" ht="45">
      <c r="A198" t="str">
        <f t="shared" si="5"/>
        <v>2015-10-02</v>
      </c>
      <c r="B198" t="str">
        <f>"0030"</f>
        <v>0030</v>
      </c>
      <c r="C198" t="s">
        <v>280</v>
      </c>
      <c r="D198" t="s">
        <v>282</v>
      </c>
      <c r="E198" t="s">
        <v>11</v>
      </c>
      <c r="G198" s="2" t="s">
        <v>281</v>
      </c>
      <c r="H198">
        <v>2003</v>
      </c>
      <c r="I198" t="s">
        <v>94</v>
      </c>
      <c r="J198" t="s">
        <v>283</v>
      </c>
    </row>
    <row r="199" spans="1:10" ht="45">
      <c r="A199" t="str">
        <f t="shared" si="5"/>
        <v>2015-10-02</v>
      </c>
      <c r="B199" t="str">
        <f>"0200"</f>
        <v>0200</v>
      </c>
      <c r="C199" t="s">
        <v>284</v>
      </c>
      <c r="E199" t="s">
        <v>11</v>
      </c>
      <c r="F199" t="s">
        <v>285</v>
      </c>
      <c r="G199" s="2" t="s">
        <v>286</v>
      </c>
      <c r="H199">
        <v>0</v>
      </c>
      <c r="I199" t="s">
        <v>14</v>
      </c>
      <c r="J199" t="s">
        <v>53</v>
      </c>
    </row>
    <row r="200" spans="1:10" ht="30">
      <c r="A200" t="str">
        <f t="shared" si="5"/>
        <v>2015-10-02</v>
      </c>
      <c r="B200" t="str">
        <f>"0300"</f>
        <v>0300</v>
      </c>
      <c r="C200" t="s">
        <v>10</v>
      </c>
      <c r="D200" t="s">
        <v>287</v>
      </c>
      <c r="E200" t="s">
        <v>18</v>
      </c>
      <c r="G200" s="2" t="s">
        <v>12</v>
      </c>
      <c r="H200">
        <v>2013</v>
      </c>
      <c r="I200" t="s">
        <v>15</v>
      </c>
      <c r="J200" t="s">
        <v>87</v>
      </c>
    </row>
    <row r="201" spans="1:10" ht="15">
      <c r="A201" t="str">
        <f t="shared" si="5"/>
        <v>2015-10-02</v>
      </c>
      <c r="B201" t="str">
        <f>"0400"</f>
        <v>0400</v>
      </c>
      <c r="C201" t="s">
        <v>288</v>
      </c>
      <c r="D201" t="s">
        <v>290</v>
      </c>
      <c r="E201" t="s">
        <v>44</v>
      </c>
      <c r="G201" s="2" t="s">
        <v>289</v>
      </c>
      <c r="H201">
        <v>2011</v>
      </c>
      <c r="I201" t="s">
        <v>15</v>
      </c>
      <c r="J201" t="s">
        <v>87</v>
      </c>
    </row>
    <row r="202" spans="1:10" ht="45">
      <c r="A202" t="str">
        <f t="shared" si="5"/>
        <v>2015-10-02</v>
      </c>
      <c r="B202" t="str">
        <f>"0500"</f>
        <v>0500</v>
      </c>
      <c r="C202" t="s">
        <v>291</v>
      </c>
      <c r="E202" t="s">
        <v>11</v>
      </c>
      <c r="G202" s="2" t="s">
        <v>292</v>
      </c>
      <c r="H202">
        <v>0</v>
      </c>
      <c r="I202" t="s">
        <v>15</v>
      </c>
      <c r="J202" t="s">
        <v>274</v>
      </c>
    </row>
    <row r="203" spans="1:10" ht="45">
      <c r="A203" t="str">
        <f t="shared" si="5"/>
        <v>2015-10-02</v>
      </c>
      <c r="B203" t="str">
        <f>"0600"</f>
        <v>0600</v>
      </c>
      <c r="C203" t="s">
        <v>17</v>
      </c>
      <c r="D203" t="s">
        <v>293</v>
      </c>
      <c r="E203" t="s">
        <v>18</v>
      </c>
      <c r="G203" s="2" t="s">
        <v>19</v>
      </c>
      <c r="H203">
        <v>2005</v>
      </c>
      <c r="I203" t="s">
        <v>21</v>
      </c>
      <c r="J203" t="s">
        <v>22</v>
      </c>
    </row>
    <row r="204" spans="1:10" ht="30">
      <c r="A204" t="str">
        <f t="shared" si="5"/>
        <v>2015-10-02</v>
      </c>
      <c r="B204" t="str">
        <f>"0630"</f>
        <v>0630</v>
      </c>
      <c r="C204" t="s">
        <v>30</v>
      </c>
      <c r="E204" t="s">
        <v>18</v>
      </c>
      <c r="G204" s="2" t="s">
        <v>31</v>
      </c>
      <c r="H204">
        <v>2010</v>
      </c>
      <c r="I204" t="s">
        <v>21</v>
      </c>
      <c r="J204" t="s">
        <v>117</v>
      </c>
    </row>
    <row r="205" spans="1:10" ht="45">
      <c r="A205" t="str">
        <f t="shared" si="5"/>
        <v>2015-10-02</v>
      </c>
      <c r="B205" t="str">
        <f>"0700"</f>
        <v>0700</v>
      </c>
      <c r="C205" t="s">
        <v>27</v>
      </c>
      <c r="E205" t="s">
        <v>18</v>
      </c>
      <c r="G205" s="2" t="s">
        <v>28</v>
      </c>
      <c r="H205">
        <v>0</v>
      </c>
      <c r="I205" t="s">
        <v>14</v>
      </c>
      <c r="J205" t="s">
        <v>22</v>
      </c>
    </row>
    <row r="206" spans="1:10" ht="30">
      <c r="A206" t="str">
        <f t="shared" si="5"/>
        <v>2015-10-02</v>
      </c>
      <c r="B206" t="str">
        <f>"0730"</f>
        <v>0730</v>
      </c>
      <c r="C206" t="s">
        <v>23</v>
      </c>
      <c r="D206" t="s">
        <v>295</v>
      </c>
      <c r="E206" t="s">
        <v>18</v>
      </c>
      <c r="G206" s="2" t="s">
        <v>294</v>
      </c>
      <c r="H206">
        <v>2009</v>
      </c>
      <c r="I206" t="s">
        <v>15</v>
      </c>
      <c r="J206" t="s">
        <v>26</v>
      </c>
    </row>
    <row r="207" spans="1:10" ht="45">
      <c r="A207" t="str">
        <f t="shared" si="5"/>
        <v>2015-10-02</v>
      </c>
      <c r="B207" t="str">
        <f>"0800"</f>
        <v>0800</v>
      </c>
      <c r="C207" t="s">
        <v>118</v>
      </c>
      <c r="E207" t="s">
        <v>18</v>
      </c>
      <c r="G207" s="2" t="s">
        <v>296</v>
      </c>
      <c r="H207">
        <v>0</v>
      </c>
      <c r="I207" t="s">
        <v>15</v>
      </c>
      <c r="J207" t="s">
        <v>26</v>
      </c>
    </row>
    <row r="208" spans="1:10" ht="30">
      <c r="A208" t="str">
        <f t="shared" si="5"/>
        <v>2015-10-02</v>
      </c>
      <c r="B208" t="str">
        <f>"0830"</f>
        <v>0830</v>
      </c>
      <c r="C208" t="s">
        <v>120</v>
      </c>
      <c r="D208" t="s">
        <v>298</v>
      </c>
      <c r="E208" t="s">
        <v>18</v>
      </c>
      <c r="G208" s="2" t="s">
        <v>297</v>
      </c>
      <c r="H208">
        <v>2012</v>
      </c>
      <c r="I208" t="s">
        <v>15</v>
      </c>
      <c r="J208" t="s">
        <v>29</v>
      </c>
    </row>
    <row r="209" spans="1:10" ht="45">
      <c r="A209" t="str">
        <f t="shared" si="5"/>
        <v>2015-10-02</v>
      </c>
      <c r="B209" t="str">
        <f>"0900"</f>
        <v>0900</v>
      </c>
      <c r="C209" t="s">
        <v>27</v>
      </c>
      <c r="E209" t="s">
        <v>18</v>
      </c>
      <c r="G209" s="2" t="s">
        <v>28</v>
      </c>
      <c r="H209">
        <v>0</v>
      </c>
      <c r="I209" t="s">
        <v>15</v>
      </c>
      <c r="J209" t="s">
        <v>22</v>
      </c>
    </row>
    <row r="210" spans="1:10" ht="30">
      <c r="A210" t="str">
        <f t="shared" si="5"/>
        <v>2015-10-02</v>
      </c>
      <c r="B210" t="str">
        <f>"0930"</f>
        <v>0930</v>
      </c>
      <c r="C210" t="s">
        <v>123</v>
      </c>
      <c r="E210" t="s">
        <v>18</v>
      </c>
      <c r="G210" s="2" t="s">
        <v>124</v>
      </c>
      <c r="H210">
        <v>2013</v>
      </c>
      <c r="I210" t="s">
        <v>15</v>
      </c>
      <c r="J210" t="s">
        <v>29</v>
      </c>
    </row>
    <row r="211" spans="1:10" ht="30">
      <c r="A211" t="str">
        <f t="shared" si="5"/>
        <v>2015-10-02</v>
      </c>
      <c r="B211" t="str">
        <f>"1000"</f>
        <v>1000</v>
      </c>
      <c r="C211" t="s">
        <v>126</v>
      </c>
      <c r="D211" t="s">
        <v>265</v>
      </c>
      <c r="E211" t="s">
        <v>18</v>
      </c>
      <c r="G211" s="2" t="s">
        <v>127</v>
      </c>
      <c r="H211">
        <v>0</v>
      </c>
      <c r="I211" t="s">
        <v>21</v>
      </c>
      <c r="J211" t="s">
        <v>117</v>
      </c>
    </row>
    <row r="212" spans="1:10" ht="30">
      <c r="A212" t="str">
        <f t="shared" si="5"/>
        <v>2015-10-02</v>
      </c>
      <c r="B212" t="str">
        <f>"1030"</f>
        <v>1030</v>
      </c>
      <c r="C212" t="s">
        <v>199</v>
      </c>
      <c r="D212" t="s">
        <v>267</v>
      </c>
      <c r="E212" t="s">
        <v>18</v>
      </c>
      <c r="G212" s="2" t="s">
        <v>266</v>
      </c>
      <c r="H212">
        <v>0</v>
      </c>
      <c r="I212" t="s">
        <v>15</v>
      </c>
      <c r="J212" t="s">
        <v>63</v>
      </c>
    </row>
    <row r="213" spans="1:10" ht="30">
      <c r="A213" t="str">
        <f t="shared" si="5"/>
        <v>2015-10-02</v>
      </c>
      <c r="B213" t="str">
        <f>"1045"</f>
        <v>1045</v>
      </c>
      <c r="C213" t="s">
        <v>199</v>
      </c>
      <c r="D213" t="s">
        <v>269</v>
      </c>
      <c r="E213" t="s">
        <v>18</v>
      </c>
      <c r="G213" s="2" t="s">
        <v>268</v>
      </c>
      <c r="H213">
        <v>0</v>
      </c>
      <c r="I213" t="s">
        <v>15</v>
      </c>
      <c r="J213" t="s">
        <v>63</v>
      </c>
    </row>
    <row r="214" spans="1:10" ht="45">
      <c r="A214" t="str">
        <f t="shared" si="5"/>
        <v>2015-10-02</v>
      </c>
      <c r="B214" t="str">
        <f>"1100"</f>
        <v>1100</v>
      </c>
      <c r="C214" t="s">
        <v>270</v>
      </c>
      <c r="G214" s="2" t="s">
        <v>271</v>
      </c>
      <c r="H214">
        <v>0</v>
      </c>
      <c r="I214" t="s">
        <v>14</v>
      </c>
      <c r="J214" t="s">
        <v>29</v>
      </c>
    </row>
    <row r="215" spans="1:10" ht="30">
      <c r="A215" t="str">
        <f t="shared" si="5"/>
        <v>2015-10-02</v>
      </c>
      <c r="B215" t="str">
        <f>"1130"</f>
        <v>1130</v>
      </c>
      <c r="C215" t="s">
        <v>272</v>
      </c>
      <c r="G215" s="2" t="s">
        <v>273</v>
      </c>
      <c r="H215">
        <v>0</v>
      </c>
      <c r="I215" t="s">
        <v>14</v>
      </c>
      <c r="J215" t="s">
        <v>274</v>
      </c>
    </row>
    <row r="216" spans="1:10" ht="30">
      <c r="A216" t="str">
        <f t="shared" si="5"/>
        <v>2015-10-02</v>
      </c>
      <c r="B216" t="str">
        <f>"1230"</f>
        <v>1230</v>
      </c>
      <c r="C216" t="s">
        <v>10</v>
      </c>
      <c r="D216" t="s">
        <v>287</v>
      </c>
      <c r="E216" t="s">
        <v>18</v>
      </c>
      <c r="G216" s="2" t="s">
        <v>12</v>
      </c>
      <c r="H216">
        <v>2013</v>
      </c>
      <c r="I216" t="s">
        <v>15</v>
      </c>
      <c r="J216" t="s">
        <v>87</v>
      </c>
    </row>
    <row r="217" spans="1:10" ht="45">
      <c r="A217" t="str">
        <f t="shared" si="5"/>
        <v>2015-10-02</v>
      </c>
      <c r="B217" t="str">
        <f>"1330"</f>
        <v>1330</v>
      </c>
      <c r="C217" t="s">
        <v>299</v>
      </c>
      <c r="D217" t="s">
        <v>301</v>
      </c>
      <c r="E217" t="s">
        <v>11</v>
      </c>
      <c r="G217" s="2" t="s">
        <v>300</v>
      </c>
      <c r="H217">
        <v>2013</v>
      </c>
      <c r="I217" t="s">
        <v>66</v>
      </c>
      <c r="J217" t="s">
        <v>274</v>
      </c>
    </row>
    <row r="218" spans="1:10" ht="45">
      <c r="A218" t="str">
        <f t="shared" si="5"/>
        <v>2015-10-02</v>
      </c>
      <c r="B218" t="str">
        <f>"1430"</f>
        <v>1430</v>
      </c>
      <c r="C218" t="s">
        <v>118</v>
      </c>
      <c r="E218" t="s">
        <v>18</v>
      </c>
      <c r="G218" s="2" t="s">
        <v>296</v>
      </c>
      <c r="H218">
        <v>0</v>
      </c>
      <c r="I218" t="s">
        <v>15</v>
      </c>
      <c r="J218" t="s">
        <v>26</v>
      </c>
    </row>
    <row r="219" spans="1:10" ht="30">
      <c r="A219" t="str">
        <f t="shared" si="5"/>
        <v>2015-10-02</v>
      </c>
      <c r="B219" t="str">
        <f>"1500"</f>
        <v>1500</v>
      </c>
      <c r="C219" t="s">
        <v>123</v>
      </c>
      <c r="E219" t="s">
        <v>18</v>
      </c>
      <c r="G219" s="2" t="s">
        <v>124</v>
      </c>
      <c r="H219">
        <v>2013</v>
      </c>
      <c r="I219" t="s">
        <v>15</v>
      </c>
      <c r="J219" t="s">
        <v>29</v>
      </c>
    </row>
    <row r="220" spans="1:10" ht="45">
      <c r="A220" t="str">
        <f t="shared" si="5"/>
        <v>2015-10-02</v>
      </c>
      <c r="B220" t="str">
        <f>"1530"</f>
        <v>1530</v>
      </c>
      <c r="C220" t="s">
        <v>27</v>
      </c>
      <c r="E220" t="s">
        <v>18</v>
      </c>
      <c r="G220" s="2" t="s">
        <v>28</v>
      </c>
      <c r="H220">
        <v>0</v>
      </c>
      <c r="I220" t="s">
        <v>14</v>
      </c>
      <c r="J220" t="s">
        <v>22</v>
      </c>
    </row>
    <row r="221" spans="1:10" ht="30">
      <c r="A221" t="str">
        <f t="shared" si="5"/>
        <v>2015-10-02</v>
      </c>
      <c r="B221" t="str">
        <f>"1600"</f>
        <v>1600</v>
      </c>
      <c r="C221" t="s">
        <v>23</v>
      </c>
      <c r="D221" t="s">
        <v>295</v>
      </c>
      <c r="E221" t="s">
        <v>18</v>
      </c>
      <c r="G221" s="2" t="s">
        <v>294</v>
      </c>
      <c r="H221">
        <v>2009</v>
      </c>
      <c r="I221" t="s">
        <v>15</v>
      </c>
      <c r="J221" t="s">
        <v>26</v>
      </c>
    </row>
    <row r="222" spans="1:10" ht="30">
      <c r="A222" t="str">
        <f t="shared" si="5"/>
        <v>2015-10-02</v>
      </c>
      <c r="B222" t="str">
        <f>"1630"</f>
        <v>1630</v>
      </c>
      <c r="C222" t="s">
        <v>120</v>
      </c>
      <c r="D222" t="s">
        <v>298</v>
      </c>
      <c r="E222" t="s">
        <v>18</v>
      </c>
      <c r="G222" s="2" t="s">
        <v>297</v>
      </c>
      <c r="H222">
        <v>2012</v>
      </c>
      <c r="I222" t="s">
        <v>15</v>
      </c>
      <c r="J222" t="s">
        <v>29</v>
      </c>
    </row>
    <row r="223" spans="1:10" ht="45">
      <c r="A223" t="str">
        <f t="shared" si="5"/>
        <v>2015-10-02</v>
      </c>
      <c r="B223" t="str">
        <f>"1700"</f>
        <v>1700</v>
      </c>
      <c r="C223" t="s">
        <v>34</v>
      </c>
      <c r="E223" t="s">
        <v>18</v>
      </c>
      <c r="G223" s="2" t="s">
        <v>35</v>
      </c>
      <c r="H223">
        <v>2011</v>
      </c>
      <c r="I223" t="s">
        <v>15</v>
      </c>
      <c r="J223" t="s">
        <v>29</v>
      </c>
    </row>
    <row r="224" spans="1:10" ht="45">
      <c r="A224" t="str">
        <f t="shared" si="5"/>
        <v>2015-10-02</v>
      </c>
      <c r="B224" t="str">
        <f>"1730"</f>
        <v>1730</v>
      </c>
      <c r="C224" t="s">
        <v>43</v>
      </c>
      <c r="E224" t="s">
        <v>44</v>
      </c>
      <c r="G224" s="2" t="s">
        <v>45</v>
      </c>
      <c r="H224">
        <v>2015</v>
      </c>
      <c r="I224" t="s">
        <v>15</v>
      </c>
      <c r="J224" t="s">
        <v>46</v>
      </c>
    </row>
    <row r="225" spans="1:10" ht="15">
      <c r="A225" t="str">
        <f t="shared" si="5"/>
        <v>2015-10-02</v>
      </c>
      <c r="B225" t="str">
        <f>"1800"</f>
        <v>1800</v>
      </c>
      <c r="C225" t="s">
        <v>302</v>
      </c>
      <c r="G225" s="2" t="s">
        <v>363</v>
      </c>
      <c r="H225">
        <v>0</v>
      </c>
      <c r="I225" t="s">
        <v>14</v>
      </c>
      <c r="J225" t="s">
        <v>78</v>
      </c>
    </row>
    <row r="226" spans="1:10" ht="30">
      <c r="A226" t="str">
        <f t="shared" si="5"/>
        <v>2015-10-02</v>
      </c>
      <c r="B226" t="str">
        <f>"1830"</f>
        <v>1830</v>
      </c>
      <c r="C226" t="s">
        <v>303</v>
      </c>
      <c r="G226" s="2" t="s">
        <v>304</v>
      </c>
      <c r="H226">
        <v>2015</v>
      </c>
      <c r="I226" t="s">
        <v>15</v>
      </c>
      <c r="J226" t="s">
        <v>16</v>
      </c>
    </row>
    <row r="227" spans="1:10" ht="30">
      <c r="A227" t="str">
        <f t="shared" si="5"/>
        <v>2015-10-02</v>
      </c>
      <c r="B227" t="str">
        <f>"1930"</f>
        <v>1930</v>
      </c>
      <c r="C227" t="s">
        <v>305</v>
      </c>
      <c r="E227" t="s">
        <v>44</v>
      </c>
      <c r="G227" s="2" t="s">
        <v>306</v>
      </c>
      <c r="H227">
        <v>2015</v>
      </c>
      <c r="I227" t="s">
        <v>15</v>
      </c>
      <c r="J227" t="s">
        <v>307</v>
      </c>
    </row>
    <row r="228" spans="1:10" ht="45">
      <c r="A228" t="str">
        <f t="shared" si="5"/>
        <v>2015-10-02</v>
      </c>
      <c r="B228" t="str">
        <f>"2130"</f>
        <v>2130</v>
      </c>
      <c r="C228" t="s">
        <v>251</v>
      </c>
      <c r="D228" t="s">
        <v>14</v>
      </c>
      <c r="E228" t="s">
        <v>111</v>
      </c>
      <c r="F228" t="s">
        <v>205</v>
      </c>
      <c r="G228" s="2" t="s">
        <v>252</v>
      </c>
      <c r="H228">
        <v>2002</v>
      </c>
      <c r="I228" t="s">
        <v>15</v>
      </c>
      <c r="J228" t="s">
        <v>253</v>
      </c>
    </row>
    <row r="229" spans="1:10" ht="45">
      <c r="A229" t="str">
        <f t="shared" si="5"/>
        <v>2015-10-02</v>
      </c>
      <c r="B229" t="str">
        <f>"2300"</f>
        <v>2300</v>
      </c>
      <c r="C229" t="s">
        <v>308</v>
      </c>
      <c r="D229" t="s">
        <v>308</v>
      </c>
      <c r="E229" t="s">
        <v>11</v>
      </c>
      <c r="G229" s="2" t="s">
        <v>309</v>
      </c>
      <c r="H229">
        <v>2009</v>
      </c>
      <c r="I229" t="s">
        <v>15</v>
      </c>
      <c r="J229" t="s">
        <v>310</v>
      </c>
    </row>
    <row r="230" spans="1:10" ht="30">
      <c r="A230" t="str">
        <f t="shared" si="5"/>
        <v>2015-10-02</v>
      </c>
      <c r="B230" t="str">
        <f>"2330"</f>
        <v>2330</v>
      </c>
      <c r="C230" t="s">
        <v>311</v>
      </c>
      <c r="D230" t="s">
        <v>313</v>
      </c>
      <c r="E230" t="s">
        <v>18</v>
      </c>
      <c r="G230" s="2" t="s">
        <v>312</v>
      </c>
      <c r="H230">
        <v>1998</v>
      </c>
      <c r="I230" t="s">
        <v>15</v>
      </c>
      <c r="J230" t="s">
        <v>26</v>
      </c>
    </row>
    <row r="231" spans="1:10" ht="45">
      <c r="A231" t="str">
        <f aca="true" t="shared" si="6" ref="A231:A269">"2015-10-03"</f>
        <v>2015-10-03</v>
      </c>
      <c r="B231" t="str">
        <f>"0000"</f>
        <v>0000</v>
      </c>
      <c r="C231" t="s">
        <v>314</v>
      </c>
      <c r="D231" t="s">
        <v>316</v>
      </c>
      <c r="E231" t="s">
        <v>11</v>
      </c>
      <c r="G231" s="2" t="s">
        <v>315</v>
      </c>
      <c r="H231">
        <v>0</v>
      </c>
      <c r="I231" t="s">
        <v>15</v>
      </c>
      <c r="J231" t="s">
        <v>317</v>
      </c>
    </row>
    <row r="232" spans="1:10" ht="30">
      <c r="A232" t="str">
        <f t="shared" si="6"/>
        <v>2015-10-03</v>
      </c>
      <c r="B232" t="str">
        <f>"0100"</f>
        <v>0100</v>
      </c>
      <c r="C232" t="s">
        <v>305</v>
      </c>
      <c r="E232" t="s">
        <v>44</v>
      </c>
      <c r="G232" s="2" t="s">
        <v>306</v>
      </c>
      <c r="H232">
        <v>2015</v>
      </c>
      <c r="I232" t="s">
        <v>15</v>
      </c>
      <c r="J232" t="s">
        <v>307</v>
      </c>
    </row>
    <row r="233" spans="1:10" ht="45">
      <c r="A233" t="str">
        <f t="shared" si="6"/>
        <v>2015-10-03</v>
      </c>
      <c r="B233" t="str">
        <f>"0300"</f>
        <v>0300</v>
      </c>
      <c r="C233" t="s">
        <v>251</v>
      </c>
      <c r="D233" t="s">
        <v>14</v>
      </c>
      <c r="E233" t="s">
        <v>111</v>
      </c>
      <c r="F233" t="s">
        <v>205</v>
      </c>
      <c r="G233" s="2" t="s">
        <v>252</v>
      </c>
      <c r="H233">
        <v>2002</v>
      </c>
      <c r="I233" t="s">
        <v>15</v>
      </c>
      <c r="J233" t="s">
        <v>253</v>
      </c>
    </row>
    <row r="234" spans="1:10" ht="45">
      <c r="A234" t="str">
        <f t="shared" si="6"/>
        <v>2015-10-03</v>
      </c>
      <c r="B234" t="str">
        <f>"0440"</f>
        <v>0440</v>
      </c>
      <c r="C234" t="s">
        <v>318</v>
      </c>
      <c r="E234" t="s">
        <v>11</v>
      </c>
      <c r="G234" s="2" t="s">
        <v>319</v>
      </c>
      <c r="H234">
        <v>2012</v>
      </c>
      <c r="I234" t="s">
        <v>15</v>
      </c>
      <c r="J234" t="s">
        <v>320</v>
      </c>
    </row>
    <row r="235" spans="1:10" ht="45">
      <c r="A235" t="str">
        <f t="shared" si="6"/>
        <v>2015-10-03</v>
      </c>
      <c r="B235" t="str">
        <f>"0450"</f>
        <v>0450</v>
      </c>
      <c r="C235" t="s">
        <v>308</v>
      </c>
      <c r="E235" t="s">
        <v>11</v>
      </c>
      <c r="G235" s="2" t="s">
        <v>309</v>
      </c>
      <c r="H235">
        <v>2009</v>
      </c>
      <c r="I235" t="s">
        <v>15</v>
      </c>
      <c r="J235" t="s">
        <v>310</v>
      </c>
    </row>
    <row r="236" spans="1:10" ht="45">
      <c r="A236" t="str">
        <f t="shared" si="6"/>
        <v>2015-10-03</v>
      </c>
      <c r="B236" t="str">
        <f>"0500"</f>
        <v>0500</v>
      </c>
      <c r="C236" t="s">
        <v>321</v>
      </c>
      <c r="D236" t="s">
        <v>323</v>
      </c>
      <c r="E236" t="s">
        <v>18</v>
      </c>
      <c r="G236" s="2" t="s">
        <v>322</v>
      </c>
      <c r="H236">
        <v>2011</v>
      </c>
      <c r="I236" t="s">
        <v>15</v>
      </c>
      <c r="J236" t="s">
        <v>46</v>
      </c>
    </row>
    <row r="237" spans="1:10" ht="45">
      <c r="A237" t="str">
        <f t="shared" si="6"/>
        <v>2015-10-03</v>
      </c>
      <c r="B237" t="str">
        <f>"0530"</f>
        <v>0530</v>
      </c>
      <c r="C237" t="s">
        <v>107</v>
      </c>
      <c r="D237" t="s">
        <v>325</v>
      </c>
      <c r="E237" t="s">
        <v>18</v>
      </c>
      <c r="G237" s="2" t="s">
        <v>324</v>
      </c>
      <c r="H237">
        <v>0</v>
      </c>
      <c r="I237" t="s">
        <v>14</v>
      </c>
      <c r="J237" t="s">
        <v>46</v>
      </c>
    </row>
    <row r="238" spans="1:10" ht="45">
      <c r="A238" t="str">
        <f t="shared" si="6"/>
        <v>2015-10-03</v>
      </c>
      <c r="B238" t="str">
        <f>"0600"</f>
        <v>0600</v>
      </c>
      <c r="C238" t="s">
        <v>17</v>
      </c>
      <c r="D238" t="s">
        <v>293</v>
      </c>
      <c r="E238" t="s">
        <v>18</v>
      </c>
      <c r="G238" s="2" t="s">
        <v>19</v>
      </c>
      <c r="H238">
        <v>2005</v>
      </c>
      <c r="I238" t="s">
        <v>21</v>
      </c>
      <c r="J238" t="s">
        <v>22</v>
      </c>
    </row>
    <row r="239" spans="1:10" ht="15">
      <c r="A239" t="str">
        <f t="shared" si="6"/>
        <v>2015-10-03</v>
      </c>
      <c r="B239" t="str">
        <f>"0630"</f>
        <v>0630</v>
      </c>
      <c r="C239" t="s">
        <v>23</v>
      </c>
      <c r="D239" t="s">
        <v>169</v>
      </c>
      <c r="E239" t="s">
        <v>18</v>
      </c>
      <c r="G239" s="2" t="s">
        <v>168</v>
      </c>
      <c r="H239">
        <v>2009</v>
      </c>
      <c r="I239" t="s">
        <v>15</v>
      </c>
      <c r="J239" t="s">
        <v>26</v>
      </c>
    </row>
    <row r="240" spans="1:10" ht="45">
      <c r="A240" t="str">
        <f t="shared" si="6"/>
        <v>2015-10-03</v>
      </c>
      <c r="B240" t="str">
        <f>"0700"</f>
        <v>0700</v>
      </c>
      <c r="C240" t="s">
        <v>27</v>
      </c>
      <c r="E240" t="s">
        <v>18</v>
      </c>
      <c r="G240" s="2" t="s">
        <v>28</v>
      </c>
      <c r="H240">
        <v>0</v>
      </c>
      <c r="I240" t="s">
        <v>14</v>
      </c>
      <c r="J240" t="s">
        <v>22</v>
      </c>
    </row>
    <row r="241" spans="1:10" ht="30">
      <c r="A241" t="str">
        <f t="shared" si="6"/>
        <v>2015-10-03</v>
      </c>
      <c r="B241" t="str">
        <f>"0730"</f>
        <v>0730</v>
      </c>
      <c r="C241" t="s">
        <v>30</v>
      </c>
      <c r="E241" t="s">
        <v>18</v>
      </c>
      <c r="G241" s="2" t="s">
        <v>31</v>
      </c>
      <c r="H241">
        <v>2010</v>
      </c>
      <c r="I241" t="s">
        <v>21</v>
      </c>
      <c r="J241" t="s">
        <v>117</v>
      </c>
    </row>
    <row r="242" spans="1:10" ht="30">
      <c r="A242" t="str">
        <f t="shared" si="6"/>
        <v>2015-10-03</v>
      </c>
      <c r="B242" t="str">
        <f>"0800"</f>
        <v>0800</v>
      </c>
      <c r="C242" t="s">
        <v>32</v>
      </c>
      <c r="E242" t="s">
        <v>18</v>
      </c>
      <c r="G242" s="2" t="s">
        <v>326</v>
      </c>
      <c r="H242">
        <v>0</v>
      </c>
      <c r="I242" t="s">
        <v>15</v>
      </c>
      <c r="J242" t="s">
        <v>46</v>
      </c>
    </row>
    <row r="243" spans="1:10" ht="45">
      <c r="A243" t="str">
        <f t="shared" si="6"/>
        <v>2015-10-03</v>
      </c>
      <c r="B243" t="str">
        <f>"0830"</f>
        <v>0830</v>
      </c>
      <c r="C243" t="s">
        <v>34</v>
      </c>
      <c r="E243" t="s">
        <v>18</v>
      </c>
      <c r="G243" s="2" t="s">
        <v>35</v>
      </c>
      <c r="H243">
        <v>2011</v>
      </c>
      <c r="I243" t="s">
        <v>15</v>
      </c>
      <c r="J243" t="s">
        <v>29</v>
      </c>
    </row>
    <row r="244" spans="1:10" ht="30">
      <c r="A244" t="str">
        <f t="shared" si="6"/>
        <v>2015-10-03</v>
      </c>
      <c r="B244" t="str">
        <f>"0900"</f>
        <v>0900</v>
      </c>
      <c r="C244" t="s">
        <v>36</v>
      </c>
      <c r="E244" t="s">
        <v>18</v>
      </c>
      <c r="G244" s="2" t="s">
        <v>37</v>
      </c>
      <c r="H244">
        <v>0</v>
      </c>
      <c r="I244" t="s">
        <v>21</v>
      </c>
      <c r="J244" t="s">
        <v>38</v>
      </c>
    </row>
    <row r="245" spans="1:10" ht="30">
      <c r="A245" t="str">
        <f t="shared" si="6"/>
        <v>2015-10-03</v>
      </c>
      <c r="B245" t="str">
        <f>"0915"</f>
        <v>0915</v>
      </c>
      <c r="C245" t="s">
        <v>36</v>
      </c>
      <c r="E245" t="s">
        <v>18</v>
      </c>
      <c r="G245" s="2" t="s">
        <v>37</v>
      </c>
      <c r="H245">
        <v>0</v>
      </c>
      <c r="I245" t="s">
        <v>21</v>
      </c>
      <c r="J245" t="s">
        <v>38</v>
      </c>
    </row>
    <row r="246" spans="1:10" ht="45">
      <c r="A246" t="str">
        <f t="shared" si="6"/>
        <v>2015-10-03</v>
      </c>
      <c r="B246" t="str">
        <f>"0930"</f>
        <v>0930</v>
      </c>
      <c r="C246" t="s">
        <v>27</v>
      </c>
      <c r="E246" t="s">
        <v>18</v>
      </c>
      <c r="G246" s="2" t="s">
        <v>28</v>
      </c>
      <c r="H246">
        <v>0</v>
      </c>
      <c r="I246" t="s">
        <v>14</v>
      </c>
      <c r="J246" t="s">
        <v>29</v>
      </c>
    </row>
    <row r="247" spans="1:10" ht="45">
      <c r="A247" t="str">
        <f t="shared" si="6"/>
        <v>2015-10-03</v>
      </c>
      <c r="B247" t="str">
        <f>"1000"</f>
        <v>1000</v>
      </c>
      <c r="C247" t="s">
        <v>43</v>
      </c>
      <c r="E247" t="s">
        <v>44</v>
      </c>
      <c r="G247" s="2" t="s">
        <v>45</v>
      </c>
      <c r="H247">
        <v>2015</v>
      </c>
      <c r="I247" t="s">
        <v>15</v>
      </c>
      <c r="J247" t="s">
        <v>46</v>
      </c>
    </row>
    <row r="248" spans="1:10" ht="30">
      <c r="A248" t="str">
        <f t="shared" si="6"/>
        <v>2015-10-03</v>
      </c>
      <c r="B248" t="str">
        <f>"1030"</f>
        <v>1030</v>
      </c>
      <c r="C248" t="s">
        <v>305</v>
      </c>
      <c r="E248" t="s">
        <v>44</v>
      </c>
      <c r="G248" s="2" t="s">
        <v>306</v>
      </c>
      <c r="H248">
        <v>2015</v>
      </c>
      <c r="I248" t="s">
        <v>15</v>
      </c>
      <c r="J248" t="s">
        <v>307</v>
      </c>
    </row>
    <row r="249" spans="1:10" ht="30">
      <c r="A249" t="str">
        <f t="shared" si="6"/>
        <v>2015-10-03</v>
      </c>
      <c r="B249" t="str">
        <f>"1230"</f>
        <v>1230</v>
      </c>
      <c r="C249" t="s">
        <v>272</v>
      </c>
      <c r="G249" s="2" t="s">
        <v>273</v>
      </c>
      <c r="H249">
        <v>0</v>
      </c>
      <c r="I249" t="s">
        <v>14</v>
      </c>
      <c r="J249" t="s">
        <v>274</v>
      </c>
    </row>
    <row r="250" spans="1:10" ht="45">
      <c r="A250" t="str">
        <f t="shared" si="6"/>
        <v>2015-10-03</v>
      </c>
      <c r="B250" t="str">
        <f>"1330"</f>
        <v>1330</v>
      </c>
      <c r="C250" t="s">
        <v>270</v>
      </c>
      <c r="G250" s="2" t="s">
        <v>271</v>
      </c>
      <c r="H250">
        <v>0</v>
      </c>
      <c r="I250" t="s">
        <v>14</v>
      </c>
      <c r="J250" t="s">
        <v>29</v>
      </c>
    </row>
    <row r="251" spans="1:10" ht="45">
      <c r="A251" t="str">
        <f t="shared" si="6"/>
        <v>2015-10-03</v>
      </c>
      <c r="B251" t="str">
        <f>"1400"</f>
        <v>1400</v>
      </c>
      <c r="C251" t="s">
        <v>327</v>
      </c>
      <c r="E251" t="s">
        <v>44</v>
      </c>
      <c r="G251" s="2" t="s">
        <v>328</v>
      </c>
      <c r="H251">
        <v>0</v>
      </c>
      <c r="I251" t="s">
        <v>15</v>
      </c>
      <c r="J251" t="s">
        <v>329</v>
      </c>
    </row>
    <row r="252" spans="1:10" ht="45">
      <c r="A252" t="str">
        <f t="shared" si="6"/>
        <v>2015-10-03</v>
      </c>
      <c r="B252" t="str">
        <f>"1530"</f>
        <v>1530</v>
      </c>
      <c r="C252" t="s">
        <v>330</v>
      </c>
      <c r="E252" t="s">
        <v>18</v>
      </c>
      <c r="G252" s="2" t="s">
        <v>331</v>
      </c>
      <c r="H252">
        <v>0</v>
      </c>
      <c r="I252" t="s">
        <v>14</v>
      </c>
      <c r="J252" t="s">
        <v>87</v>
      </c>
    </row>
    <row r="253" spans="1:10" ht="45">
      <c r="A253" t="str">
        <f t="shared" si="6"/>
        <v>2015-10-03</v>
      </c>
      <c r="B253" t="str">
        <f>"1630"</f>
        <v>1630</v>
      </c>
      <c r="C253" t="s">
        <v>199</v>
      </c>
      <c r="D253" t="s">
        <v>333</v>
      </c>
      <c r="E253" t="s">
        <v>18</v>
      </c>
      <c r="G253" s="2" t="s">
        <v>332</v>
      </c>
      <c r="H253">
        <v>0</v>
      </c>
      <c r="I253" t="s">
        <v>14</v>
      </c>
      <c r="J253" t="s">
        <v>228</v>
      </c>
    </row>
    <row r="254" spans="1:10" ht="30">
      <c r="A254" t="str">
        <f t="shared" si="6"/>
        <v>2015-10-03</v>
      </c>
      <c r="B254" t="str">
        <f>"1645"</f>
        <v>1645</v>
      </c>
      <c r="C254" t="s">
        <v>199</v>
      </c>
      <c r="D254" t="s">
        <v>335</v>
      </c>
      <c r="E254" t="s">
        <v>11</v>
      </c>
      <c r="G254" s="2" t="s">
        <v>334</v>
      </c>
      <c r="H254">
        <v>0</v>
      </c>
      <c r="I254" t="s">
        <v>14</v>
      </c>
      <c r="J254" t="s">
        <v>63</v>
      </c>
    </row>
    <row r="255" spans="1:10" ht="45">
      <c r="A255" t="str">
        <f t="shared" si="6"/>
        <v>2015-10-03</v>
      </c>
      <c r="B255" t="str">
        <f>"1700"</f>
        <v>1700</v>
      </c>
      <c r="C255" t="s">
        <v>60</v>
      </c>
      <c r="D255" t="s">
        <v>337</v>
      </c>
      <c r="E255" t="s">
        <v>11</v>
      </c>
      <c r="G255" s="2" t="s">
        <v>336</v>
      </c>
      <c r="H255">
        <v>0</v>
      </c>
      <c r="I255" t="s">
        <v>15</v>
      </c>
      <c r="J255" t="s">
        <v>63</v>
      </c>
    </row>
    <row r="256" spans="1:10" ht="30">
      <c r="A256" t="str">
        <f t="shared" si="6"/>
        <v>2015-10-03</v>
      </c>
      <c r="B256" t="str">
        <f>"1715"</f>
        <v>1715</v>
      </c>
      <c r="C256" t="s">
        <v>60</v>
      </c>
      <c r="D256" t="s">
        <v>339</v>
      </c>
      <c r="E256" t="s">
        <v>18</v>
      </c>
      <c r="G256" s="2" t="s">
        <v>338</v>
      </c>
      <c r="H256">
        <v>0</v>
      </c>
      <c r="I256" t="s">
        <v>15</v>
      </c>
      <c r="J256" t="s">
        <v>63</v>
      </c>
    </row>
    <row r="257" spans="1:10" ht="45">
      <c r="A257" t="str">
        <f t="shared" si="6"/>
        <v>2015-10-03</v>
      </c>
      <c r="B257" t="str">
        <f>"1730"</f>
        <v>1730</v>
      </c>
      <c r="C257" t="s">
        <v>43</v>
      </c>
      <c r="E257" t="s">
        <v>44</v>
      </c>
      <c r="G257" s="2" t="s">
        <v>45</v>
      </c>
      <c r="H257">
        <v>2015</v>
      </c>
      <c r="I257" t="s">
        <v>15</v>
      </c>
      <c r="J257" t="s">
        <v>46</v>
      </c>
    </row>
    <row r="258" spans="1:10" ht="15">
      <c r="A258" t="str">
        <f t="shared" si="6"/>
        <v>2015-10-03</v>
      </c>
      <c r="B258" t="str">
        <f>"1800"</f>
        <v>1800</v>
      </c>
      <c r="C258" t="s">
        <v>340</v>
      </c>
      <c r="G258" s="2" t="s">
        <v>363</v>
      </c>
      <c r="H258">
        <v>2015</v>
      </c>
      <c r="I258" t="s">
        <v>14</v>
      </c>
      <c r="J258" t="s">
        <v>78</v>
      </c>
    </row>
    <row r="259" spans="1:10" ht="45">
      <c r="A259" t="str">
        <f t="shared" si="6"/>
        <v>2015-10-03</v>
      </c>
      <c r="B259" t="str">
        <f>"1830"</f>
        <v>1830</v>
      </c>
      <c r="C259" t="s">
        <v>60</v>
      </c>
      <c r="D259" t="s">
        <v>342</v>
      </c>
      <c r="E259" t="s">
        <v>11</v>
      </c>
      <c r="G259" s="2" t="s">
        <v>341</v>
      </c>
      <c r="H259">
        <v>0</v>
      </c>
      <c r="I259" t="s">
        <v>15</v>
      </c>
      <c r="J259" t="s">
        <v>63</v>
      </c>
    </row>
    <row r="260" spans="1:10" ht="45">
      <c r="A260" t="str">
        <f t="shared" si="6"/>
        <v>2015-10-03</v>
      </c>
      <c r="B260" t="str">
        <f>"1845"</f>
        <v>1845</v>
      </c>
      <c r="C260" t="s">
        <v>60</v>
      </c>
      <c r="D260" t="s">
        <v>344</v>
      </c>
      <c r="E260" t="s">
        <v>18</v>
      </c>
      <c r="G260" s="2" t="s">
        <v>343</v>
      </c>
      <c r="H260">
        <v>0</v>
      </c>
      <c r="I260" t="s">
        <v>15</v>
      </c>
      <c r="J260" t="s">
        <v>73</v>
      </c>
    </row>
    <row r="261" spans="1:10" ht="45">
      <c r="A261" t="str">
        <f t="shared" si="6"/>
        <v>2015-10-03</v>
      </c>
      <c r="B261" t="str">
        <f>"1900"</f>
        <v>1900</v>
      </c>
      <c r="C261" t="s">
        <v>60</v>
      </c>
      <c r="D261" t="s">
        <v>346</v>
      </c>
      <c r="E261" t="s">
        <v>18</v>
      </c>
      <c r="G261" s="2" t="s">
        <v>345</v>
      </c>
      <c r="H261">
        <v>0</v>
      </c>
      <c r="I261" t="s">
        <v>15</v>
      </c>
      <c r="J261" t="s">
        <v>63</v>
      </c>
    </row>
    <row r="262" spans="1:10" ht="45">
      <c r="A262" t="str">
        <f t="shared" si="6"/>
        <v>2015-10-03</v>
      </c>
      <c r="B262" t="str">
        <f>"1915"</f>
        <v>1915</v>
      </c>
      <c r="C262" t="s">
        <v>60</v>
      </c>
      <c r="D262" t="s">
        <v>348</v>
      </c>
      <c r="E262" t="s">
        <v>18</v>
      </c>
      <c r="G262" s="2" t="s">
        <v>347</v>
      </c>
      <c r="H262">
        <v>0</v>
      </c>
      <c r="I262" t="s">
        <v>15</v>
      </c>
      <c r="J262" t="s">
        <v>63</v>
      </c>
    </row>
    <row r="263" spans="1:10" ht="45">
      <c r="A263" t="str">
        <f t="shared" si="6"/>
        <v>2015-10-03</v>
      </c>
      <c r="B263" t="str">
        <f>"1930"</f>
        <v>1930</v>
      </c>
      <c r="C263" t="s">
        <v>349</v>
      </c>
      <c r="D263" t="s">
        <v>351</v>
      </c>
      <c r="E263" t="s">
        <v>18</v>
      </c>
      <c r="G263" s="2" t="s">
        <v>350</v>
      </c>
      <c r="H263">
        <v>2012</v>
      </c>
      <c r="I263" t="s">
        <v>66</v>
      </c>
      <c r="J263" t="s">
        <v>46</v>
      </c>
    </row>
    <row r="264" spans="1:10" ht="15">
      <c r="A264" t="str">
        <f t="shared" si="6"/>
        <v>2015-10-03</v>
      </c>
      <c r="B264" t="str">
        <f>"2000"</f>
        <v>2000</v>
      </c>
      <c r="C264" t="s">
        <v>352</v>
      </c>
      <c r="D264" t="s">
        <v>352</v>
      </c>
      <c r="G264" s="2" t="s">
        <v>14</v>
      </c>
      <c r="H264">
        <v>0</v>
      </c>
      <c r="I264" t="s">
        <v>15</v>
      </c>
      <c r="J264" t="s">
        <v>353</v>
      </c>
    </row>
    <row r="265" spans="1:10" ht="45">
      <c r="A265" t="str">
        <f t="shared" si="6"/>
        <v>2015-10-03</v>
      </c>
      <c r="B265" t="str">
        <f>"2015"</f>
        <v>2015</v>
      </c>
      <c r="C265" t="s">
        <v>354</v>
      </c>
      <c r="D265" t="s">
        <v>354</v>
      </c>
      <c r="E265" t="s">
        <v>11</v>
      </c>
      <c r="G265" s="2" t="s">
        <v>355</v>
      </c>
      <c r="H265">
        <v>2013</v>
      </c>
      <c r="I265" t="s">
        <v>15</v>
      </c>
      <c r="J265" t="s">
        <v>320</v>
      </c>
    </row>
    <row r="266" spans="1:10" ht="30">
      <c r="A266" t="str">
        <f t="shared" si="6"/>
        <v>2015-10-03</v>
      </c>
      <c r="B266" t="str">
        <f>"2030"</f>
        <v>2030</v>
      </c>
      <c r="C266" t="s">
        <v>10</v>
      </c>
      <c r="D266" t="s">
        <v>287</v>
      </c>
      <c r="E266" t="s">
        <v>18</v>
      </c>
      <c r="G266" s="2" t="s">
        <v>12</v>
      </c>
      <c r="H266">
        <v>2013</v>
      </c>
      <c r="I266" t="s">
        <v>15</v>
      </c>
      <c r="J266" t="s">
        <v>87</v>
      </c>
    </row>
    <row r="267" spans="1:10" ht="30">
      <c r="A267" t="str">
        <f t="shared" si="6"/>
        <v>2015-10-03</v>
      </c>
      <c r="B267" t="str">
        <f>"2130"</f>
        <v>2130</v>
      </c>
      <c r="C267" t="s">
        <v>356</v>
      </c>
      <c r="D267" t="s">
        <v>14</v>
      </c>
      <c r="E267" t="s">
        <v>150</v>
      </c>
      <c r="F267" t="s">
        <v>85</v>
      </c>
      <c r="G267" s="2" t="s">
        <v>357</v>
      </c>
      <c r="H267">
        <v>1994</v>
      </c>
      <c r="I267" t="s">
        <v>66</v>
      </c>
      <c r="J267" t="s">
        <v>358</v>
      </c>
    </row>
    <row r="268" spans="1:10" ht="45">
      <c r="A268" t="str">
        <f t="shared" si="6"/>
        <v>2015-10-03</v>
      </c>
      <c r="B268" t="str">
        <f>"2315"</f>
        <v>2315</v>
      </c>
      <c r="C268" t="s">
        <v>189</v>
      </c>
      <c r="D268" t="s">
        <v>189</v>
      </c>
      <c r="E268" t="s">
        <v>11</v>
      </c>
      <c r="G268" s="2" t="s">
        <v>190</v>
      </c>
      <c r="H268">
        <v>0</v>
      </c>
      <c r="I268" t="s">
        <v>15</v>
      </c>
      <c r="J268" t="s">
        <v>46</v>
      </c>
    </row>
    <row r="269" spans="1:10" ht="45">
      <c r="A269" t="str">
        <f t="shared" si="6"/>
        <v>2015-10-03</v>
      </c>
      <c r="B269" t="str">
        <f>"2345"</f>
        <v>2345</v>
      </c>
      <c r="C269" t="s">
        <v>60</v>
      </c>
      <c r="D269" t="s">
        <v>348</v>
      </c>
      <c r="E269" t="s">
        <v>18</v>
      </c>
      <c r="G269" s="2" t="s">
        <v>347</v>
      </c>
      <c r="H269">
        <v>0</v>
      </c>
      <c r="I269" t="s">
        <v>15</v>
      </c>
      <c r="J269" t="s">
        <v>63</v>
      </c>
    </row>
    <row r="270" spans="1:10" ht="30">
      <c r="A270" t="str">
        <f>"2015-10-04"</f>
        <v>2015-10-04</v>
      </c>
      <c r="B270" t="str">
        <f>"0000"</f>
        <v>0000</v>
      </c>
      <c r="C270" t="s">
        <v>359</v>
      </c>
      <c r="E270" t="s">
        <v>11</v>
      </c>
      <c r="F270" t="s">
        <v>360</v>
      </c>
      <c r="G270" s="2" t="s">
        <v>361</v>
      </c>
      <c r="H270">
        <v>2012</v>
      </c>
      <c r="I270" t="s">
        <v>15</v>
      </c>
      <c r="J270" t="s">
        <v>362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2015-09-10T00:13:23Z</dcterms:created>
  <dcterms:modified xsi:type="dcterms:W3CDTF">2015-09-10T00:13:41Z</dcterms:modified>
  <cp:category/>
  <cp:version/>
  <cp:contentType/>
  <cp:contentStatus/>
</cp:coreProperties>
</file>