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20" windowHeight="12165" activeTab="0"/>
  </bookViews>
  <sheets>
    <sheet name="Publicity Program Guide 1535664" sheetId="1" r:id="rId1"/>
  </sheets>
  <definedNames/>
  <calcPr fullCalcOnLoad="1"/>
</workbook>
</file>

<file path=xl/sharedStrings.xml><?xml version="1.0" encoding="utf-8"?>
<sst xmlns="http://schemas.openxmlformats.org/spreadsheetml/2006/main" count="1722" uniqueCount="547">
  <si>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</si>
  <si>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</si>
  <si>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</si>
  <si>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</si>
  <si>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</si>
  <si>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</si>
  <si>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</si>
  <si>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</si>
  <si>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</si>
  <si>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</si>
  <si>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</si>
  <si>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</si>
  <si>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</si>
  <si>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Bamay</t>
  </si>
  <si>
    <t>G</t>
  </si>
  <si>
    <t>Slow TV is back on NITV with more beautiful Bamay, celebrating stunning landscapes of Countries across Australia. Sit back and relax with the healing powers of Country.</t>
  </si>
  <si>
    <t>Noongar Country - The Pinnacles WA Part 1</t>
  </si>
  <si>
    <t>RPT</t>
  </si>
  <si>
    <t>AUSTRALIA</t>
  </si>
  <si>
    <t>Noongar Country - The Pinnacles WA Part 2</t>
  </si>
  <si>
    <t>Musomagic Outback Tracks</t>
  </si>
  <si>
    <t>Showcasing songs and videos created in remote outback communities.</t>
  </si>
  <si>
    <t>Alice Dunes</t>
  </si>
  <si>
    <t>Y</t>
  </si>
  <si>
    <t>PG</t>
  </si>
  <si>
    <t>Arnhern Land</t>
  </si>
  <si>
    <t>Coyote's Crazy Smart Science Show</t>
  </si>
  <si>
    <t>Ethnobotanist Cease Wyss shares plant knowledge; Kai shows makes punk rock cabbage!</t>
  </si>
  <si>
    <t>Earth Science</t>
  </si>
  <si>
    <t>CANADA</t>
  </si>
  <si>
    <t xml:space="preserve">Aussie Bush Tales </t>
  </si>
  <si>
    <t>The Aboriginal boys find some eucalyptus branches and decide to make three didgeridoos that will have the most beautiful acoustic sounds in the land.</t>
  </si>
  <si>
    <t>Three Didgeridoos</t>
  </si>
  <si>
    <t>Waabiny Time</t>
  </si>
  <si>
    <t>Kedala, day-time for the ngaangk, the sun and kedalak, night-time is when the miyak the moon comes out.</t>
  </si>
  <si>
    <t>Day And Night</t>
  </si>
  <si>
    <t>USA</t>
  </si>
  <si>
    <t>Little J &amp; Big Cuz</t>
  </si>
  <si>
    <t>Take home readers - best day ever for Little J, and worst day ever for Levi!</t>
  </si>
  <si>
    <t>Levi Learns</t>
  </si>
  <si>
    <t xml:space="preserve"> </t>
  </si>
  <si>
    <t>Wolf Joe</t>
  </si>
  <si>
    <t>When the kids think there is a giant snake in the lake they are determined to solve the mystery. The monster is really a long line of plastic trash they are motivated to clean up Thunder Lake beach.</t>
  </si>
  <si>
    <t>Operation Clean Up</t>
  </si>
  <si>
    <t>Nanny Tuta</t>
  </si>
  <si>
    <t>Do you know what a carnival is? Nanny Tuta and the Fox dress up in various costumes and can't decide which mask is right to attend the carnival.</t>
  </si>
  <si>
    <t>Carnival</t>
  </si>
  <si>
    <t>UNITED KINGDOM</t>
  </si>
  <si>
    <t xml:space="preserve">Spartakus And The Sun Beneath The Sea </t>
  </si>
  <si>
    <t>Tehrig stops at the foot of the thousand-storey tower, a titanic library that holds all the knowledge of humanity.</t>
  </si>
  <si>
    <t>FRANCE</t>
  </si>
  <si>
    <t>Bushwhacked</t>
  </si>
  <si>
    <t>An epic journey to the sea floor to carry out research on 'a silent assassin', the deadly Cone Snail.</t>
  </si>
  <si>
    <t>Cone Snail</t>
  </si>
  <si>
    <t>The Magic Canoe</t>
  </si>
  <si>
    <t>Julie declares herself a tightrope walker and, unaware that she does not yet have the skills, insists on walking a high tightrope right away.</t>
  </si>
  <si>
    <t>Julie's Rodeo</t>
  </si>
  <si>
    <t>Pam is fearful when people talk to her about ghosts. It is only in a funny adventure that she will be able to distinguish the true from the false.</t>
  </si>
  <si>
    <t>NRL WA Women's First Grade Premiership</t>
  </si>
  <si>
    <t>NC</t>
  </si>
  <si>
    <t>Catch all the excitement of the NRL WA's Women's First Grade Premiership League of 2022.</t>
  </si>
  <si>
    <t>Rugby League 2022: Koori Knockout</t>
  </si>
  <si>
    <t>Relive all the magic of the 50th edition of the Koori Knockout - an unforgettable gathering of sport and culture.</t>
  </si>
  <si>
    <t>Women's U15 Final - Waterloo Storm V Gadhu Sisters</t>
  </si>
  <si>
    <t xml:space="preserve">Over The Black Dot </t>
  </si>
  <si>
    <t>A weekly off-the-cuff footy chat with Rugby League great Dean Widders and Timana Tahu with regular recurring guest Bo De La Cruz. They discuss everything from the grass roots all the way to the NRL.</t>
  </si>
  <si>
    <t>First Nations Indigenous Football Cup</t>
  </si>
  <si>
    <t>Catch all the action from the 2022 First Nations Indigenous Football Cup.</t>
  </si>
  <si>
    <t>Women's Grand Final - Jindi Magic V Sc Goannas</t>
  </si>
  <si>
    <t>Rugby Union 2022: Ella 7s</t>
  </si>
  <si>
    <t>Rugby 7s at its grassroots best played in the Ella spirit.</t>
  </si>
  <si>
    <t>Afl 2022: Ntfl Women's Under 18s 16</t>
  </si>
  <si>
    <t>All the action from the NTFL Women's Under 18s 2022 season.</t>
  </si>
  <si>
    <t>Long Time Coming: A 1955 Baseball Story</t>
  </si>
  <si>
    <t xml:space="preserve">a l </t>
  </si>
  <si>
    <t>In 1955, when racial segregation is rampant in the South, two groups of 12-year-old boys step onto a baseball field in an act of cultural defiance.</t>
  </si>
  <si>
    <t>Songlines</t>
  </si>
  <si>
    <t>Steve Jamijinpa Patrick embarks on an epic journey to rediscover the secrets of how to make rain, Warlpiri-style.</t>
  </si>
  <si>
    <t>Ngapa Jukurrpa - Water Songline</t>
  </si>
  <si>
    <t xml:space="preserve">Living Black </t>
  </si>
  <si>
    <t>The role of women in society has often been unsung or diminished. Living Black reporter Nakari Thorpe travelled back to her birthplace to ensure the story of the women who inspire her are remembered.</t>
  </si>
  <si>
    <t>Strong Women</t>
  </si>
  <si>
    <t>Nitv News Update 2023</t>
  </si>
  <si>
    <t>The latest news from the oldest living culture, Join Natalie Ahmat and the team of NITV journalists for stories from an Indigenous perspective.</t>
  </si>
  <si>
    <t>Nitv News Update 2023 Ep 129</t>
  </si>
  <si>
    <t>Who Do You Think You Are?TroyCassarDaley</t>
  </si>
  <si>
    <t>On a quest to to find his ancestral homeland, country music icon Troy Cassar Daley will finally bridge the gap between his two cultural worlds.</t>
  </si>
  <si>
    <t>Troy Cassar-Daley</t>
  </si>
  <si>
    <t>Sing About This Country</t>
  </si>
  <si>
    <t>"Sing About This Country" is a documentary following country music star Troy Cassar-Daley and his good friends from The Black Image Band</t>
  </si>
  <si>
    <t>Murundak - Songs of Freedom</t>
  </si>
  <si>
    <t>M</t>
  </si>
  <si>
    <t xml:space="preserve">l </t>
  </si>
  <si>
    <t>A feature-length documentary that journeys into the heart of Aboriginal protest music following The Black Arm Band, a gathering of some of Australia's finest Indigenous musicians.</t>
  </si>
  <si>
    <t xml:space="preserve">Big Sky Girls </t>
  </si>
  <si>
    <t>Filmed in one day, Big Sky Girls follows a group of girls from remote and regional areas of Australia who have been selected for a song-writing mentorship program.</t>
  </si>
  <si>
    <t>Big Sky Girls</t>
  </si>
  <si>
    <t>Songlines on Screen</t>
  </si>
  <si>
    <t>Yarripiri the giant ancestral taipan created the Jardiwanpa Songline through his journey, bringing songs, law and the Jardiwanpa fire ceremony to Warlpiri people.</t>
  </si>
  <si>
    <t>Yarripiri's Journey</t>
  </si>
  <si>
    <t>NITV On The Road</t>
  </si>
  <si>
    <t>This program showcases performances by the traditional dance groups who were at the Laura Aboriginal Dance Festival 2013 with the Festival coordinator Raymond Blanco giving insight into the event.</t>
  </si>
  <si>
    <t>Nitv On The Road: Laura Festival</t>
  </si>
  <si>
    <t>NITV On the Road: Mbantua</t>
  </si>
  <si>
    <t>A weekend of Culture and Music in Central Australia.</t>
  </si>
  <si>
    <t>Tjintu Desert Band</t>
  </si>
  <si>
    <t>Nitv On The Road: Boomerang Festival</t>
  </si>
  <si>
    <t>Boomerang is a festival held in Byron Bay over the Easter long weekend. Run by Rhoda Roberts, the creator of the Dreaming Festival, it's a mixture of Australian and International Indigenous Acts.</t>
  </si>
  <si>
    <t>Quique Neira</t>
  </si>
  <si>
    <t xml:space="preserve">Nitv On The Road: Barunga Festival </t>
  </si>
  <si>
    <t>From our travelling music series, NITV showcases veterans and newcomers alike as they perform at the Barunga Festival 2015</t>
  </si>
  <si>
    <t>Cultural Connections Immersion Festival</t>
  </si>
  <si>
    <t>Concert series with live performances from Indigenous artists at the 1770 Cultural Connections Immersion Festival in central Queensland.</t>
  </si>
  <si>
    <t>Girramay Country-  Cardwell QLD Part 1</t>
  </si>
  <si>
    <t>Girramay Country-  Cardwell QLD Part 2</t>
  </si>
  <si>
    <t>Todd River</t>
  </si>
  <si>
    <t>Kakadu</t>
  </si>
  <si>
    <t>Our Science Questers go in search of star knowledge and build a medicine wheel; Kai shows us how to make a homemade star projector.</t>
  </si>
  <si>
    <t>Geology</t>
  </si>
  <si>
    <t>While hunting for a kangaroo the Aboriginal boys were followed by a friendly emu that had just walked through a smelly prickle bush.</t>
  </si>
  <si>
    <t>Hot Emu Soup</t>
  </si>
  <si>
    <t>Kwort Kwobikin, to celebrate is deadly! Moort madja, family get-togethers are deadly!</t>
  </si>
  <si>
    <t>Celebrate</t>
  </si>
  <si>
    <t>Big Cuz tries to convince Nanna she's ready for a puppy with the help of Puppy J.</t>
  </si>
  <si>
    <t>Puppy</t>
  </si>
  <si>
    <t>When Smudge the puppy runs wildly around Turtle Bay instead of letting the kids take him to the vet he also snatches Handyman Hank's delivery list.</t>
  </si>
  <si>
    <t>Smudge On The Run</t>
  </si>
  <si>
    <t>Oh my! The Fox is sick, she sneezes instead of saying the usual 'Coo-coo'. Luckily Nanny Tuta knows how to take care of sick Foxy, so she will be healthy and active very soon again.</t>
  </si>
  <si>
    <t>Foxy Is Sick</t>
  </si>
  <si>
    <t>Our heroes are captured one by one by a giant spider, but Bic and Bac manage to  run away. They then meet a community of pangolins and among them, Yaka, the pretty pangolin.</t>
  </si>
  <si>
    <t>Land Of The Great Spider</t>
  </si>
  <si>
    <t xml:space="preserve">a w </t>
  </si>
  <si>
    <t>Fraser Island in Queensland beckons and so too does the need to sustain the predator that calls the World Heritage site home.</t>
  </si>
  <si>
    <t>Dingoes</t>
  </si>
  <si>
    <t>Nico has bad manners and it is only when he is confronted with Orote, a prehistoric man with no good manners, that Nico will become aware that certain behaviors are not pleasant for others.</t>
  </si>
  <si>
    <t>Nico Has No Manners</t>
  </si>
  <si>
    <t>Julie does not believe that unicorns exist. During the funny adventure she will become aware that wonderful creatures can also exist in real life.</t>
  </si>
  <si>
    <t>Julie And The Sea Unicorn</t>
  </si>
  <si>
    <t>Milpirri - Winds Of Change</t>
  </si>
  <si>
    <t>Wanta is an initiated Warlpiri man who shares a deeply refreshing perspective on the challenges for his remote community in Central Australia.</t>
  </si>
  <si>
    <t>Dance Rite</t>
  </si>
  <si>
    <t>Over six weeks, we follow three young Murri boys in Inala as they prepare for a debutante ball. Along the way, they find culture, discover dance and journey from boyhood to manhood.</t>
  </si>
  <si>
    <t>Rite To Dance</t>
  </si>
  <si>
    <t>Shortland Street</t>
  </si>
  <si>
    <t xml:space="preserve">a </t>
  </si>
  <si>
    <t>The hugely popular Kiwi soap is set around the goings-on at a fictional Auckland hospital, and has a reputation for dealing with complex social issues in an inclusive and engrossing way.</t>
  </si>
  <si>
    <t>NEW ZEALAND</t>
  </si>
  <si>
    <t>The Cook Up With Adam Liaw</t>
  </si>
  <si>
    <t>Adam and guests, chef Frank Shek and presenter Alex Lee must pick a side in The Cook Up kitchen as they decide between cooking with pasta or noodles.</t>
  </si>
  <si>
    <t>Pasta Or Noodles</t>
  </si>
  <si>
    <t>Molly Of Denali</t>
  </si>
  <si>
    <t>Molly persuades Tooey and her mom to deliver Grandpa Nat and Nina a camera to capture an erupting volcano. Then, Molly and Tooey plan a trip for Trini's birthday.</t>
  </si>
  <si>
    <t>By Sled Or Snowshoe / The Shortest Birthday</t>
  </si>
  <si>
    <t>Bogged</t>
  </si>
  <si>
    <t>The Ngurin River runs to the coast but is often dry. On a rare rainy day, the Red Dirt Riders want to see how much water is in the dam.</t>
  </si>
  <si>
    <t>Elder Moort wanted goats milk to drink, he sent the boys into the gorges looking for a herd of goats. They brought back a billy goat. Elder Moort yelled out to the boys - 'This is not a milking goat!'</t>
  </si>
  <si>
    <t>Desert Billy Goats</t>
  </si>
  <si>
    <t xml:space="preserve">Seven Sacred Laws </t>
  </si>
  <si>
    <t>The boy is startled as a Timber Wolf steps out of the shadow to explain the Law of Humility.</t>
  </si>
  <si>
    <t>Wolf (Humility)</t>
  </si>
  <si>
    <t>Barrumbi Kids</t>
  </si>
  <si>
    <t>When Tomias gets offered a place in a Melbourne Boarding School, he doesn't know how to tell Dahlia, deciding instead to hide it from her, whilst the kids band together to free the town chickens.</t>
  </si>
  <si>
    <t>Free Range</t>
  </si>
  <si>
    <t>Spartakus And The Sun Beneath The Sea</t>
  </si>
  <si>
    <t>Rebecca got lost in the forest. Bewitched by the melody of an enchanted flute, she discovers a city mysterious populated by only children and mice.</t>
  </si>
  <si>
    <t>Children... And Mice</t>
  </si>
  <si>
    <t xml:space="preserve">Our Stories </t>
  </si>
  <si>
    <t>Follows storyteller and Ngarrindjeri jewellery maker, Stephanie 'Aunty Steph' Gollan, as she prepares to participate in Survival Day activities at Semaphore, South Australia.</t>
  </si>
  <si>
    <t>Aunty Steph, An Adelaide Jewel</t>
  </si>
  <si>
    <t>A multigenerational family explores their Indigenous and South Sea Islander lineage through a shared ancestor, matriarch Louise, and reflect on their connection to land and sea country.</t>
  </si>
  <si>
    <t>They Called Her Louise</t>
  </si>
  <si>
    <t>APTN National News</t>
  </si>
  <si>
    <t>News week in review from Canada's Indigenous broadcaster APTN.</t>
  </si>
  <si>
    <t>Gomeroi Country - Moree NSW Part 2</t>
  </si>
  <si>
    <t>Animal Architects</t>
  </si>
  <si>
    <t>The Luangwa Valley is a complex ecosystem, engineered by the animals that live within it and it's thanks to them that the Luangwa hosts the rich and vibrant diversity of life we see today.</t>
  </si>
  <si>
    <t xml:space="preserve">Every Family Has A Secret </t>
  </si>
  <si>
    <t>Sydney businessman Lance Innes sets out to search for the truth about his mysterious father, Al Gorcey, who walked out on his family when Lance was just 18 months old.</t>
  </si>
  <si>
    <t>Lance Innes &amp; Michelle White</t>
  </si>
  <si>
    <t>Living Black investigates how First Nations people and farmers in northern NSW rallied against the proposed Shenhua Watermark Coalmine to stop the destruction of cultural heritage and farm land.</t>
  </si>
  <si>
    <t>Heritage Victory</t>
  </si>
  <si>
    <t>The Wrecking Crew!</t>
  </si>
  <si>
    <t>The Wrecking Crew tells the story of the unsung musicians that provided the backbeat, the bottom and the swinging melody that drove many of the number one hits of the 1960's.</t>
  </si>
  <si>
    <t>Dark Horse</t>
  </si>
  <si>
    <t xml:space="preserve">a l s </t>
  </si>
  <si>
    <t>An odd romance blooms between a chronic underachiever and a depressed woman who has still not recovered from a previous failed relationship.</t>
  </si>
  <si>
    <t xml:space="preserve">Lycett And Wallis </t>
  </si>
  <si>
    <t>Convict artist Joseph Lycett and his patron Newcastle Commandant Captain James Wallis started an art revolution that resulted in the preservation of vast amounts of Aboriginal Cultural Knowledge.</t>
  </si>
  <si>
    <t>Lycett And Wallis</t>
  </si>
  <si>
    <t>NITV On The Road: Mbantua</t>
  </si>
  <si>
    <t>A weekend of culture and music in Central Australia.</t>
  </si>
  <si>
    <t>Tjupi Band</t>
  </si>
  <si>
    <t>Busby Marou</t>
  </si>
  <si>
    <t>Gomeroi Country -  Moree NSW Part 1</t>
  </si>
  <si>
    <t>Ooraminna</t>
  </si>
  <si>
    <t>Mataranka</t>
  </si>
  <si>
    <t>Professor Shawn Desaulniers says numbers are everywhere; can you solve a Rubiks cube?</t>
  </si>
  <si>
    <t>Math</t>
  </si>
  <si>
    <t>The Elder Moort was getting hungry for some Bungarra to eat, he sent the three Aboriginal boys to catch one. They were fooled by the old Bungarra and found a camel that was stuck in a rabbit warren.</t>
  </si>
  <si>
    <t>Go Bungarra Go</t>
  </si>
  <si>
    <t>Noongar people have been solid tool makers for a long, long time. Karli, the boomerang and kitj, the spear are very useful tools.</t>
  </si>
  <si>
    <t>Traditional Tools</t>
  </si>
  <si>
    <t>Will Little J and Levi find treasure - and has Big Cuz lost Nanna's treasure forever?</t>
  </si>
  <si>
    <t>Treasure Hunters</t>
  </si>
  <si>
    <t>Joe and his friends are looking forward to the outdoor movie screening on the beach tonight but Hank hasn't shown up with the projection equipment.</t>
  </si>
  <si>
    <t>Beach Movie Night</t>
  </si>
  <si>
    <t>It is late at night and it's dark at Nanny Tuta's place. The Fox is very afraid of the dark, but Tuta is brave - she will look up the darkness to catch it, so that Foxy can fall asleep peacefully.</t>
  </si>
  <si>
    <t>Darkness</t>
  </si>
  <si>
    <t>Our heroes are back in the village of Meo and Myra. There they meet Prince Alexis, who thinks peace is possible with Jes Mogokhs, but fails to convince the villagers.</t>
  </si>
  <si>
    <t>This creepy crawly episode is an invitation to join the hosts on a lunch date in Gosford, New South Wales.</t>
  </si>
  <si>
    <t>Wolf Spider</t>
  </si>
  <si>
    <t>Pam learns that some liquids, even in small amounts, can be harmful to streams and their inhabitants.</t>
  </si>
  <si>
    <t>Water Rescue!</t>
  </si>
  <si>
    <t>Nico insists a lot that we play with him and it is only in the funny adventure that he will understand that people sometimes have other things to do than having fun with us.</t>
  </si>
  <si>
    <t>Nico And His Sticky Friend</t>
  </si>
  <si>
    <t>The Amazing Gift Of Education: Atika</t>
  </si>
  <si>
    <t>This is the story of how Atika discovered education when she was 10-years-old.</t>
  </si>
  <si>
    <t xml:space="preserve">Cottagers And Indians </t>
  </si>
  <si>
    <t>James Whetung is reclaiming his indigenous right to plant thousands of acres of wild rice on Pigeon Lake. Local homeowners are furious with the destruction of their lake.</t>
  </si>
  <si>
    <t xml:space="preserve">a l s v </t>
  </si>
  <si>
    <t>Restaurateur Callum Hann and comedian Lizzy Hoo join Adam in The Cook Up kitchen to cook dishes that are just as good when you're cooking for one or 100 people.</t>
  </si>
  <si>
    <t>One Or One Hundred</t>
  </si>
  <si>
    <t>Molly and Trini gather supplies to make suncatchers for their friends, but they lose the beads on the way home. Molly wants to surprise Mom with a pair of traditional beaded slippers for her birthday.</t>
  </si>
  <si>
    <t>Molly's Valentines Day Disaster / Porcupine Slippers</t>
  </si>
  <si>
    <t>Harding Dam</t>
  </si>
  <si>
    <t>Trying for the dam again, the Red Dirt Riders set off on country tracks to reach their destination.</t>
  </si>
  <si>
    <t>The children go down to the river to catch some mud crabs for dinner. Boya rescues a Joey kangaroo and makes a new friend. All their hard work is wasted as the mud crabs all get away except for one.</t>
  </si>
  <si>
    <t>Boya's Pet Mud Crab</t>
  </si>
  <si>
    <t>A beautiful traditional song draws the boy to a special encounter with a Turtle, who helps him understand the importance of the Law of Truth.</t>
  </si>
  <si>
    <t>Turtle (Truth)</t>
  </si>
  <si>
    <t>Tomias and Dahlia's friendship is in tatters but can a trip to a special place heal both them and country?</t>
  </si>
  <si>
    <t>Barrumbi</t>
  </si>
  <si>
    <t>Recognizing Barkar, the city of Gladiators, Spartakus asks Tehrig to bypass it, refusing to even talk about it.</t>
  </si>
  <si>
    <t>A mad mockumentary that explores the world of emerging comedy star Gabriel Willie, the real Bush Tucker Bunjie.</t>
  </si>
  <si>
    <t>This film explores the life and thoughts of artist Maree Clarke, an Aboriginal woman with links to many communities, who is passionate about keeping rituals and stories alive.</t>
  </si>
  <si>
    <t>Cultural Activist - Maree Clarke</t>
  </si>
  <si>
    <t>Indian Country Today</t>
  </si>
  <si>
    <t xml:space="preserve">Native American News </t>
  </si>
  <si>
    <t>Nuenonne Country - Bruny Island TAS Part 1</t>
  </si>
  <si>
    <t>Sweeping Shores</t>
  </si>
  <si>
    <t>The two dramatic coasts at the southern tip of Africa harbour a fringe of nearly 3000 km between land and sea. This narrow band of coast hosts some of the worlds most diverse marine life.</t>
  </si>
  <si>
    <t>Australia In Colour</t>
  </si>
  <si>
    <t>This episode charts the story of the nation from 1897 to 1929 as agriculture transforms the land.</t>
  </si>
  <si>
    <t>Outpost Of Empire</t>
  </si>
  <si>
    <t>Natural Born Killers</t>
  </si>
  <si>
    <t>MA</t>
  </si>
  <si>
    <t>An all-star cast features in Oliver Stone's gripping and satirical look at violence, murder and the American media. (Woody Harrelson, Juliette Lewis, Robert Downey Jr.)</t>
  </si>
  <si>
    <t>Hunting Aotearoa's international trip this year has Pete visiting the majestic Islands of Hawaii. A show packed with lots of action and fun!</t>
  </si>
  <si>
    <t>Kauai</t>
  </si>
  <si>
    <t>Good Fire Bad Fire</t>
  </si>
  <si>
    <t>Associate Professor Owen Price, Professor Jason Sharples and PhD candidate/Assoc Lecturer Vanessa Cavanagh discuss the conditions that contributed to the extreme Black Summer bushfires.</t>
  </si>
  <si>
    <t>NITV On The Road: Women of Barunga</t>
  </si>
  <si>
    <t>From our travelling music series NITV showcases veterans and newcomers alike as they perform at the Barunga Festival 2016</t>
  </si>
  <si>
    <t>Women Of Barunga</t>
  </si>
  <si>
    <t>Special</t>
  </si>
  <si>
    <t>Best Of . . .</t>
  </si>
  <si>
    <t>Nuenonne Country - Bruny Island TAS Part 2</t>
  </si>
  <si>
    <t>Hermannsburg</t>
  </si>
  <si>
    <t>Palm Valley</t>
  </si>
  <si>
    <t>Celebrated artists Sonny Assu and Dionne Paul make art and show us how fascinating the world of colours and design can be.</t>
  </si>
  <si>
    <t>Science Of Art</t>
  </si>
  <si>
    <t>The Aboriginal children come across a honey ants nest and eat the ants and the honey nectar went all over their faces. A white dingo puppy follows them to lick the nectar off their lips.</t>
  </si>
  <si>
    <t>Waa Whoo A White Dingo</t>
  </si>
  <si>
    <t>Do you feel djoorabiny, do you feel happy? Or do you feel menditj, do you feel sick? Make sure you share how you feel with someone who cares. It's moorditj koolangka!</t>
  </si>
  <si>
    <t>Feelings</t>
  </si>
  <si>
    <t>Big Cuz feels way too shy to dance in the school culture concert.</t>
  </si>
  <si>
    <t>Dance Mashup</t>
  </si>
  <si>
    <t>When a storm approaches, the trio are sent to alert the people of Turtle Bay.</t>
  </si>
  <si>
    <t>Stormy Weather</t>
  </si>
  <si>
    <t>Today there is a music in the house - Tuta and the Fox are dancing. Their friend Fennec has a nice game in mind... Will you play along?</t>
  </si>
  <si>
    <t>Dance And Freeze</t>
  </si>
  <si>
    <t>In order to safely cross the triangle of the Abyss, a place of significant electromagnetic disturbances, Tehrig needs Jes to increase the power of their transmitter.</t>
  </si>
  <si>
    <t>Kayne's challenge? To race the biggest fish in the world, the Whale Shark at the stunning Ningaloo Reef in WA, problem is, they're a little harder to find than first expected.</t>
  </si>
  <si>
    <t>Whale Shark</t>
  </si>
  <si>
    <t>Julie has a tendency to take other people's things without asking permission, which annoys campers.</t>
  </si>
  <si>
    <t>Julia's Mania</t>
  </si>
  <si>
    <t>When Nico, Pam and Julie try to build a teepee at Camp Manitou, Max imposes his help.</t>
  </si>
  <si>
    <t>Relax, Max!</t>
  </si>
  <si>
    <t>How Football Saved My Life: Abraham</t>
  </si>
  <si>
    <t>This is the story of Abraham, one of the Lost Boys of South Sudan, and the restorative power of football.</t>
  </si>
  <si>
    <t>The South Sydney Story</t>
  </si>
  <si>
    <t>An extraordinary general meeting of Souths Rugby League Club has been called to see if actor Russell Crowe and business man Peter Holmes a Court can gather 75% of member votes to take over Souths.</t>
  </si>
  <si>
    <t>Pride Of The League</t>
  </si>
  <si>
    <t>Walkabouts</t>
  </si>
  <si>
    <t>Two cultural adventures embark on a journey of self-discovery, as they are invited on walkabouts across Aboriginal Australia.</t>
  </si>
  <si>
    <t>Sistas In Mining: Curious Australia</t>
  </si>
  <si>
    <t>Follows the inspiring story of Shontell Leah Ketchell, an Aboriginal and Torres Strait Islander woman, who is an aspiring screenwriter who works as a production operator on a coal mine in Queensland.</t>
  </si>
  <si>
    <t>Sistas In Mining</t>
  </si>
  <si>
    <t xml:space="preserve">a l v </t>
  </si>
  <si>
    <t>This hugely popular Kiwi soap is set around the goings-on at a fictional Auckland hospital, and has a reputation for dealing with complex social issues in an inclusive and engrossing way.</t>
  </si>
  <si>
    <t>Adam, food icon Stephanie Alexander, and Paralympian Kurt Fearnley are gently competing to see who the Best in Class in The Cook Up kitchen will be. Tune in for the winner!</t>
  </si>
  <si>
    <t>Best In Class</t>
  </si>
  <si>
    <t>Molly, Trini and Nina go out to pick cloudberries to make a pie for Molly's mom; Molly and Tooey find a strange box under the floorboards and discover something valuable inside.</t>
  </si>
  <si>
    <t>Picking Cloudberries / Puzzled</t>
  </si>
  <si>
    <t xml:space="preserve"> Red Dirt Riders</t>
  </si>
  <si>
    <t>The Pilbara's first traffic jam forms during riding practice before a trip to the marsh. Living proof of the dangers of riding on country.</t>
  </si>
  <si>
    <t>Marsh, The</t>
  </si>
  <si>
    <t>Aussie Bush Tales</t>
  </si>
  <si>
    <t>The children go swimming in the billabong, not realising a crocodile is lurking in the water. The crocodile chases after Jarra and a turtle and Jarra grabs hold of a tree branch and pulls himself up.</t>
  </si>
  <si>
    <t>Billabong Ripple</t>
  </si>
  <si>
    <t>Pipi Ma</t>
  </si>
  <si>
    <t>Hura is turning 4 years old today. Pipi Ma sing happy birthday to him and he is gifted a taonga tuku iho from his father, his pounamu.</t>
  </si>
  <si>
    <t>Te Huirtau</t>
  </si>
  <si>
    <t>After ditching school, best friends Tomias and Dahlia have no choice but to fight fire with fire.</t>
  </si>
  <si>
    <t>Having conquered seven kingdoms and built a gigantic wall, the tyrannical emperor Qing decides to conquer the eighth kingdom, the city of Arkadia, with his army of thousands of clay soldiers.</t>
  </si>
  <si>
    <t>Our Stories</t>
  </si>
  <si>
    <t xml:space="preserve">a q </t>
  </si>
  <si>
    <t>Sally Palmer reveals the story and legacy of her mother, Agnes Palmer, who walked the streets of Santa Teresa throwing prayers to the wind and asking for healing to be brought to her people.</t>
  </si>
  <si>
    <t>Prayers To The Wind</t>
  </si>
  <si>
    <t>Te Ao with Moana</t>
  </si>
  <si>
    <t>A weekly current affairs program that examines New Zealand and international stories through a Maori lens. From Maori Television, Auckland, NZ, in English.</t>
  </si>
  <si>
    <t xml:space="preserve"> A slow TV showcase of the stunning landscapes found in Ngunawal, Wiradjuri and Ngarigo Country along the waters of the Murrumbidgee River.</t>
  </si>
  <si>
    <t>Murrumbidgee River - Ngunawal, Wiradjuri &amp; Ngarigo Country</t>
  </si>
  <si>
    <t xml:space="preserve">Bamay </t>
  </si>
  <si>
    <t>This episode of Bamay showcases beautiful Arrernte and Warlpiri Country, with locations such as Mparntwe Alice Springs and the Ellery Creek Big Hole.</t>
  </si>
  <si>
    <t>Arrernte Country - Mparntwe Alice Springs</t>
  </si>
  <si>
    <t>Sanctuary Of The Indian Ocean</t>
  </si>
  <si>
    <t>This is the story of one unique corner of the southern Indian Ocean - the subtropical beaches and reefs of South Africa's east coast. The reef is home to a variety of eccentric inhabitants.</t>
  </si>
  <si>
    <t>High Arctic Haulers</t>
  </si>
  <si>
    <t>The Sedna races to deliver a craft brewery to Baffin Island.  And Grise Fjord bets big on the Sealift.</t>
  </si>
  <si>
    <t>Yokayi Footy</t>
  </si>
  <si>
    <t>Yokayi is Victory! AFL is back. Yokayi Footy returns with more deadly AFL action, interviews, and analysis. Hosted by Megan Waters and Andrew Krakouer.</t>
  </si>
  <si>
    <t>When We Were Kings</t>
  </si>
  <si>
    <t xml:space="preserve">a v </t>
  </si>
  <si>
    <t>NITV On The Road: Barunga Bush Bands</t>
  </si>
  <si>
    <t>Barunga Bush Bands</t>
  </si>
  <si>
    <t>Bush Mechanics</t>
  </si>
  <si>
    <t>Shellie Morris</t>
  </si>
  <si>
    <t>A slow TV showcase of the stunning landscapes found in Wiradjuri Country along the waters of the Murrumbidgee River.</t>
  </si>
  <si>
    <t>Murrumbidgee River - Wiradjuri Country Part 1</t>
  </si>
  <si>
    <t>Murrumbidgee River - Wiradjuri Country Part 2</t>
  </si>
  <si>
    <t>Anzac Hill</t>
  </si>
  <si>
    <t>Maningrida</t>
  </si>
  <si>
    <t>Isa celebrates the awesome accomplishments of Senator Lillian Dyck, a neuroscientist, and we learn how to make glue out of milk!</t>
  </si>
  <si>
    <t>Chemistry</t>
  </si>
  <si>
    <t>One fresh misty morning a young Aboriginal boy went running through the bush, he kicked his big toe on a rock hopping around on one foot he put his throbbing toe into the river.</t>
  </si>
  <si>
    <t>Ouch! My Golden Toe</t>
  </si>
  <si>
    <t>There are maar keny bonar, six seasons. Birak is hot time, time for djiba-djobaliny, swimming time.</t>
  </si>
  <si>
    <t>Seasons And Weather</t>
  </si>
  <si>
    <t>Little J and Levi fear they'll never find class mascot Aaron when he falls overboard...</t>
  </si>
  <si>
    <t>River Adventure</t>
  </si>
  <si>
    <t>When the kids help out at the local radio station they discover a problem with the antenna is being caused by a baby raccoon.</t>
  </si>
  <si>
    <t>Turtle Bay Radio</t>
  </si>
  <si>
    <t xml:space="preserve">Nanny Tuta </t>
  </si>
  <si>
    <t>Nanny Tuta and the Fox have decided to play the shadow theatre. Do you know how to create shadow images? Join in and watch Tuta's show together with Foxy!</t>
  </si>
  <si>
    <t>Shadow Theatre</t>
  </si>
  <si>
    <t>Discovering a city surrounded by an impassable wall, our heroes are immediately captured by iron men, then thrown into the fortified city after receiving a mark on their foreheads.</t>
  </si>
  <si>
    <t>Uncle Bert</t>
  </si>
  <si>
    <t>Kayne and Kamil find out what a sea eagle supermarket is and learn the secret sea eagle dance with the Gubbi Gubbi before Kayne has to fly through the skies in this action packed Bushwhacked episode.</t>
  </si>
  <si>
    <t>Sea Eagles</t>
  </si>
  <si>
    <t>Pam really doesn't like bats. In a funny adventure she will discover that even the 'not beautiful' things can have very positive sides.</t>
  </si>
  <si>
    <t>Nico plays in a very boisterous way despite the fact that others around him need tranquility.</t>
  </si>
  <si>
    <t>Rest For Aunt Lolette</t>
  </si>
  <si>
    <t>The Gift I Will Never Forget: Carina</t>
  </si>
  <si>
    <t>This is Carina's story about a gift she received when she was 16.</t>
  </si>
  <si>
    <t xml:space="preserve">Wiyi Yani U Thangani </t>
  </si>
  <si>
    <t>Wiyi Yani U Thangani (Women's Voices) is the story of strength, resilience, sovereignty and power that has been told by the voices of First Nations women and girls.</t>
  </si>
  <si>
    <t>Inferno Without Borders</t>
  </si>
  <si>
    <t>The apocalyptic 2019-2020 Australian bushfires were a dire warning: respect the environment and listen to Indigenous wisdom, or our world will become a living hell.</t>
  </si>
  <si>
    <t xml:space="preserve">a d </t>
  </si>
  <si>
    <t>Spring is on its way, and Adam and guests Junda Khoo and Paul Farag are creating a feast of foods set to welcome in the fabulous season of Spring.</t>
  </si>
  <si>
    <t>Spring In Your Step</t>
  </si>
  <si>
    <t>Molly helps Grandpa Nat fix the broken fish wheel; Molly learns that her dad competed in the Native Youth Olympics.</t>
  </si>
  <si>
    <t>King Run / Native Youth Olympics</t>
  </si>
  <si>
    <t>Red Dirt Riders</t>
  </si>
  <si>
    <t>Near a ghost town on the coast, a famous red dog is resting in peace after an adventurous life. To visit his memorial the Red Dirt Riders must brave the Ngurin River crossing.</t>
  </si>
  <si>
    <t>Bajinhurrba</t>
  </si>
  <si>
    <t>Moort the Elder is hungry for boiled emu eggs and sends the children to find some. The children come back empty-handed so he shows them how to find them. They arrive too late the eggs are hatching.</t>
  </si>
  <si>
    <t>Boiled Emu Eggs</t>
  </si>
  <si>
    <t>Pipi Ma are about to head off outside on an adventure when Pipi realises she has lost her poi! Can you help Pipi find her poi?</t>
  </si>
  <si>
    <t>Nga Poi A</t>
  </si>
  <si>
    <t>Three's a crowd when Gordon, the new kid in town, comes between Tomias and Dahlia.</t>
  </si>
  <si>
    <t>Gordons Boat</t>
  </si>
  <si>
    <t>On Arkadia, the Tehrig's disease has worsened. Not hearing any messages coming back, the Arkadians decide to try themselves to save their sun.</t>
  </si>
  <si>
    <t>Sasha Sarago embarks on a quest to examine Australia's relationship to Aboriginal beauty through the phrase: you're too pretty to be Aboriginal.</t>
  </si>
  <si>
    <t>Too Pretty To Be Aboriginal</t>
  </si>
  <si>
    <t>Being in the wrong place at the wrong time put Howie in the prison system for seven years. On lifetime parole, Howie shares his story and his struggles of readjusting back into society.</t>
  </si>
  <si>
    <t>Stuck In Time</t>
  </si>
  <si>
    <t>The 77 Percent</t>
  </si>
  <si>
    <t>Africa is home to a large number of youth as they constitute 77 per cent of the continent's population. A few ambitious youngsters come together to share their vision for the continent's future.</t>
  </si>
  <si>
    <t>GERMANY</t>
  </si>
  <si>
    <t>Golden Forest</t>
  </si>
  <si>
    <t>This is the story of the Golden Forest, the vast expanses of kelp that line Africa's southwestern shore. Fed by an upwelling of nutrients from the Atlantic, the forest nurtures four distinct worlds.</t>
  </si>
  <si>
    <t>Going Places With Ernie Dingo</t>
  </si>
  <si>
    <t>Ernie explores the ancient forests and shifting sand dunes of Pemberton, Bianca breaks into the drag queen scene of Broken Hill and Aaron’s language and dance is put to the test back home in Bamaga.</t>
  </si>
  <si>
    <t>Pemberton, Bamaga, Broken Hill</t>
  </si>
  <si>
    <t>Trickster</t>
  </si>
  <si>
    <t xml:space="preserve">a d l v </t>
  </si>
  <si>
    <t>When a drug dealer threatens his mum over a debt, Jared struggles to come up with the money to save her, while frightening hallucinations hint at much bigger troubles lurking right around the corner.</t>
  </si>
  <si>
    <t>After saving the missing Blood Hunter, Tyson and Shanika learn that the Vampire King is in town.</t>
  </si>
  <si>
    <t>Ghost Dog: The Way Of The Samurai</t>
  </si>
  <si>
    <t xml:space="preserve">l v </t>
  </si>
  <si>
    <t>A Jim Jarmusch classic. Ghost Dog is a hit-man, loyal to a mobster who once saved his life. He lives on a rooftop and leads an existence that is defined by the code of the samurai. (Forest Whitaker)</t>
  </si>
  <si>
    <t xml:space="preserve">Moko </t>
  </si>
  <si>
    <t>The new generation of moko artists - the pathway has been made easier for them by the first wave, but challenges remain.</t>
  </si>
  <si>
    <t>Artists Today</t>
  </si>
  <si>
    <t>Warren H. Williams And Frank Yamma</t>
  </si>
  <si>
    <t>Ray Beadle</t>
  </si>
  <si>
    <t>A slow TV showcase of the stunning landscapes found in Wiradjuri and Nari Nari Country along the waters of the Murrumbidgee River.</t>
  </si>
  <si>
    <t>Murrumbidgee River - Wiradjuri &amp; Nari Nari</t>
  </si>
  <si>
    <t>A slow TV showcase of the stunning landscapes found in Darumbal, Ngaro, Guugu Yimithirr, Tiwi &amp; Bathurst Island Country.</t>
  </si>
  <si>
    <t>Darumbal, Ngaro, Guugu Yimithirr, Tiwi &amp; Bathurst Island Country</t>
  </si>
  <si>
    <t>Stanley Chasm</t>
  </si>
  <si>
    <t>Ballooning</t>
  </si>
  <si>
    <t>Isa asks what can we learn from rivers while our Science Questers explore how rivers as an important part of food systems and travel today and for our ancestors.</t>
  </si>
  <si>
    <t>Rivers</t>
  </si>
  <si>
    <t>The children walk among the termite mounds, they notice ants all over the ground, they wanted to catch an echidna for a stew. Then they heard a strange voice coming from the billabong.</t>
  </si>
  <si>
    <t>Run Echidna Run</t>
  </si>
  <si>
    <t>Celebrate Nyoongar Culture and learn more about our country with Waabiny Time</t>
  </si>
  <si>
    <t>Little J moves out of home - into his very own bark shelter.</t>
  </si>
  <si>
    <t>Shelter</t>
  </si>
  <si>
    <t>Nina is missing a moccasin she needs for pow-wow workout class and jumps to the conclusion that Smudge the puppy has taken it.</t>
  </si>
  <si>
    <t>Missing Moccasin</t>
  </si>
  <si>
    <t>Nanny Tuta loves all kinds of miracles and magic tricks. Together with the Fox they will show us some of their favourites. Follow the magic Foxy will play on Tuta...</t>
  </si>
  <si>
    <t>Magic</t>
  </si>
  <si>
    <t>Tehrig, badly injured after crossing the interlayer tunnel again, returned to Arkadia. Delirious, he starts talking about pirates.</t>
  </si>
  <si>
    <t>Tehrig's Nightmare</t>
  </si>
  <si>
    <t>Kayne and Kamil set off to Uluru in search of Australia's greatest monitor, the perentie, but not without meeting some very special desert folk along the way!</t>
  </si>
  <si>
    <t>Perenties</t>
  </si>
  <si>
    <t>Julie gets distracted from her tasks. In this funny adventure, she will become aware of the importance of not getting distracted when you are responsible for something.</t>
  </si>
  <si>
    <t>At the camp, Max and Tibo have installed a zip line course but Pam is afraid to try it.  In funny adventure she will finally take her courage with both hands to come to help an eaglet.</t>
  </si>
  <si>
    <t>Pam Takes Her Courage In Both Hands</t>
  </si>
  <si>
    <t>The Reunion: Abbouds</t>
  </si>
  <si>
    <t>In 1999, Kabil and his wife were forced to break up their family for five years.  His youngest daughter, Shahad, went with his wife. This is Kabil and Shahad's story.</t>
  </si>
  <si>
    <t>Living By The Stars</t>
  </si>
  <si>
    <t>Of the pantheon of gods who were present when Ranginui (Sky father) was forced from Papatuanuku (Earth mother) only Tawhirimatea (God of the Winds) disagreed.</t>
  </si>
  <si>
    <t>Te Tikanga O Matariki</t>
  </si>
  <si>
    <t xml:space="preserve">a d l </t>
  </si>
  <si>
    <t>Steph Stanhope and Madison Bronte from the Country Women's Association of New South Wales are joining Adam in The Cook Up kitchen to bake their favourite cakes.</t>
  </si>
  <si>
    <t>Takes The Cake</t>
  </si>
  <si>
    <t>Sleepover time! When a blizzard hits Qyah Molly has to spend the night at Tooey's house.</t>
  </si>
  <si>
    <t>Operation Sleepover / Beneath The Surface</t>
  </si>
  <si>
    <t>Weymul is a safe place to ride with lots of tracks and stories. The Red Dirt Riders visit a shearer's shed where a mysterious spirit of the country lives.</t>
  </si>
  <si>
    <t>Weymul</t>
  </si>
  <si>
    <t>Elder Moort is sleeping in his humpy when he hears a noise behind a bush and sends the children to find out what is making the noise. The children find a cave and are chased by a black boar.</t>
  </si>
  <si>
    <t>The rain from the night before has left great puddles and pools of water on the kohanga grounds. Pipi Ma explore the different types of puddles outside.</t>
  </si>
  <si>
    <t>He Ua, He Awa</t>
  </si>
  <si>
    <t>Tomias and Dahlia ditch Lizzie and set out to catch the prize barramundi but a hungry saltwater crocodile has other ideas.</t>
  </si>
  <si>
    <t>Big Barra Bonanza</t>
  </si>
  <si>
    <t>By the magic of an old lament, Spartakus makes the Drummer appear. This leads him to the ancient kingdom of Benin for a journey which Spartakus must become king of the day.</t>
  </si>
  <si>
    <t xml:space="preserve">q </t>
  </si>
  <si>
    <t>A short film about two cousins who go butterfishing at Point Pearce in South Australia.They reconnect with family, talk history and find out who gets the biggest catch.</t>
  </si>
  <si>
    <t>This film explores the dilemma of what to do with McMillan's Stick, the walking cane owned by the explorer and mass murderer Angus McMillan of Gippsland, Victoria.</t>
  </si>
  <si>
    <t>McMillan's Stick</t>
  </si>
  <si>
    <t>Nitv News: Nula 2023</t>
  </si>
  <si>
    <t>The latest news from the oldest living culture, join Natalie Ahmat and the team of NITV journalists for stories from an Indigenous perspective.</t>
  </si>
  <si>
    <t>A slow TV showcase of the stunning landscapes found in Ngarrindjeri Country.</t>
  </si>
  <si>
    <t>Ngarrindjeri Country</t>
  </si>
  <si>
    <t>Algoa Bay: Last Refuge Of The African Pe</t>
  </si>
  <si>
    <t>This is the story of the African penguins' daily struggle to raise families in an unforgiving and often hostile environment.</t>
  </si>
  <si>
    <t>Algoa Bay: Last Refuge Of The African Penguin</t>
  </si>
  <si>
    <t>Get Santa</t>
  </si>
  <si>
    <t>After crashing his sleigh and coming to the attention of the police, Santa Claus asks a father and son to help round up his reindeer so he can return home and ensure that Christmas is not ruined.</t>
  </si>
  <si>
    <t>Pluto Nash</t>
  </si>
  <si>
    <t xml:space="preserve">v </t>
  </si>
  <si>
    <t>On the moon in the 2087, an audacious casino owner, his android bodyguard and a beautiful Earth woman who wants to be a singer, go on the run from a gangster who wants the casino, and its owner dead.</t>
  </si>
  <si>
    <t xml:space="preserve">Going Places With Ernie Dingo </t>
  </si>
  <si>
    <t>Ernie visits Queensland's Gold Coast and learns how life is there through the eyes of an actor, a young man embracing his culture, and an ex iron woman and mother.</t>
  </si>
  <si>
    <t>Gold Coast</t>
  </si>
  <si>
    <t>The Land We're On With Penelope Towney</t>
  </si>
  <si>
    <t>In this short film, Penelope Towney performs an Acknowledgement of Country for the Dharawal and Yuin Nations. Penelope then speaks about performing Welcomes to Country and Acknowledgements of Country.</t>
  </si>
  <si>
    <t>NITV On The Road: Best of Barunga</t>
  </si>
  <si>
    <t>Best Of Barunga</t>
  </si>
  <si>
    <t>Bernard Fanning</t>
  </si>
  <si>
    <t>Archie Roach</t>
  </si>
  <si>
    <t>A slow TV showcase of the stunning landscapes found in Arrernte Country.</t>
  </si>
  <si>
    <t>Arrernte Country</t>
  </si>
  <si>
    <t>Bamay is back with more slow TV. In this episode, we showcase beautiful Arrernte and Warlpiri country - with locations such as Mparntwe Alice Springs and the Ellery Creek Big Hole.</t>
  </si>
  <si>
    <t>Arrernte Country - Tjoritja Macdonnell Ranges</t>
  </si>
  <si>
    <t>Katherine Gorge</t>
  </si>
  <si>
    <t>We meet with Indigenous fishermen who teach us about respectfully living by the ocean.</t>
  </si>
  <si>
    <t>Life By The Ocean</t>
  </si>
  <si>
    <t>Little J's new undies have special powers - so how can he play basketball without them?</t>
  </si>
  <si>
    <t>Lucky Undies</t>
  </si>
  <si>
    <t>Buddy finds himself in a basketball shooting competition with his dad, Chief Madwe, so he needs to learn how to sink a basket double quick!</t>
  </si>
  <si>
    <t>Buddy On Target</t>
  </si>
  <si>
    <t>A very nice family lives in Tuta's dollhouse - dad, mom, and their three children. Help Tuta to discover who is the sleepy one and where is the Fox hiding.</t>
  </si>
  <si>
    <t>Tutas Dollhouse</t>
  </si>
  <si>
    <t>In the ruins of the first city of Arkadia, built just after the great cataclysm, our heroes search for records of the creation of the Shagma.</t>
  </si>
  <si>
    <t>Kamil challenges Kayne's inner cowboy to conquer a rodeo bull ride and become a protection athlete AKA Rodeo Clown at a professional rodeo!</t>
  </si>
  <si>
    <t>Rodeo</t>
  </si>
  <si>
    <t>.Pam is afraid to grow up. When she meets Cuckoo the snake, she realizes that growing up means growing stronger.</t>
  </si>
  <si>
    <t>Pam And The Snake</t>
  </si>
  <si>
    <t>Julie is careless in leaving a paper bag lying around in the forest. When she meets a careless camper, she realizes that even a small bag can have serious consequences.</t>
  </si>
  <si>
    <t>Fire And Water</t>
  </si>
  <si>
    <t>Fairytale A True Story</t>
  </si>
  <si>
    <t>In 1917, two children take a photograph which is soon believed by some to be the first scientific evidence of the existence of fairies.</t>
  </si>
  <si>
    <t xml:space="preserve">l s v </t>
  </si>
  <si>
    <t>Take Heart: Deadly Heart</t>
  </si>
  <si>
    <t>Take Heart: Deadly Heart tells the story of how remote Aboriginal communities across the top end of Australia are adopting innovative strategies to eliminate Rheumatic Heart Disease.</t>
  </si>
  <si>
    <t xml:space="preserve">Power To The People </t>
  </si>
  <si>
    <t>Gull Bay First Nation north of Thunder Bay, have found the means to create their own 'micro grid' using solar energy to offset their use of diesel power.</t>
  </si>
  <si>
    <t>Gull Bay</t>
  </si>
  <si>
    <t>Pacific Island Food Revolution</t>
  </si>
  <si>
    <t>The four finalist teams from each country are finally together in the Revolution Kitchen in Suva. In a surprising twist, it's their individual mentors who are doing the cooking.</t>
  </si>
  <si>
    <t>Kai Class</t>
  </si>
  <si>
    <t>Spirit Talker</t>
  </si>
  <si>
    <t>Follow Mi'kmaq medium Shawn Leonard as he travels from coast to coast using his psychic abilities to connect the living with the dead and bring hope, healing, and closure to indigenous communities.</t>
  </si>
  <si>
    <t>Rae sets out on foot to traverse Tasmania’s Bay of Fires, Ernie catches up with the founder of Freo’s famed cappuccino strip and Narelda meets a Sapphire empowering Aboriginal youth.</t>
  </si>
  <si>
    <t>Bay Of Fires, Fremantle, Healesville</t>
  </si>
  <si>
    <t>The Descent</t>
  </si>
  <si>
    <t xml:space="preserve">h v </t>
  </si>
  <si>
    <t>An all-women caving expedition goes horribly wrong, as the explorers become trapped and ultimately pursued by a strange breed of predators.</t>
  </si>
  <si>
    <t>The Descent Part Two</t>
  </si>
  <si>
    <t>After the nightmarish potholing trip that killed her companions, survivor Sarah is forced to revisit the caves inhabited by terrifying cannibalistic creatures.</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</si>
  <si>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</si>
  <si>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</si>
  <si>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</si>
  <si>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When We Were Kings provides a vivid portrait of the controversial Muhammad Ali.</t>
  </si>
  <si>
    <t>The Brothers Barkar</t>
  </si>
  <si>
    <t>The Butterfish Mob</t>
  </si>
  <si>
    <t>The Drummer</t>
  </si>
  <si>
    <t>The Scary Swine</t>
  </si>
  <si>
    <t>The Last Bloodhunter</t>
  </si>
  <si>
    <t>The Lake Manitoba Monster</t>
  </si>
  <si>
    <t>The Temkor From Arkana</t>
  </si>
  <si>
    <t>The Arctic Cup</t>
  </si>
  <si>
    <t>The Night Of The Bats</t>
  </si>
  <si>
    <t>The Emperor Qing And The Eighth Kingdom</t>
  </si>
  <si>
    <t>The Burn Off</t>
  </si>
  <si>
    <t>The Triangle Of The Deep</t>
  </si>
  <si>
    <t>The Real Bush Tucker Bunjie</t>
  </si>
  <si>
    <t>The Gladiators Of Barkar</t>
  </si>
  <si>
    <t>The Ransom Of Peace</t>
  </si>
  <si>
    <t>The Haunted Wreck</t>
  </si>
  <si>
    <t>The Master Of The Tongues</t>
  </si>
  <si>
    <t>RUGBY LEAGUE</t>
  </si>
  <si>
    <t>FOOTBALL</t>
  </si>
  <si>
    <t>RUGBY UNION</t>
  </si>
  <si>
    <t>AFL</t>
  </si>
  <si>
    <t>NATURAL HISTORY</t>
  </si>
  <si>
    <t>DOCUMENTARY SERIES</t>
  </si>
  <si>
    <t>FEATURE DOCUMENTARY</t>
  </si>
  <si>
    <t>DOCUMENTARY</t>
  </si>
  <si>
    <t>KARLA GRANT</t>
  </si>
  <si>
    <t xml:space="preserve">FEATURE DOCUMENTARY </t>
  </si>
  <si>
    <t xml:space="preserve">OVER THE BLACK DOT </t>
  </si>
  <si>
    <t xml:space="preserve">LATE NIGHT MOVIE </t>
  </si>
  <si>
    <t>DOCUMENTARY 
SERIES</t>
  </si>
  <si>
    <t xml:space="preserve">YOKAYI FOOTY </t>
  </si>
  <si>
    <t>TRAVEL</t>
  </si>
  <si>
    <t>DRAMA</t>
  </si>
  <si>
    <t>FAMILY MOVIE</t>
  </si>
  <si>
    <t xml:space="preserve">TRAVEL </t>
  </si>
  <si>
    <t>MOVIE</t>
  </si>
  <si>
    <t>Week 28: Sunday 9th July to Saturday 15th July</t>
  </si>
  <si>
    <t xml:space="preserve">Hunting Aotearoa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</si>
</sst>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4999699890613556"/>
        <bgColor indexed="64"/>
      </patternFill>
    </fill>
    <fill>
      <patternFill patternType="solid">
        <fgColor theme="9"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5">
    <xf numFmtId="0" fontId="0" fillId="0" borderId="0" xfId="0" applyFont="1" applyAlignment="1">
      <alignment/>
    </xf>
    <xf numFmtId="0" fontId="0" fillId="33" borderId="10" xfId="0" applyFill="1" applyBorder="1" applyAlignment="1">
      <alignment vertical="center"/>
    </xf>
    <xf numFmtId="0" fontId="0" fillId="33" borderId="0" xfId="0" applyFill="1" applyAlignment="1">
      <alignment vertical="center"/>
    </xf>
    <xf numFmtId="0" fontId="0" fillId="33" borderId="10" xfId="0" applyFill="1" applyBorder="1" applyAlignment="1">
      <alignment horizontal="center" vertical="center"/>
    </xf>
    <xf numFmtId="0" fontId="0" fillId="33" borderId="0" xfId="0" applyFill="1" applyAlignment="1">
      <alignment horizontal="center" vertical="center"/>
    </xf>
    <xf numFmtId="0" fontId="0" fillId="33" borderId="10" xfId="0" applyFill="1" applyBorder="1" applyAlignment="1">
      <alignment vertical="center" wrapText="1"/>
    </xf>
    <xf numFmtId="0" fontId="0" fillId="33" borderId="0" xfId="0" applyFill="1" applyAlignment="1">
      <alignment vertical="center" wrapText="1"/>
    </xf>
    <xf numFmtId="0" fontId="22" fillId="34" borderId="10" xfId="0" applyFont="1" applyFill="1" applyBorder="1" applyAlignment="1">
      <alignment horizontal="center" vertical="center"/>
    </xf>
    <xf numFmtId="0" fontId="22" fillId="34" borderId="10" xfId="0" applyFont="1" applyFill="1" applyBorder="1" applyAlignment="1">
      <alignment horizontal="center" vertical="center" wrapText="1"/>
    </xf>
    <xf numFmtId="0" fontId="22" fillId="35"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35" fillId="33" borderId="11" xfId="0" applyFont="1" applyFill="1" applyBorder="1" applyAlignment="1">
      <alignment horizontal="left"/>
    </xf>
    <xf numFmtId="0" fontId="0" fillId="13" borderId="10" xfId="0" applyFill="1" applyBorder="1" applyAlignment="1">
      <alignment horizontal="center" vertical="center"/>
    </xf>
    <xf numFmtId="0" fontId="0" fillId="13" borderId="10" xfId="0" applyFill="1" applyBorder="1" applyAlignment="1">
      <alignment vertical="center"/>
    </xf>
    <xf numFmtId="0" fontId="0" fillId="13" borderId="10" xfId="0"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304800</xdr:colOff>
      <xdr:row>0</xdr:row>
      <xdr:rowOff>2171700</xdr:rowOff>
    </xdr:to>
    <xdr:pic>
      <xdr:nvPicPr>
        <xdr:cNvPr id="1" name="Picture 1"/>
        <xdr:cNvPicPr preferRelativeResize="1">
          <a:picLocks noChangeAspect="1"/>
        </xdr:cNvPicPr>
      </xdr:nvPicPr>
      <xdr:blipFill>
        <a:blip r:embed="rId1"/>
        <a:stretch>
          <a:fillRect/>
        </a:stretch>
      </xdr:blipFill>
      <xdr:spPr>
        <a:xfrm>
          <a:off x="0" y="0"/>
          <a:ext cx="8982075" cy="2171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287"/>
  <sheetViews>
    <sheetView tabSelected="1" zoomScale="80" zoomScaleNormal="80" zoomScalePageLayoutView="0" workbookViewId="0" topLeftCell="A1">
      <pane ySplit="2" topLeftCell="A3" activePane="bottomLeft" state="frozen"/>
      <selection pane="topLeft" activeCell="C1" sqref="C1"/>
      <selection pane="bottomLeft" activeCell="C114" sqref="C114"/>
    </sheetView>
  </sheetViews>
  <sheetFormatPr defaultColWidth="9.140625" defaultRowHeight="15"/>
  <cols>
    <col min="1" max="1" width="12.140625" style="4" customWidth="1"/>
    <col min="2" max="2" width="9.140625" style="4" customWidth="1"/>
    <col min="3" max="3" width="48.57421875" style="2" customWidth="1"/>
    <col min="4" max="4" width="60.28125" style="2" customWidth="1"/>
    <col min="5" max="5" width="14.7109375" style="4" customWidth="1"/>
    <col min="6" max="6" width="16.140625" style="4" customWidth="1"/>
    <col min="7" max="7" width="13.00390625" style="4" customWidth="1"/>
    <col min="8" max="8" width="16.8515625" style="4" customWidth="1"/>
    <col min="9" max="9" width="9.140625" style="4" customWidth="1"/>
    <col min="10" max="10" width="18.7109375" style="2" customWidth="1"/>
    <col min="11" max="11" width="46.140625" style="6" customWidth="1"/>
    <col min="12" max="12" width="17.140625" style="4" customWidth="1"/>
    <col min="13" max="13" width="17.57421875" style="4" customWidth="1"/>
    <col min="14" max="14" width="16.8515625" style="4" customWidth="1"/>
    <col min="15" max="16384" width="9.140625" style="2" customWidth="1"/>
  </cols>
  <sheetData>
    <row r="1" spans="1:10" ht="188.25" customHeight="1">
      <c r="A1" s="11" t="s">
        <v>545</v>
      </c>
      <c r="B1" s="11"/>
      <c r="C1" s="11"/>
      <c r="J1"/>
    </row>
    <row r="2" spans="1:14" ht="15">
      <c r="A2" s="7" t="s">
        <v>0</v>
      </c>
      <c r="B2" s="7" t="s">
        <v>1</v>
      </c>
      <c r="C2" s="7" t="s">
        <v>2</v>
      </c>
      <c r="D2" s="7" t="s">
        <v>6</v>
      </c>
      <c r="E2" s="7" t="s">
        <v>9</v>
      </c>
      <c r="F2" s="7" t="s">
        <v>7</v>
      </c>
      <c r="G2" s="7" t="s">
        <v>3</v>
      </c>
      <c r="H2" s="7" t="s">
        <v>4</v>
      </c>
      <c r="I2" s="7" t="s">
        <v>8</v>
      </c>
      <c r="J2" s="7"/>
      <c r="K2" s="8" t="s">
        <v>5</v>
      </c>
      <c r="L2" s="7" t="s">
        <v>10</v>
      </c>
      <c r="M2" s="7" t="s">
        <v>11</v>
      </c>
      <c r="N2" s="7" t="s">
        <v>12</v>
      </c>
    </row>
    <row r="3" spans="1:14" ht="60">
      <c r="A3" s="3" t="str">
        <f>"2023-07-09"</f>
        <v>2023-07-09</v>
      </c>
      <c r="B3" s="3" t="str">
        <f>"0500"</f>
        <v>0500</v>
      </c>
      <c r="C3" s="1" t="s">
        <v>13</v>
      </c>
      <c r="D3" s="1" t="s">
        <v>16</v>
      </c>
      <c r="E3" s="3" t="str">
        <f>"2022"</f>
        <v>2022</v>
      </c>
      <c r="F3" s="3">
        <v>11</v>
      </c>
      <c r="G3" s="3" t="s">
        <v>14</v>
      </c>
      <c r="H3" s="3"/>
      <c r="I3" s="3" t="s">
        <v>17</v>
      </c>
      <c r="J3" s="8"/>
      <c r="K3" s="5" t="s">
        <v>15</v>
      </c>
      <c r="L3" s="3">
        <v>2022</v>
      </c>
      <c r="M3" s="3" t="s">
        <v>18</v>
      </c>
      <c r="N3" s="3"/>
    </row>
    <row r="4" spans="1:14" ht="60">
      <c r="A4" s="3" t="str">
        <f>"2023-07-09"</f>
        <v>2023-07-09</v>
      </c>
      <c r="B4" s="3" t="str">
        <f>"0530"</f>
        <v>0530</v>
      </c>
      <c r="C4" s="1" t="s">
        <v>13</v>
      </c>
      <c r="D4" s="1" t="s">
        <v>19</v>
      </c>
      <c r="E4" s="3" t="str">
        <f>"2022"</f>
        <v>2022</v>
      </c>
      <c r="F4" s="3">
        <v>12</v>
      </c>
      <c r="G4" s="3" t="s">
        <v>14</v>
      </c>
      <c r="H4" s="3"/>
      <c r="I4" s="3" t="s">
        <v>17</v>
      </c>
      <c r="J4" s="8"/>
      <c r="K4" s="5" t="s">
        <v>15</v>
      </c>
      <c r="L4" s="3">
        <v>2022</v>
      </c>
      <c r="M4" s="3" t="s">
        <v>18</v>
      </c>
      <c r="N4" s="3"/>
    </row>
    <row r="5" spans="1:14" ht="30">
      <c r="A5" s="3" t="str">
        <f>"2023-07-09"</f>
        <v>2023-07-09</v>
      </c>
      <c r="B5" s="3" t="str">
        <f>"0600"</f>
        <v>0600</v>
      </c>
      <c r="C5" s="1" t="s">
        <v>20</v>
      </c>
      <c r="D5" s="1" t="s">
        <v>22</v>
      </c>
      <c r="E5" s="3" t="str">
        <f>"02"</f>
        <v>02</v>
      </c>
      <c r="F5" s="3">
        <v>3</v>
      </c>
      <c r="G5" s="3" t="s">
        <v>14</v>
      </c>
      <c r="H5" s="3"/>
      <c r="I5" s="3" t="s">
        <v>17</v>
      </c>
      <c r="J5" s="8"/>
      <c r="K5" s="5" t="s">
        <v>21</v>
      </c>
      <c r="L5" s="3">
        <v>2019</v>
      </c>
      <c r="M5" s="3" t="s">
        <v>18</v>
      </c>
      <c r="N5" s="3"/>
    </row>
    <row r="6" spans="1:14" ht="30">
      <c r="A6" s="3" t="str">
        <f>"2023-07-09"</f>
        <v>2023-07-09</v>
      </c>
      <c r="B6" s="3" t="str">
        <f>"0625"</f>
        <v>0625</v>
      </c>
      <c r="C6" s="1" t="s">
        <v>20</v>
      </c>
      <c r="D6" s="1" t="s">
        <v>25</v>
      </c>
      <c r="E6" s="3" t="str">
        <f>"02"</f>
        <v>02</v>
      </c>
      <c r="F6" s="3">
        <v>4</v>
      </c>
      <c r="G6" s="3" t="s">
        <v>24</v>
      </c>
      <c r="H6" s="3"/>
      <c r="I6" s="3" t="s">
        <v>17</v>
      </c>
      <c r="J6" s="8"/>
      <c r="K6" s="5" t="s">
        <v>21</v>
      </c>
      <c r="L6" s="3">
        <v>2019</v>
      </c>
      <c r="M6" s="3" t="s">
        <v>18</v>
      </c>
      <c r="N6" s="3"/>
    </row>
    <row r="7" spans="1:14" ht="30">
      <c r="A7" s="3" t="str">
        <f>"2023-07-09"</f>
        <v>2023-07-09</v>
      </c>
      <c r="B7" s="3" t="str">
        <f>"0650"</f>
        <v>0650</v>
      </c>
      <c r="C7" s="1" t="s">
        <v>26</v>
      </c>
      <c r="D7" s="1" t="s">
        <v>28</v>
      </c>
      <c r="E7" s="3" t="str">
        <f>"01"</f>
        <v>01</v>
      </c>
      <c r="F7" s="3">
        <v>9</v>
      </c>
      <c r="G7" s="3" t="s">
        <v>14</v>
      </c>
      <c r="H7" s="3"/>
      <c r="I7" s="3" t="s">
        <v>17</v>
      </c>
      <c r="J7" s="8"/>
      <c r="K7" s="5" t="s">
        <v>27</v>
      </c>
      <c r="L7" s="3">
        <v>2018</v>
      </c>
      <c r="M7" s="3" t="s">
        <v>29</v>
      </c>
      <c r="N7" s="3"/>
    </row>
    <row r="8" spans="1:14" ht="60">
      <c r="A8" s="3" t="str">
        <f>"2023-07-09"</f>
        <v>2023-07-09</v>
      </c>
      <c r="B8" s="3" t="str">
        <f>"0715"</f>
        <v>0715</v>
      </c>
      <c r="C8" s="1" t="s">
        <v>30</v>
      </c>
      <c r="D8" s="1" t="s">
        <v>32</v>
      </c>
      <c r="E8" s="3" t="str">
        <f>"01"</f>
        <v>01</v>
      </c>
      <c r="F8" s="3">
        <v>1</v>
      </c>
      <c r="G8" s="3" t="s">
        <v>14</v>
      </c>
      <c r="H8" s="3"/>
      <c r="I8" s="3" t="s">
        <v>17</v>
      </c>
      <c r="J8" s="8"/>
      <c r="K8" s="5" t="s">
        <v>31</v>
      </c>
      <c r="L8" s="3">
        <v>2016</v>
      </c>
      <c r="M8" s="3" t="s">
        <v>18</v>
      </c>
      <c r="N8" s="3"/>
    </row>
    <row r="9" spans="1:14" ht="45">
      <c r="A9" s="3" t="str">
        <f>"2023-07-09"</f>
        <v>2023-07-09</v>
      </c>
      <c r="B9" s="3" t="str">
        <f>"0730"</f>
        <v>0730</v>
      </c>
      <c r="C9" s="1" t="s">
        <v>33</v>
      </c>
      <c r="D9" s="1" t="s">
        <v>35</v>
      </c>
      <c r="E9" s="3" t="str">
        <f>"01"</f>
        <v>01</v>
      </c>
      <c r="F9" s="3">
        <v>9</v>
      </c>
      <c r="G9" s="3" t="s">
        <v>14</v>
      </c>
      <c r="H9" s="3"/>
      <c r="I9" s="3" t="s">
        <v>17</v>
      </c>
      <c r="J9" s="8"/>
      <c r="K9" s="5" t="s">
        <v>34</v>
      </c>
      <c r="L9" s="3">
        <v>2009</v>
      </c>
      <c r="M9" s="3" t="s">
        <v>36</v>
      </c>
      <c r="N9" s="3"/>
    </row>
    <row r="10" spans="1:14" ht="30">
      <c r="A10" s="3" t="str">
        <f>"2023-07-09"</f>
        <v>2023-07-09</v>
      </c>
      <c r="B10" s="3" t="str">
        <f>"0755"</f>
        <v>0755</v>
      </c>
      <c r="C10" s="1" t="s">
        <v>37</v>
      </c>
      <c r="D10" s="1" t="s">
        <v>39</v>
      </c>
      <c r="E10" s="3" t="str">
        <f>"03"</f>
        <v>03</v>
      </c>
      <c r="F10" s="3">
        <v>9</v>
      </c>
      <c r="G10" s="3" t="s">
        <v>14</v>
      </c>
      <c r="H10" s="3"/>
      <c r="I10" s="3" t="s">
        <v>17</v>
      </c>
      <c r="J10" s="8"/>
      <c r="K10" s="5" t="s">
        <v>38</v>
      </c>
      <c r="L10" s="3">
        <v>0</v>
      </c>
      <c r="M10" s="3" t="s">
        <v>40</v>
      </c>
      <c r="N10" s="3"/>
    </row>
    <row r="11" spans="1:14" ht="75">
      <c r="A11" s="3" t="str">
        <f>"2023-07-09"</f>
        <v>2023-07-09</v>
      </c>
      <c r="B11" s="3" t="str">
        <f>"0805"</f>
        <v>0805</v>
      </c>
      <c r="C11" s="1" t="s">
        <v>41</v>
      </c>
      <c r="D11" s="1" t="s">
        <v>43</v>
      </c>
      <c r="E11" s="3" t="str">
        <f>"01"</f>
        <v>01</v>
      </c>
      <c r="F11" s="3">
        <v>31</v>
      </c>
      <c r="G11" s="3" t="s">
        <v>14</v>
      </c>
      <c r="H11" s="3"/>
      <c r="I11" s="3" t="s">
        <v>17</v>
      </c>
      <c r="J11" s="8"/>
      <c r="K11" s="5" t="s">
        <v>42</v>
      </c>
      <c r="L11" s="3">
        <v>2020</v>
      </c>
      <c r="M11" s="3" t="s">
        <v>29</v>
      </c>
      <c r="N11" s="3"/>
    </row>
    <row r="12" spans="1:14" ht="45">
      <c r="A12" s="3" t="str">
        <f>"2023-07-09"</f>
        <v>2023-07-09</v>
      </c>
      <c r="B12" s="3" t="str">
        <f>"0815"</f>
        <v>0815</v>
      </c>
      <c r="C12" s="1" t="s">
        <v>44</v>
      </c>
      <c r="D12" s="1" t="s">
        <v>46</v>
      </c>
      <c r="E12" s="3" t="str">
        <f>"01"</f>
        <v>01</v>
      </c>
      <c r="F12" s="3">
        <v>9</v>
      </c>
      <c r="G12" s="3" t="s">
        <v>14</v>
      </c>
      <c r="H12" s="3"/>
      <c r="I12" s="3" t="s">
        <v>17</v>
      </c>
      <c r="J12" s="8"/>
      <c r="K12" s="5" t="s">
        <v>45</v>
      </c>
      <c r="L12" s="3">
        <v>2020</v>
      </c>
      <c r="M12" s="3" t="s">
        <v>47</v>
      </c>
      <c r="N12" s="3"/>
    </row>
    <row r="13" spans="1:14" ht="45">
      <c r="A13" s="3" t="str">
        <f>"2023-07-09"</f>
        <v>2023-07-09</v>
      </c>
      <c r="B13" s="3" t="str">
        <f>"0820"</f>
        <v>0820</v>
      </c>
      <c r="C13" s="1" t="s">
        <v>48</v>
      </c>
      <c r="D13" s="1" t="s">
        <v>525</v>
      </c>
      <c r="E13" s="3" t="str">
        <f>"02"</f>
        <v>02</v>
      </c>
      <c r="F13" s="3">
        <v>12</v>
      </c>
      <c r="G13" s="3" t="s">
        <v>24</v>
      </c>
      <c r="H13" s="3"/>
      <c r="I13" s="3" t="s">
        <v>17</v>
      </c>
      <c r="J13" s="8"/>
      <c r="K13" s="5" t="s">
        <v>49</v>
      </c>
      <c r="L13" s="3">
        <v>1987</v>
      </c>
      <c r="M13" s="3" t="s">
        <v>50</v>
      </c>
      <c r="N13" s="3" t="s">
        <v>23</v>
      </c>
    </row>
    <row r="14" spans="1:14" ht="45">
      <c r="A14" s="3" t="str">
        <f>"2023-07-09"</f>
        <v>2023-07-09</v>
      </c>
      <c r="B14" s="3" t="str">
        <f>"0845"</f>
        <v>0845</v>
      </c>
      <c r="C14" s="1" t="s">
        <v>51</v>
      </c>
      <c r="D14" s="1" t="s">
        <v>53</v>
      </c>
      <c r="E14" s="3" t="str">
        <f>"03"</f>
        <v>03</v>
      </c>
      <c r="F14" s="3">
        <v>11</v>
      </c>
      <c r="G14" s="3" t="s">
        <v>14</v>
      </c>
      <c r="H14" s="3"/>
      <c r="I14" s="3" t="s">
        <v>17</v>
      </c>
      <c r="J14" s="8"/>
      <c r="K14" s="5" t="s">
        <v>52</v>
      </c>
      <c r="L14" s="3">
        <v>2015</v>
      </c>
      <c r="M14" s="3" t="s">
        <v>18</v>
      </c>
      <c r="N14" s="3"/>
    </row>
    <row r="15" spans="1:14" ht="45">
      <c r="A15" s="3" t="str">
        <f>"2023-07-09"</f>
        <v>2023-07-09</v>
      </c>
      <c r="B15" s="3" t="str">
        <f>"0910"</f>
        <v>0910</v>
      </c>
      <c r="C15" s="1" t="s">
        <v>54</v>
      </c>
      <c r="D15" s="1" t="s">
        <v>56</v>
      </c>
      <c r="E15" s="3" t="str">
        <f>"04"</f>
        <v>04</v>
      </c>
      <c r="F15" s="3">
        <v>2</v>
      </c>
      <c r="G15" s="3" t="s">
        <v>14</v>
      </c>
      <c r="H15" s="3"/>
      <c r="I15" s="3" t="s">
        <v>17</v>
      </c>
      <c r="J15" s="8"/>
      <c r="K15" s="5" t="s">
        <v>55</v>
      </c>
      <c r="L15" s="3">
        <v>2020</v>
      </c>
      <c r="M15" s="3" t="s">
        <v>29</v>
      </c>
      <c r="N15" s="3"/>
    </row>
    <row r="16" spans="1:14" ht="45">
      <c r="A16" s="3" t="str">
        <f>"2023-07-09"</f>
        <v>2023-07-09</v>
      </c>
      <c r="B16" s="3" t="str">
        <f>"0935"</f>
        <v>0935</v>
      </c>
      <c r="C16" s="1" t="s">
        <v>54</v>
      </c>
      <c r="D16" s="1" t="s">
        <v>524</v>
      </c>
      <c r="E16" s="3" t="str">
        <f>"04"</f>
        <v>04</v>
      </c>
      <c r="F16" s="3">
        <v>3</v>
      </c>
      <c r="G16" s="3" t="s">
        <v>14</v>
      </c>
      <c r="H16" s="3"/>
      <c r="I16" s="3" t="s">
        <v>17</v>
      </c>
      <c r="J16" s="8"/>
      <c r="K16" s="5" t="s">
        <v>57</v>
      </c>
      <c r="L16" s="3">
        <v>2020</v>
      </c>
      <c r="M16" s="3" t="s">
        <v>29</v>
      </c>
      <c r="N16" s="3"/>
    </row>
    <row r="17" spans="1:14" ht="30">
      <c r="A17" s="12" t="str">
        <f>"2023-07-09"</f>
        <v>2023-07-09</v>
      </c>
      <c r="B17" s="12" t="str">
        <f>"1000"</f>
        <v>1000</v>
      </c>
      <c r="C17" s="13" t="s">
        <v>58</v>
      </c>
      <c r="D17" s="13"/>
      <c r="E17" s="12" t="str">
        <f>"2022"</f>
        <v>2022</v>
      </c>
      <c r="F17" s="12">
        <v>2</v>
      </c>
      <c r="G17" s="12" t="s">
        <v>59</v>
      </c>
      <c r="H17" s="12"/>
      <c r="I17" s="12" t="s">
        <v>17</v>
      </c>
      <c r="J17" s="9" t="s">
        <v>526</v>
      </c>
      <c r="K17" s="14" t="s">
        <v>60</v>
      </c>
      <c r="L17" s="12">
        <v>2022</v>
      </c>
      <c r="M17" s="12" t="s">
        <v>18</v>
      </c>
      <c r="N17" s="12"/>
    </row>
    <row r="18" spans="1:14" ht="45">
      <c r="A18" s="12" t="str">
        <f>"2023-07-09"</f>
        <v>2023-07-09</v>
      </c>
      <c r="B18" s="12" t="str">
        <f>"1115"</f>
        <v>1115</v>
      </c>
      <c r="C18" s="13" t="s">
        <v>61</v>
      </c>
      <c r="D18" s="13" t="s">
        <v>63</v>
      </c>
      <c r="E18" s="12" t="str">
        <f>"2022"</f>
        <v>2022</v>
      </c>
      <c r="F18" s="12">
        <v>15</v>
      </c>
      <c r="G18" s="12" t="s">
        <v>59</v>
      </c>
      <c r="H18" s="12"/>
      <c r="I18" s="12" t="s">
        <v>17</v>
      </c>
      <c r="J18" s="9" t="s">
        <v>526</v>
      </c>
      <c r="K18" s="14" t="s">
        <v>62</v>
      </c>
      <c r="L18" s="12">
        <v>2022</v>
      </c>
      <c r="M18" s="12" t="s">
        <v>18</v>
      </c>
      <c r="N18" s="12"/>
    </row>
    <row r="19" spans="1:14" ht="75">
      <c r="A19" s="12" t="str">
        <f>"2023-07-09"</f>
        <v>2023-07-09</v>
      </c>
      <c r="B19" s="12" t="str">
        <f>"1215"</f>
        <v>1215</v>
      </c>
      <c r="C19" s="13" t="s">
        <v>64</v>
      </c>
      <c r="D19" s="13"/>
      <c r="E19" s="12" t="str">
        <f>"2023"</f>
        <v>2023</v>
      </c>
      <c r="F19" s="12">
        <v>18</v>
      </c>
      <c r="G19" s="12" t="s">
        <v>59</v>
      </c>
      <c r="H19" s="12"/>
      <c r="I19" s="12" t="s">
        <v>17</v>
      </c>
      <c r="J19" s="9" t="s">
        <v>526</v>
      </c>
      <c r="K19" s="14" t="s">
        <v>65</v>
      </c>
      <c r="L19" s="12">
        <v>2023</v>
      </c>
      <c r="M19" s="12" t="s">
        <v>18</v>
      </c>
      <c r="N19" s="12"/>
    </row>
    <row r="20" spans="1:14" ht="30">
      <c r="A20" s="12" t="str">
        <f>"2023-07-09"</f>
        <v>2023-07-09</v>
      </c>
      <c r="B20" s="12" t="str">
        <f>"1245"</f>
        <v>1245</v>
      </c>
      <c r="C20" s="13" t="s">
        <v>66</v>
      </c>
      <c r="D20" s="13" t="s">
        <v>68</v>
      </c>
      <c r="E20" s="12" t="str">
        <f>"2022"</f>
        <v>2022</v>
      </c>
      <c r="F20" s="12">
        <v>2</v>
      </c>
      <c r="G20" s="12" t="s">
        <v>59</v>
      </c>
      <c r="H20" s="12"/>
      <c r="I20" s="12" t="s">
        <v>17</v>
      </c>
      <c r="J20" s="9" t="s">
        <v>527</v>
      </c>
      <c r="K20" s="14" t="s">
        <v>67</v>
      </c>
      <c r="L20" s="12">
        <v>2022</v>
      </c>
      <c r="M20" s="12" t="s">
        <v>18</v>
      </c>
      <c r="N20" s="12"/>
    </row>
    <row r="21" spans="1:14" ht="30">
      <c r="A21" s="12" t="str">
        <f>"2023-07-09"</f>
        <v>2023-07-09</v>
      </c>
      <c r="B21" s="12" t="str">
        <f>"1415"</f>
        <v>1415</v>
      </c>
      <c r="C21" s="13" t="s">
        <v>69</v>
      </c>
      <c r="D21" s="13"/>
      <c r="E21" s="12" t="str">
        <f>"2022"</f>
        <v>2022</v>
      </c>
      <c r="F21" s="12">
        <v>12</v>
      </c>
      <c r="G21" s="12" t="s">
        <v>59</v>
      </c>
      <c r="H21" s="12"/>
      <c r="I21" s="12" t="s">
        <v>17</v>
      </c>
      <c r="J21" s="9" t="s">
        <v>528</v>
      </c>
      <c r="K21" s="14" t="s">
        <v>70</v>
      </c>
      <c r="L21" s="12">
        <v>2022</v>
      </c>
      <c r="M21" s="12" t="s">
        <v>18</v>
      </c>
      <c r="N21" s="12"/>
    </row>
    <row r="22" spans="1:14" ht="30">
      <c r="A22" s="12" t="str">
        <f>"2023-07-09"</f>
        <v>2023-07-09</v>
      </c>
      <c r="B22" s="12" t="str">
        <f>"1440"</f>
        <v>1440</v>
      </c>
      <c r="C22" s="13" t="s">
        <v>71</v>
      </c>
      <c r="D22" s="13"/>
      <c r="E22" s="12" t="str">
        <f>"2022"</f>
        <v>2022</v>
      </c>
      <c r="F22" s="12">
        <v>16</v>
      </c>
      <c r="G22" s="12" t="s">
        <v>59</v>
      </c>
      <c r="H22" s="12"/>
      <c r="I22" s="12" t="s">
        <v>17</v>
      </c>
      <c r="J22" s="9" t="s">
        <v>529</v>
      </c>
      <c r="K22" s="14" t="s">
        <v>72</v>
      </c>
      <c r="L22" s="12">
        <v>2022</v>
      </c>
      <c r="M22" s="12" t="s">
        <v>18</v>
      </c>
      <c r="N22" s="12"/>
    </row>
    <row r="23" spans="1:14" ht="45">
      <c r="A23" s="3" t="str">
        <f>"2023-07-09"</f>
        <v>2023-07-09</v>
      </c>
      <c r="B23" s="3" t="str">
        <f>"1545"</f>
        <v>1545</v>
      </c>
      <c r="C23" s="1" t="s">
        <v>73</v>
      </c>
      <c r="D23" s="1"/>
      <c r="E23" s="3" t="str">
        <f>" "</f>
        <v> </v>
      </c>
      <c r="F23" s="3">
        <v>0</v>
      </c>
      <c r="G23" s="3" t="s">
        <v>24</v>
      </c>
      <c r="H23" s="3" t="s">
        <v>74</v>
      </c>
      <c r="I23" s="3" t="s">
        <v>17</v>
      </c>
      <c r="J23" s="8"/>
      <c r="K23" s="5" t="s">
        <v>75</v>
      </c>
      <c r="L23" s="3">
        <v>2018</v>
      </c>
      <c r="M23" s="3" t="s">
        <v>36</v>
      </c>
      <c r="N23" s="3" t="s">
        <v>23</v>
      </c>
    </row>
    <row r="24" spans="1:14" ht="45">
      <c r="A24" s="3" t="str">
        <f>"2023-07-09"</f>
        <v>2023-07-09</v>
      </c>
      <c r="B24" s="3" t="str">
        <f>"1725"</f>
        <v>1725</v>
      </c>
      <c r="C24" s="1" t="s">
        <v>76</v>
      </c>
      <c r="D24" s="1" t="s">
        <v>78</v>
      </c>
      <c r="E24" s="3" t="str">
        <f>"01"</f>
        <v>01</v>
      </c>
      <c r="F24" s="3">
        <v>0</v>
      </c>
      <c r="G24" s="3" t="s">
        <v>24</v>
      </c>
      <c r="H24" s="3"/>
      <c r="I24" s="3" t="s">
        <v>17</v>
      </c>
      <c r="J24" s="8"/>
      <c r="K24" s="5" t="s">
        <v>77</v>
      </c>
      <c r="L24" s="3">
        <v>2015</v>
      </c>
      <c r="M24" s="3" t="s">
        <v>18</v>
      </c>
      <c r="N24" s="3"/>
    </row>
    <row r="25" spans="1:14" ht="75">
      <c r="A25" s="3" t="str">
        <f>"2023-07-09"</f>
        <v>2023-07-09</v>
      </c>
      <c r="B25" s="3" t="str">
        <f>"1800"</f>
        <v>1800</v>
      </c>
      <c r="C25" s="1" t="s">
        <v>79</v>
      </c>
      <c r="D25" s="1" t="s">
        <v>81</v>
      </c>
      <c r="E25" s="3" t="str">
        <f>"26"</f>
        <v>26</v>
      </c>
      <c r="F25" s="3">
        <v>3</v>
      </c>
      <c r="G25" s="3" t="s">
        <v>59</v>
      </c>
      <c r="H25" s="3"/>
      <c r="I25" s="3" t="s">
        <v>17</v>
      </c>
      <c r="J25" s="8"/>
      <c r="K25" s="5" t="s">
        <v>80</v>
      </c>
      <c r="L25" s="3">
        <v>2018</v>
      </c>
      <c r="M25" s="3" t="s">
        <v>18</v>
      </c>
      <c r="N25" s="3"/>
    </row>
    <row r="26" spans="1:14" ht="60">
      <c r="A26" s="3" t="str">
        <f>"2023-07-09"</f>
        <v>2023-07-09</v>
      </c>
      <c r="B26" s="3" t="str">
        <f>"1830"</f>
        <v>1830</v>
      </c>
      <c r="C26" s="1" t="s">
        <v>82</v>
      </c>
      <c r="D26" s="1" t="s">
        <v>84</v>
      </c>
      <c r="E26" s="3" t="str">
        <f>"2023"</f>
        <v>2023</v>
      </c>
      <c r="F26" s="3">
        <v>129</v>
      </c>
      <c r="G26" s="3" t="s">
        <v>59</v>
      </c>
      <c r="H26" s="3"/>
      <c r="I26" s="3" t="s">
        <v>17</v>
      </c>
      <c r="J26" s="8"/>
      <c r="K26" s="5" t="s">
        <v>83</v>
      </c>
      <c r="L26" s="3">
        <v>2023</v>
      </c>
      <c r="M26" s="3" t="s">
        <v>18</v>
      </c>
      <c r="N26" s="3"/>
    </row>
    <row r="27" spans="1:14" ht="45">
      <c r="A27" s="12" t="str">
        <f>"2023-07-09"</f>
        <v>2023-07-09</v>
      </c>
      <c r="B27" s="12" t="str">
        <f>"1840"</f>
        <v>1840</v>
      </c>
      <c r="C27" s="13" t="s">
        <v>85</v>
      </c>
      <c r="D27" s="13" t="s">
        <v>87</v>
      </c>
      <c r="E27" s="12" t="str">
        <f>"11"</f>
        <v>11</v>
      </c>
      <c r="F27" s="12">
        <v>8</v>
      </c>
      <c r="G27" s="12" t="s">
        <v>24</v>
      </c>
      <c r="H27" s="12"/>
      <c r="I27" s="12" t="s">
        <v>17</v>
      </c>
      <c r="J27" s="9" t="s">
        <v>531</v>
      </c>
      <c r="K27" s="14" t="s">
        <v>86</v>
      </c>
      <c r="L27" s="12">
        <v>2019</v>
      </c>
      <c r="M27" s="12" t="s">
        <v>18</v>
      </c>
      <c r="N27" s="12" t="s">
        <v>23</v>
      </c>
    </row>
    <row r="28" spans="1:14" ht="45">
      <c r="A28" s="12" t="str">
        <f>"2023-07-09"</f>
        <v>2023-07-09</v>
      </c>
      <c r="B28" s="12" t="str">
        <f>"1945"</f>
        <v>1945</v>
      </c>
      <c r="C28" s="13" t="s">
        <v>88</v>
      </c>
      <c r="D28" s="13"/>
      <c r="E28" s="12" t="str">
        <f>"2021"</f>
        <v>2021</v>
      </c>
      <c r="F28" s="12">
        <v>0</v>
      </c>
      <c r="G28" s="12" t="s">
        <v>14</v>
      </c>
      <c r="H28" s="12"/>
      <c r="I28" s="12" t="s">
        <v>17</v>
      </c>
      <c r="J28" s="9" t="s">
        <v>532</v>
      </c>
      <c r="K28" s="14" t="s">
        <v>89</v>
      </c>
      <c r="L28" s="12">
        <v>2021</v>
      </c>
      <c r="M28" s="12" t="s">
        <v>18</v>
      </c>
      <c r="N28" s="12" t="s">
        <v>23</v>
      </c>
    </row>
    <row r="29" spans="1:14" ht="60">
      <c r="A29" s="12" t="str">
        <f>"2023-07-09"</f>
        <v>2023-07-09</v>
      </c>
      <c r="B29" s="12" t="str">
        <f>"2145"</f>
        <v>2145</v>
      </c>
      <c r="C29" s="13" t="s">
        <v>90</v>
      </c>
      <c r="D29" s="13"/>
      <c r="E29" s="12" t="str">
        <f>" "</f>
        <v> </v>
      </c>
      <c r="F29" s="12">
        <v>0</v>
      </c>
      <c r="G29" s="12" t="s">
        <v>91</v>
      </c>
      <c r="H29" s="12" t="s">
        <v>92</v>
      </c>
      <c r="I29" s="12" t="s">
        <v>17</v>
      </c>
      <c r="J29" s="9" t="s">
        <v>533</v>
      </c>
      <c r="K29" s="14" t="s">
        <v>93</v>
      </c>
      <c r="L29" s="12">
        <v>2010</v>
      </c>
      <c r="M29" s="12" t="s">
        <v>18</v>
      </c>
      <c r="N29" s="12"/>
    </row>
    <row r="30" spans="1:14" ht="60">
      <c r="A30" s="3" t="str">
        <f>"2023-07-09"</f>
        <v>2023-07-09</v>
      </c>
      <c r="B30" s="3" t="str">
        <f>"2315"</f>
        <v>2315</v>
      </c>
      <c r="C30" s="1" t="s">
        <v>94</v>
      </c>
      <c r="D30" s="1" t="s">
        <v>96</v>
      </c>
      <c r="E30" s="3" t="str">
        <f>" "</f>
        <v> </v>
      </c>
      <c r="F30" s="3">
        <v>0</v>
      </c>
      <c r="G30" s="3" t="s">
        <v>14</v>
      </c>
      <c r="H30" s="3"/>
      <c r="I30" s="3" t="s">
        <v>17</v>
      </c>
      <c r="J30" s="8"/>
      <c r="K30" s="5" t="s">
        <v>95</v>
      </c>
      <c r="L30" s="3">
        <v>2022</v>
      </c>
      <c r="M30" s="3" t="s">
        <v>18</v>
      </c>
      <c r="N30" s="3"/>
    </row>
    <row r="31" spans="1:14" ht="60">
      <c r="A31" s="3" t="str">
        <f>"2023-07-09"</f>
        <v>2023-07-09</v>
      </c>
      <c r="B31" s="3" t="str">
        <f>"2350"</f>
        <v>2350</v>
      </c>
      <c r="C31" s="1" t="s">
        <v>97</v>
      </c>
      <c r="D31" s="1" t="s">
        <v>99</v>
      </c>
      <c r="E31" s="3" t="str">
        <f>"02"</f>
        <v>02</v>
      </c>
      <c r="F31" s="3">
        <v>0</v>
      </c>
      <c r="G31" s="3" t="s">
        <v>24</v>
      </c>
      <c r="H31" s="3"/>
      <c r="I31" s="3" t="s">
        <v>17</v>
      </c>
      <c r="J31" s="8"/>
      <c r="K31" s="5" t="s">
        <v>98</v>
      </c>
      <c r="L31" s="3">
        <v>2017</v>
      </c>
      <c r="M31" s="3" t="s">
        <v>18</v>
      </c>
      <c r="N31" s="3"/>
    </row>
    <row r="32" spans="1:14" ht="75">
      <c r="A32" s="3" t="str">
        <f>"2023-07-09"</f>
        <v>2023-07-09</v>
      </c>
      <c r="B32" s="3" t="str">
        <f>"2420"</f>
        <v>2420</v>
      </c>
      <c r="C32" s="1" t="s">
        <v>100</v>
      </c>
      <c r="D32" s="1" t="s">
        <v>102</v>
      </c>
      <c r="E32" s="3" t="str">
        <f>"2013"</f>
        <v>2013</v>
      </c>
      <c r="F32" s="3">
        <v>0</v>
      </c>
      <c r="G32" s="3" t="s">
        <v>14</v>
      </c>
      <c r="H32" s="3"/>
      <c r="I32" s="3" t="s">
        <v>17</v>
      </c>
      <c r="J32" s="8"/>
      <c r="K32" s="5" t="s">
        <v>101</v>
      </c>
      <c r="L32" s="3">
        <v>2013</v>
      </c>
      <c r="M32" s="3" t="s">
        <v>18</v>
      </c>
      <c r="N32" s="3"/>
    </row>
    <row r="33" spans="1:14" ht="30">
      <c r="A33" s="3" t="str">
        <f>"2023-07-09"</f>
        <v>2023-07-09</v>
      </c>
      <c r="B33" s="3" t="str">
        <f>"2510"</f>
        <v>2510</v>
      </c>
      <c r="C33" s="1" t="s">
        <v>103</v>
      </c>
      <c r="D33" s="1" t="s">
        <v>105</v>
      </c>
      <c r="E33" s="3" t="str">
        <f>"2013"</f>
        <v>2013</v>
      </c>
      <c r="F33" s="3">
        <v>4</v>
      </c>
      <c r="G33" s="3" t="s">
        <v>14</v>
      </c>
      <c r="H33" s="3"/>
      <c r="I33" s="3" t="s">
        <v>17</v>
      </c>
      <c r="J33" s="8"/>
      <c r="K33" s="5" t="s">
        <v>104</v>
      </c>
      <c r="L33" s="3">
        <v>0</v>
      </c>
      <c r="M33" s="3" t="s">
        <v>18</v>
      </c>
      <c r="N33" s="3"/>
    </row>
    <row r="34" spans="1:14" ht="60">
      <c r="A34" s="3" t="str">
        <f>"2023-07-09"</f>
        <v>2023-07-09</v>
      </c>
      <c r="B34" s="3" t="str">
        <f>"2600"</f>
        <v>2600</v>
      </c>
      <c r="C34" s="1" t="s">
        <v>106</v>
      </c>
      <c r="D34" s="1" t="s">
        <v>108</v>
      </c>
      <c r="E34" s="3" t="str">
        <f>"2013"</f>
        <v>2013</v>
      </c>
      <c r="F34" s="3">
        <v>5</v>
      </c>
      <c r="G34" s="3" t="s">
        <v>14</v>
      </c>
      <c r="H34" s="3"/>
      <c r="I34" s="3" t="s">
        <v>17</v>
      </c>
      <c r="J34" s="8"/>
      <c r="K34" s="5" t="s">
        <v>107</v>
      </c>
      <c r="L34" s="3">
        <v>0</v>
      </c>
      <c r="M34" s="3" t="s">
        <v>18</v>
      </c>
      <c r="N34" s="3"/>
    </row>
    <row r="35" spans="1:14" ht="45">
      <c r="A35" s="3" t="str">
        <f>"2023-07-09"</f>
        <v>2023-07-09</v>
      </c>
      <c r="B35" s="3" t="str">
        <f>"2700"</f>
        <v>2700</v>
      </c>
      <c r="C35" s="1" t="s">
        <v>109</v>
      </c>
      <c r="D35" s="1"/>
      <c r="E35" s="3" t="str">
        <f>"2015"</f>
        <v>2015</v>
      </c>
      <c r="F35" s="3">
        <v>3</v>
      </c>
      <c r="G35" s="3" t="s">
        <v>14</v>
      </c>
      <c r="H35" s="3"/>
      <c r="I35" s="3" t="s">
        <v>17</v>
      </c>
      <c r="J35" s="8"/>
      <c r="K35" s="5" t="s">
        <v>110</v>
      </c>
      <c r="L35" s="3">
        <v>2015</v>
      </c>
      <c r="M35" s="3" t="s">
        <v>18</v>
      </c>
      <c r="N35" s="3"/>
    </row>
    <row r="36" spans="1:14" ht="60">
      <c r="A36" s="3" t="str">
        <f>"2023-07-09"</f>
        <v>2023-07-09</v>
      </c>
      <c r="B36" s="3" t="str">
        <f>"2800"</f>
        <v>2800</v>
      </c>
      <c r="C36" s="1" t="s">
        <v>111</v>
      </c>
      <c r="D36" s="1"/>
      <c r="E36" s="3" t="str">
        <f>"2021"</f>
        <v>2021</v>
      </c>
      <c r="F36" s="3">
        <v>2</v>
      </c>
      <c r="G36" s="3" t="s">
        <v>24</v>
      </c>
      <c r="H36" s="3"/>
      <c r="I36" s="3" t="s">
        <v>17</v>
      </c>
      <c r="J36" s="8"/>
      <c r="K36" s="5" t="s">
        <v>112</v>
      </c>
      <c r="L36" s="3">
        <v>2021</v>
      </c>
      <c r="M36" s="3" t="s">
        <v>18</v>
      </c>
      <c r="N36" s="3"/>
    </row>
    <row r="37" spans="1:14" ht="60">
      <c r="A37" s="3" t="str">
        <f>"2023-07-10"</f>
        <v>2023-07-10</v>
      </c>
      <c r="B37" s="3" t="str">
        <f>"0500"</f>
        <v>0500</v>
      </c>
      <c r="C37" s="1" t="s">
        <v>13</v>
      </c>
      <c r="D37" s="1" t="s">
        <v>113</v>
      </c>
      <c r="E37" s="3" t="str">
        <f>"2022"</f>
        <v>2022</v>
      </c>
      <c r="F37" s="3">
        <v>13</v>
      </c>
      <c r="G37" s="3" t="s">
        <v>14</v>
      </c>
      <c r="H37" s="3"/>
      <c r="I37" s="3" t="s">
        <v>17</v>
      </c>
      <c r="J37" s="8"/>
      <c r="K37" s="5" t="s">
        <v>15</v>
      </c>
      <c r="L37" s="3">
        <v>2022</v>
      </c>
      <c r="M37" s="3" t="s">
        <v>18</v>
      </c>
      <c r="N37" s="3"/>
    </row>
    <row r="38" spans="1:14" ht="60">
      <c r="A38" s="3" t="str">
        <f>"2023-07-10"</f>
        <v>2023-07-10</v>
      </c>
      <c r="B38" s="3" t="str">
        <f>"0530"</f>
        <v>0530</v>
      </c>
      <c r="C38" s="1" t="s">
        <v>13</v>
      </c>
      <c r="D38" s="1" t="s">
        <v>114</v>
      </c>
      <c r="E38" s="3" t="str">
        <f>"2022"</f>
        <v>2022</v>
      </c>
      <c r="F38" s="3">
        <v>14</v>
      </c>
      <c r="G38" s="3" t="s">
        <v>14</v>
      </c>
      <c r="H38" s="3"/>
      <c r="I38" s="3" t="s">
        <v>17</v>
      </c>
      <c r="J38" s="8"/>
      <c r="K38" s="5" t="s">
        <v>15</v>
      </c>
      <c r="L38" s="3">
        <v>2022</v>
      </c>
      <c r="M38" s="3" t="s">
        <v>18</v>
      </c>
      <c r="N38" s="3"/>
    </row>
    <row r="39" spans="1:14" ht="30">
      <c r="A39" s="3" t="str">
        <f>"2023-07-10"</f>
        <v>2023-07-10</v>
      </c>
      <c r="B39" s="3" t="str">
        <f>"0600"</f>
        <v>0600</v>
      </c>
      <c r="C39" s="1" t="s">
        <v>20</v>
      </c>
      <c r="D39" s="1" t="s">
        <v>115</v>
      </c>
      <c r="E39" s="3" t="str">
        <f>"02"</f>
        <v>02</v>
      </c>
      <c r="F39" s="3">
        <v>5</v>
      </c>
      <c r="G39" s="3" t="s">
        <v>14</v>
      </c>
      <c r="H39" s="3"/>
      <c r="I39" s="3" t="s">
        <v>17</v>
      </c>
      <c r="J39" s="8"/>
      <c r="K39" s="5" t="s">
        <v>21</v>
      </c>
      <c r="L39" s="3">
        <v>2019</v>
      </c>
      <c r="M39" s="3" t="s">
        <v>18</v>
      </c>
      <c r="N39" s="3"/>
    </row>
    <row r="40" spans="1:14" ht="30">
      <c r="A40" s="3" t="str">
        <f>"2023-07-10"</f>
        <v>2023-07-10</v>
      </c>
      <c r="B40" s="3" t="str">
        <f>"0625"</f>
        <v>0625</v>
      </c>
      <c r="C40" s="1" t="s">
        <v>20</v>
      </c>
      <c r="D40" s="1" t="s">
        <v>116</v>
      </c>
      <c r="E40" s="3" t="str">
        <f>"02"</f>
        <v>02</v>
      </c>
      <c r="F40" s="3">
        <v>6</v>
      </c>
      <c r="G40" s="3" t="s">
        <v>14</v>
      </c>
      <c r="H40" s="3"/>
      <c r="I40" s="3" t="s">
        <v>17</v>
      </c>
      <c r="J40" s="8"/>
      <c r="K40" s="5" t="s">
        <v>21</v>
      </c>
      <c r="L40" s="3">
        <v>2019</v>
      </c>
      <c r="M40" s="3" t="s">
        <v>18</v>
      </c>
      <c r="N40" s="3"/>
    </row>
    <row r="41" spans="1:14" ht="60">
      <c r="A41" s="3" t="str">
        <f>"2023-07-10"</f>
        <v>2023-07-10</v>
      </c>
      <c r="B41" s="3" t="str">
        <f>"0650"</f>
        <v>0650</v>
      </c>
      <c r="C41" s="1" t="s">
        <v>26</v>
      </c>
      <c r="D41" s="1" t="s">
        <v>118</v>
      </c>
      <c r="E41" s="3" t="str">
        <f>"01"</f>
        <v>01</v>
      </c>
      <c r="F41" s="3">
        <v>10</v>
      </c>
      <c r="G41" s="3" t="s">
        <v>14</v>
      </c>
      <c r="H41" s="3"/>
      <c r="I41" s="3" t="s">
        <v>17</v>
      </c>
      <c r="J41" s="8"/>
      <c r="K41" s="5" t="s">
        <v>117</v>
      </c>
      <c r="L41" s="3">
        <v>2018</v>
      </c>
      <c r="M41" s="3" t="s">
        <v>29</v>
      </c>
      <c r="N41" s="3"/>
    </row>
    <row r="42" spans="1:14" ht="45">
      <c r="A42" s="3" t="str">
        <f>"2023-07-10"</f>
        <v>2023-07-10</v>
      </c>
      <c r="B42" s="3" t="str">
        <f>"0715"</f>
        <v>0715</v>
      </c>
      <c r="C42" s="1" t="s">
        <v>30</v>
      </c>
      <c r="D42" s="1" t="s">
        <v>120</v>
      </c>
      <c r="E42" s="3" t="str">
        <f>"01"</f>
        <v>01</v>
      </c>
      <c r="F42" s="3">
        <v>2</v>
      </c>
      <c r="G42" s="3" t="s">
        <v>14</v>
      </c>
      <c r="H42" s="3"/>
      <c r="I42" s="3" t="s">
        <v>17</v>
      </c>
      <c r="J42" s="8"/>
      <c r="K42" s="5" t="s">
        <v>119</v>
      </c>
      <c r="L42" s="3">
        <v>2016</v>
      </c>
      <c r="M42" s="3" t="s">
        <v>18</v>
      </c>
      <c r="N42" s="3"/>
    </row>
    <row r="43" spans="1:14" ht="30">
      <c r="A43" s="3" t="str">
        <f>"2023-07-10"</f>
        <v>2023-07-10</v>
      </c>
      <c r="B43" s="3" t="str">
        <f>"0730"</f>
        <v>0730</v>
      </c>
      <c r="C43" s="1" t="s">
        <v>33</v>
      </c>
      <c r="D43" s="1" t="s">
        <v>122</v>
      </c>
      <c r="E43" s="3" t="str">
        <f>"01"</f>
        <v>01</v>
      </c>
      <c r="F43" s="3">
        <v>10</v>
      </c>
      <c r="G43" s="3" t="s">
        <v>14</v>
      </c>
      <c r="H43" s="3"/>
      <c r="I43" s="3" t="s">
        <v>17</v>
      </c>
      <c r="J43" s="8"/>
      <c r="K43" s="5" t="s">
        <v>121</v>
      </c>
      <c r="L43" s="3">
        <v>2009</v>
      </c>
      <c r="M43" s="3" t="s">
        <v>36</v>
      </c>
      <c r="N43" s="3"/>
    </row>
    <row r="44" spans="1:14" ht="30">
      <c r="A44" s="3" t="str">
        <f>"2023-07-10"</f>
        <v>2023-07-10</v>
      </c>
      <c r="B44" s="3" t="str">
        <f>"0755"</f>
        <v>0755</v>
      </c>
      <c r="C44" s="1" t="s">
        <v>37</v>
      </c>
      <c r="D44" s="1" t="s">
        <v>124</v>
      </c>
      <c r="E44" s="3" t="str">
        <f>"03"</f>
        <v>03</v>
      </c>
      <c r="F44" s="3">
        <v>10</v>
      </c>
      <c r="G44" s="3" t="s">
        <v>14</v>
      </c>
      <c r="H44" s="3"/>
      <c r="I44" s="3" t="s">
        <v>17</v>
      </c>
      <c r="J44" s="8"/>
      <c r="K44" s="5" t="s">
        <v>123</v>
      </c>
      <c r="L44" s="3">
        <v>0</v>
      </c>
      <c r="M44" s="3" t="s">
        <v>40</v>
      </c>
      <c r="N44" s="3"/>
    </row>
    <row r="45" spans="1:14" ht="60">
      <c r="A45" s="3" t="str">
        <f>"2023-07-10"</f>
        <v>2023-07-10</v>
      </c>
      <c r="B45" s="3" t="str">
        <f>"0805"</f>
        <v>0805</v>
      </c>
      <c r="C45" s="1" t="s">
        <v>41</v>
      </c>
      <c r="D45" s="1" t="s">
        <v>126</v>
      </c>
      <c r="E45" s="3" t="str">
        <f>"01"</f>
        <v>01</v>
      </c>
      <c r="F45" s="3">
        <v>32</v>
      </c>
      <c r="G45" s="3" t="s">
        <v>14</v>
      </c>
      <c r="H45" s="3"/>
      <c r="I45" s="3" t="s">
        <v>17</v>
      </c>
      <c r="J45" s="8"/>
      <c r="K45" s="5" t="s">
        <v>125</v>
      </c>
      <c r="L45" s="3">
        <v>2020</v>
      </c>
      <c r="M45" s="3" t="s">
        <v>29</v>
      </c>
      <c r="N45" s="3"/>
    </row>
    <row r="46" spans="1:14" ht="60">
      <c r="A46" s="3" t="str">
        <f>"2023-07-10"</f>
        <v>2023-07-10</v>
      </c>
      <c r="B46" s="3" t="str">
        <f>"0815"</f>
        <v>0815</v>
      </c>
      <c r="C46" s="1" t="s">
        <v>44</v>
      </c>
      <c r="D46" s="1" t="s">
        <v>128</v>
      </c>
      <c r="E46" s="3" t="str">
        <f>"01"</f>
        <v>01</v>
      </c>
      <c r="F46" s="3">
        <v>10</v>
      </c>
      <c r="G46" s="3" t="s">
        <v>14</v>
      </c>
      <c r="H46" s="3"/>
      <c r="I46" s="3" t="s">
        <v>17</v>
      </c>
      <c r="J46" s="8"/>
      <c r="K46" s="5" t="s">
        <v>127</v>
      </c>
      <c r="L46" s="3">
        <v>2020</v>
      </c>
      <c r="M46" s="3" t="s">
        <v>47</v>
      </c>
      <c r="N46" s="3"/>
    </row>
    <row r="47" spans="1:14" ht="60">
      <c r="A47" s="3" t="str">
        <f>"2023-07-10"</f>
        <v>2023-07-10</v>
      </c>
      <c r="B47" s="3" t="str">
        <f>"0820"</f>
        <v>0820</v>
      </c>
      <c r="C47" s="1" t="s">
        <v>48</v>
      </c>
      <c r="D47" s="1" t="s">
        <v>130</v>
      </c>
      <c r="E47" s="3" t="str">
        <f>"02"</f>
        <v>02</v>
      </c>
      <c r="F47" s="3">
        <v>13</v>
      </c>
      <c r="G47" s="3" t="s">
        <v>24</v>
      </c>
      <c r="H47" s="3"/>
      <c r="I47" s="3" t="s">
        <v>17</v>
      </c>
      <c r="J47" s="8"/>
      <c r="K47" s="5" t="s">
        <v>129</v>
      </c>
      <c r="L47" s="3">
        <v>1987</v>
      </c>
      <c r="M47" s="3" t="s">
        <v>50</v>
      </c>
      <c r="N47" s="3" t="s">
        <v>23</v>
      </c>
    </row>
    <row r="48" spans="1:14" ht="45">
      <c r="A48" s="3" t="str">
        <f>"2023-07-10"</f>
        <v>2023-07-10</v>
      </c>
      <c r="B48" s="3" t="str">
        <f>"0845"</f>
        <v>0845</v>
      </c>
      <c r="C48" s="1" t="s">
        <v>51</v>
      </c>
      <c r="D48" s="1" t="s">
        <v>133</v>
      </c>
      <c r="E48" s="3" t="str">
        <f>"03"</f>
        <v>03</v>
      </c>
      <c r="F48" s="3">
        <v>12</v>
      </c>
      <c r="G48" s="3" t="s">
        <v>24</v>
      </c>
      <c r="H48" s="3" t="s">
        <v>131</v>
      </c>
      <c r="I48" s="3" t="s">
        <v>17</v>
      </c>
      <c r="J48" s="8"/>
      <c r="K48" s="5" t="s">
        <v>132</v>
      </c>
      <c r="L48" s="3">
        <v>2015</v>
      </c>
      <c r="M48" s="3" t="s">
        <v>18</v>
      </c>
      <c r="N48" s="3"/>
    </row>
    <row r="49" spans="1:14" ht="60">
      <c r="A49" s="3" t="str">
        <f>"2023-07-10"</f>
        <v>2023-07-10</v>
      </c>
      <c r="B49" s="3" t="str">
        <f>"0910"</f>
        <v>0910</v>
      </c>
      <c r="C49" s="1" t="s">
        <v>54</v>
      </c>
      <c r="D49" s="1" t="s">
        <v>135</v>
      </c>
      <c r="E49" s="3" t="str">
        <f>"04"</f>
        <v>04</v>
      </c>
      <c r="F49" s="3">
        <v>4</v>
      </c>
      <c r="G49" s="3" t="s">
        <v>14</v>
      </c>
      <c r="H49" s="3"/>
      <c r="I49" s="3" t="s">
        <v>17</v>
      </c>
      <c r="J49" s="8"/>
      <c r="K49" s="5" t="s">
        <v>134</v>
      </c>
      <c r="L49" s="3">
        <v>2020</v>
      </c>
      <c r="M49" s="3" t="s">
        <v>29</v>
      </c>
      <c r="N49" s="3"/>
    </row>
    <row r="50" spans="1:14" ht="45">
      <c r="A50" s="3" t="str">
        <f>"2023-07-10"</f>
        <v>2023-07-10</v>
      </c>
      <c r="B50" s="3" t="str">
        <f>"0935"</f>
        <v>0935</v>
      </c>
      <c r="C50" s="1" t="s">
        <v>54</v>
      </c>
      <c r="D50" s="1" t="s">
        <v>137</v>
      </c>
      <c r="E50" s="3" t="str">
        <f>"04"</f>
        <v>04</v>
      </c>
      <c r="F50" s="3">
        <v>5</v>
      </c>
      <c r="G50" s="3" t="s">
        <v>14</v>
      </c>
      <c r="H50" s="3"/>
      <c r="I50" s="3" t="s">
        <v>17</v>
      </c>
      <c r="J50" s="8"/>
      <c r="K50" s="5" t="s">
        <v>136</v>
      </c>
      <c r="L50" s="3">
        <v>2020</v>
      </c>
      <c r="M50" s="3" t="s">
        <v>29</v>
      </c>
      <c r="N50" s="3"/>
    </row>
    <row r="51" spans="1:14" ht="45">
      <c r="A51" s="3" t="str">
        <f>"2023-07-10"</f>
        <v>2023-07-10</v>
      </c>
      <c r="B51" s="3" t="str">
        <f>"1000"</f>
        <v>1000</v>
      </c>
      <c r="C51" s="1" t="s">
        <v>138</v>
      </c>
      <c r="D51" s="1" t="s">
        <v>138</v>
      </c>
      <c r="E51" s="3" t="str">
        <f>"01"</f>
        <v>01</v>
      </c>
      <c r="F51" s="3">
        <v>0</v>
      </c>
      <c r="G51" s="3" t="s">
        <v>24</v>
      </c>
      <c r="H51" s="3"/>
      <c r="I51" s="3" t="s">
        <v>17</v>
      </c>
      <c r="J51" s="8"/>
      <c r="K51" s="5" t="s">
        <v>139</v>
      </c>
      <c r="L51" s="3">
        <v>0</v>
      </c>
      <c r="M51" s="3" t="s">
        <v>18</v>
      </c>
      <c r="N51" s="3"/>
    </row>
    <row r="52" spans="1:14" ht="75">
      <c r="A52" s="3" t="str">
        <f>"2023-07-10"</f>
        <v>2023-07-10</v>
      </c>
      <c r="B52" s="3" t="str">
        <f>"1100"</f>
        <v>1100</v>
      </c>
      <c r="C52" s="1" t="s">
        <v>79</v>
      </c>
      <c r="D52" s="1" t="s">
        <v>81</v>
      </c>
      <c r="E52" s="3" t="str">
        <f>"26"</f>
        <v>26</v>
      </c>
      <c r="F52" s="3">
        <v>3</v>
      </c>
      <c r="G52" s="3" t="s">
        <v>59</v>
      </c>
      <c r="H52" s="3"/>
      <c r="I52" s="3" t="s">
        <v>17</v>
      </c>
      <c r="J52" s="8"/>
      <c r="K52" s="5" t="s">
        <v>80</v>
      </c>
      <c r="L52" s="3">
        <v>2018</v>
      </c>
      <c r="M52" s="3" t="s">
        <v>18</v>
      </c>
      <c r="N52" s="3"/>
    </row>
    <row r="53" spans="1:14" ht="45">
      <c r="A53" s="3" t="str">
        <f>"2023-07-10"</f>
        <v>2023-07-10</v>
      </c>
      <c r="B53" s="3" t="str">
        <f>"1130"</f>
        <v>1130</v>
      </c>
      <c r="C53" s="1" t="s">
        <v>88</v>
      </c>
      <c r="D53" s="1"/>
      <c r="E53" s="3" t="str">
        <f>"2021"</f>
        <v>2021</v>
      </c>
      <c r="F53" s="3">
        <v>0</v>
      </c>
      <c r="G53" s="3" t="s">
        <v>14</v>
      </c>
      <c r="H53" s="3"/>
      <c r="I53" s="3" t="s">
        <v>17</v>
      </c>
      <c r="J53" s="8"/>
      <c r="K53" s="5" t="s">
        <v>89</v>
      </c>
      <c r="L53" s="3">
        <v>2021</v>
      </c>
      <c r="M53" s="3" t="s">
        <v>18</v>
      </c>
      <c r="N53" s="3" t="s">
        <v>23</v>
      </c>
    </row>
    <row r="54" spans="1:14" ht="60">
      <c r="A54" s="3" t="str">
        <f>"2023-07-10"</f>
        <v>2023-07-10</v>
      </c>
      <c r="B54" s="3" t="str">
        <f>"1330"</f>
        <v>1330</v>
      </c>
      <c r="C54" s="1" t="s">
        <v>140</v>
      </c>
      <c r="D54" s="1" t="s">
        <v>142</v>
      </c>
      <c r="E54" s="3" t="str">
        <f>" "</f>
        <v> </v>
      </c>
      <c r="F54" s="3">
        <v>0</v>
      </c>
      <c r="G54" s="3" t="s">
        <v>24</v>
      </c>
      <c r="H54" s="3"/>
      <c r="I54" s="3" t="s">
        <v>17</v>
      </c>
      <c r="J54" s="8"/>
      <c r="K54" s="5" t="s">
        <v>141</v>
      </c>
      <c r="L54" s="3">
        <v>2019</v>
      </c>
      <c r="M54" s="3" t="s">
        <v>18</v>
      </c>
      <c r="N54" s="3" t="s">
        <v>23</v>
      </c>
    </row>
    <row r="55" spans="1:14" ht="60">
      <c r="A55" s="3" t="str">
        <f>"2023-07-10"</f>
        <v>2023-07-10</v>
      </c>
      <c r="B55" s="3" t="str">
        <f>"1400"</f>
        <v>1400</v>
      </c>
      <c r="C55" s="1" t="s">
        <v>143</v>
      </c>
      <c r="D55" s="1"/>
      <c r="E55" s="3" t="str">
        <f>"04"</f>
        <v>04</v>
      </c>
      <c r="F55" s="3">
        <v>205</v>
      </c>
      <c r="G55" s="3" t="s">
        <v>24</v>
      </c>
      <c r="H55" s="3" t="s">
        <v>144</v>
      </c>
      <c r="I55" s="3" t="s">
        <v>17</v>
      </c>
      <c r="J55" s="8"/>
      <c r="K55" s="5" t="s">
        <v>145</v>
      </c>
      <c r="L55" s="3">
        <v>2022</v>
      </c>
      <c r="M55" s="3" t="s">
        <v>146</v>
      </c>
      <c r="N55" s="3"/>
    </row>
    <row r="56" spans="1:14" ht="60">
      <c r="A56" s="3" t="str">
        <f>"2023-07-10"</f>
        <v>2023-07-10</v>
      </c>
      <c r="B56" s="3" t="str">
        <f>"1430"</f>
        <v>1430</v>
      </c>
      <c r="C56" s="1" t="s">
        <v>147</v>
      </c>
      <c r="D56" s="1" t="s">
        <v>149</v>
      </c>
      <c r="E56" s="3" t="str">
        <f>"03"</f>
        <v>03</v>
      </c>
      <c r="F56" s="3">
        <v>17</v>
      </c>
      <c r="G56" s="3" t="s">
        <v>14</v>
      </c>
      <c r="H56" s="3"/>
      <c r="I56" s="3" t="s">
        <v>17</v>
      </c>
      <c r="J56" s="8"/>
      <c r="K56" s="5" t="s">
        <v>148</v>
      </c>
      <c r="L56" s="3">
        <v>0</v>
      </c>
      <c r="M56" s="3" t="s">
        <v>40</v>
      </c>
      <c r="N56" s="3"/>
    </row>
    <row r="57" spans="1:14" ht="60">
      <c r="A57" s="3" t="str">
        <f>"2023-07-10"</f>
        <v>2023-07-10</v>
      </c>
      <c r="B57" s="3" t="str">
        <f>"1500"</f>
        <v>1500</v>
      </c>
      <c r="C57" s="1" t="s">
        <v>150</v>
      </c>
      <c r="D57" s="1" t="s">
        <v>152</v>
      </c>
      <c r="E57" s="3" t="str">
        <f>"02"</f>
        <v>02</v>
      </c>
      <c r="F57" s="3">
        <v>13</v>
      </c>
      <c r="G57" s="3" t="s">
        <v>14</v>
      </c>
      <c r="H57" s="3"/>
      <c r="I57" s="3" t="s">
        <v>17</v>
      </c>
      <c r="J57" s="8"/>
      <c r="K57" s="5" t="s">
        <v>151</v>
      </c>
      <c r="L57" s="3">
        <v>2019</v>
      </c>
      <c r="M57" s="3" t="s">
        <v>36</v>
      </c>
      <c r="N57" s="3"/>
    </row>
    <row r="58" spans="1:14" ht="45">
      <c r="A58" s="3" t="str">
        <f>"2023-07-10"</f>
        <v>2023-07-10</v>
      </c>
      <c r="B58" s="3" t="str">
        <f>"1525"</f>
        <v>1525</v>
      </c>
      <c r="C58" s="1" t="s">
        <v>153</v>
      </c>
      <c r="D58" s="1"/>
      <c r="E58" s="3" t="str">
        <f>"01"</f>
        <v>01</v>
      </c>
      <c r="F58" s="3">
        <v>4</v>
      </c>
      <c r="G58" s="3" t="s">
        <v>14</v>
      </c>
      <c r="H58" s="3"/>
      <c r="I58" s="3" t="s">
        <v>17</v>
      </c>
      <c r="J58" s="8"/>
      <c r="K58" s="5" t="s">
        <v>154</v>
      </c>
      <c r="L58" s="3">
        <v>0</v>
      </c>
      <c r="M58" s="3" t="s">
        <v>40</v>
      </c>
      <c r="N58" s="3" t="s">
        <v>23</v>
      </c>
    </row>
    <row r="59" spans="1:14" ht="60">
      <c r="A59" s="3" t="str">
        <f>"2023-07-10"</f>
        <v>2023-07-10</v>
      </c>
      <c r="B59" s="3" t="str">
        <f>"1540"</f>
        <v>1540</v>
      </c>
      <c r="C59" s="1" t="s">
        <v>30</v>
      </c>
      <c r="D59" s="1" t="s">
        <v>156</v>
      </c>
      <c r="E59" s="3" t="str">
        <f>"01"</f>
        <v>01</v>
      </c>
      <c r="F59" s="3">
        <v>7</v>
      </c>
      <c r="G59" s="3" t="s">
        <v>14</v>
      </c>
      <c r="H59" s="3"/>
      <c r="I59" s="3" t="s">
        <v>17</v>
      </c>
      <c r="J59" s="8"/>
      <c r="K59" s="5" t="s">
        <v>155</v>
      </c>
      <c r="L59" s="3">
        <v>2016</v>
      </c>
      <c r="M59" s="3" t="s">
        <v>18</v>
      </c>
      <c r="N59" s="3"/>
    </row>
    <row r="60" spans="1:14" ht="30">
      <c r="A60" s="3" t="str">
        <f>"2023-07-10"</f>
        <v>2023-07-10</v>
      </c>
      <c r="B60" s="3" t="str">
        <f>"1555"</f>
        <v>1555</v>
      </c>
      <c r="C60" s="1" t="s">
        <v>157</v>
      </c>
      <c r="D60" s="1" t="s">
        <v>159</v>
      </c>
      <c r="E60" s="3" t="str">
        <f>"01"</f>
        <v>01</v>
      </c>
      <c r="F60" s="3">
        <v>7</v>
      </c>
      <c r="G60" s="3" t="s">
        <v>14</v>
      </c>
      <c r="H60" s="3"/>
      <c r="I60" s="3" t="s">
        <v>17</v>
      </c>
      <c r="J60" s="8"/>
      <c r="K60" s="5" t="s">
        <v>158</v>
      </c>
      <c r="L60" s="3">
        <v>2021</v>
      </c>
      <c r="M60" s="3" t="s">
        <v>29</v>
      </c>
      <c r="N60" s="3"/>
    </row>
    <row r="61" spans="1:14" ht="75">
      <c r="A61" s="3" t="str">
        <f>"2023-07-10"</f>
        <v>2023-07-10</v>
      </c>
      <c r="B61" s="3" t="str">
        <f>"1600"</f>
        <v>1600</v>
      </c>
      <c r="C61" s="1" t="s">
        <v>160</v>
      </c>
      <c r="D61" s="1" t="s">
        <v>162</v>
      </c>
      <c r="E61" s="3" t="str">
        <f>"01"</f>
        <v>01</v>
      </c>
      <c r="F61" s="3">
        <v>9</v>
      </c>
      <c r="G61" s="3" t="s">
        <v>14</v>
      </c>
      <c r="H61" s="3" t="s">
        <v>144</v>
      </c>
      <c r="I61" s="3" t="s">
        <v>17</v>
      </c>
      <c r="J61" s="8"/>
      <c r="K61" s="5" t="s">
        <v>161</v>
      </c>
      <c r="L61" s="3">
        <v>2019</v>
      </c>
      <c r="M61" s="3" t="s">
        <v>18</v>
      </c>
      <c r="N61" s="3" t="s">
        <v>23</v>
      </c>
    </row>
    <row r="62" spans="1:14" ht="45">
      <c r="A62" s="3" t="str">
        <f>"2023-07-10"</f>
        <v>2023-07-10</v>
      </c>
      <c r="B62" s="3" t="str">
        <f>"1630"</f>
        <v>1630</v>
      </c>
      <c r="C62" s="1" t="s">
        <v>163</v>
      </c>
      <c r="D62" s="1" t="s">
        <v>165</v>
      </c>
      <c r="E62" s="3" t="str">
        <f>"01"</f>
        <v>01</v>
      </c>
      <c r="F62" s="3">
        <v>13</v>
      </c>
      <c r="G62" s="3" t="s">
        <v>24</v>
      </c>
      <c r="H62" s="3"/>
      <c r="I62" s="3" t="s">
        <v>17</v>
      </c>
      <c r="J62" s="8"/>
      <c r="K62" s="5" t="s">
        <v>164</v>
      </c>
      <c r="L62" s="3">
        <v>1985</v>
      </c>
      <c r="M62" s="3" t="s">
        <v>50</v>
      </c>
      <c r="N62" s="3" t="s">
        <v>23</v>
      </c>
    </row>
    <row r="63" spans="1:14" ht="60">
      <c r="A63" s="3" t="str">
        <f>"2023-07-10"</f>
        <v>2023-07-10</v>
      </c>
      <c r="B63" s="3" t="str">
        <f>"1700"</f>
        <v>1700</v>
      </c>
      <c r="C63" s="1" t="s">
        <v>166</v>
      </c>
      <c r="D63" s="1" t="s">
        <v>168</v>
      </c>
      <c r="E63" s="3" t="str">
        <f>"2018"</f>
        <v>2018</v>
      </c>
      <c r="F63" s="3">
        <v>10</v>
      </c>
      <c r="G63" s="3" t="s">
        <v>24</v>
      </c>
      <c r="H63" s="3"/>
      <c r="I63" s="3" t="s">
        <v>17</v>
      </c>
      <c r="J63" s="8"/>
      <c r="K63" s="5" t="s">
        <v>167</v>
      </c>
      <c r="L63" s="3">
        <v>2018</v>
      </c>
      <c r="M63" s="3" t="s">
        <v>18</v>
      </c>
      <c r="N63" s="3"/>
    </row>
    <row r="64" spans="1:14" ht="75">
      <c r="A64" s="3" t="str">
        <f>"2023-07-10"</f>
        <v>2023-07-10</v>
      </c>
      <c r="B64" s="3" t="str">
        <f>"1715"</f>
        <v>1715</v>
      </c>
      <c r="C64" s="1" t="s">
        <v>166</v>
      </c>
      <c r="D64" s="1" t="s">
        <v>170</v>
      </c>
      <c r="E64" s="3" t="str">
        <f>"2018"</f>
        <v>2018</v>
      </c>
      <c r="F64" s="3">
        <v>11</v>
      </c>
      <c r="G64" s="3" t="s">
        <v>24</v>
      </c>
      <c r="H64" s="3"/>
      <c r="I64" s="3" t="s">
        <v>17</v>
      </c>
      <c r="J64" s="8"/>
      <c r="K64" s="5" t="s">
        <v>169</v>
      </c>
      <c r="L64" s="3">
        <v>2018</v>
      </c>
      <c r="M64" s="3" t="s">
        <v>18</v>
      </c>
      <c r="N64" s="3"/>
    </row>
    <row r="65" spans="1:14" ht="30">
      <c r="A65" s="3" t="str">
        <f>"2023-07-10"</f>
        <v>2023-07-10</v>
      </c>
      <c r="B65" s="3" t="str">
        <f>"1730"</f>
        <v>1730</v>
      </c>
      <c r="C65" s="1" t="s">
        <v>171</v>
      </c>
      <c r="D65" s="1"/>
      <c r="E65" s="3" t="str">
        <f>"2020"</f>
        <v>2020</v>
      </c>
      <c r="F65" s="3">
        <v>160</v>
      </c>
      <c r="G65" s="3" t="s">
        <v>59</v>
      </c>
      <c r="H65" s="3"/>
      <c r="I65" s="3"/>
      <c r="J65" s="8"/>
      <c r="K65" s="5" t="s">
        <v>172</v>
      </c>
      <c r="L65" s="3">
        <v>2020</v>
      </c>
      <c r="M65" s="3" t="s">
        <v>29</v>
      </c>
      <c r="N65" s="3"/>
    </row>
    <row r="66" spans="1:14" ht="60">
      <c r="A66" s="3" t="str">
        <f>"2023-07-10"</f>
        <v>2023-07-10</v>
      </c>
      <c r="B66" s="3" t="str">
        <f>"1800"</f>
        <v>1800</v>
      </c>
      <c r="C66" s="1" t="s">
        <v>13</v>
      </c>
      <c r="D66" s="1" t="s">
        <v>173</v>
      </c>
      <c r="E66" s="3" t="str">
        <f>"2022"</f>
        <v>2022</v>
      </c>
      <c r="F66" s="3">
        <v>16</v>
      </c>
      <c r="G66" s="3" t="s">
        <v>14</v>
      </c>
      <c r="H66" s="3"/>
      <c r="I66" s="3" t="s">
        <v>17</v>
      </c>
      <c r="J66" s="8"/>
      <c r="K66" s="5" t="s">
        <v>15</v>
      </c>
      <c r="L66" s="3">
        <v>2022</v>
      </c>
      <c r="M66" s="3" t="s">
        <v>18</v>
      </c>
      <c r="N66" s="3"/>
    </row>
    <row r="67" spans="1:14" ht="60">
      <c r="A67" s="3" t="str">
        <f>"2023-07-10"</f>
        <v>2023-07-10</v>
      </c>
      <c r="B67" s="3" t="str">
        <f>"1830"</f>
        <v>1830</v>
      </c>
      <c r="C67" s="1" t="s">
        <v>82</v>
      </c>
      <c r="D67" s="1"/>
      <c r="E67" s="3" t="str">
        <f>"2023"</f>
        <v>2023</v>
      </c>
      <c r="F67" s="3">
        <v>130</v>
      </c>
      <c r="G67" s="3" t="s">
        <v>59</v>
      </c>
      <c r="H67" s="3"/>
      <c r="I67" s="3"/>
      <c r="J67" s="8"/>
      <c r="K67" s="5" t="s">
        <v>83</v>
      </c>
      <c r="L67" s="3">
        <v>2023</v>
      </c>
      <c r="M67" s="3" t="s">
        <v>18</v>
      </c>
      <c r="N67" s="3"/>
    </row>
    <row r="68" spans="1:14" ht="60">
      <c r="A68" s="12" t="str">
        <f>"2023-07-10"</f>
        <v>2023-07-10</v>
      </c>
      <c r="B68" s="12" t="str">
        <f>"1840"</f>
        <v>1840</v>
      </c>
      <c r="C68" s="13" t="s">
        <v>174</v>
      </c>
      <c r="D68" s="13" t="s">
        <v>174</v>
      </c>
      <c r="E68" s="12" t="str">
        <f>"01"</f>
        <v>01</v>
      </c>
      <c r="F68" s="12">
        <v>3</v>
      </c>
      <c r="G68" s="12"/>
      <c r="H68" s="12"/>
      <c r="I68" s="12"/>
      <c r="J68" s="9" t="s">
        <v>530</v>
      </c>
      <c r="K68" s="14" t="s">
        <v>175</v>
      </c>
      <c r="L68" s="12">
        <v>2017</v>
      </c>
      <c r="M68" s="12" t="s">
        <v>29</v>
      </c>
      <c r="N68" s="12"/>
    </row>
    <row r="69" spans="1:14" ht="60">
      <c r="A69" s="12" t="str">
        <f>"2023-07-10"</f>
        <v>2023-07-10</v>
      </c>
      <c r="B69" s="12" t="str">
        <f>"1930"</f>
        <v>1930</v>
      </c>
      <c r="C69" s="13" t="s">
        <v>176</v>
      </c>
      <c r="D69" s="13" t="s">
        <v>178</v>
      </c>
      <c r="E69" s="12" t="str">
        <f>"1"</f>
        <v>1</v>
      </c>
      <c r="F69" s="12">
        <v>3</v>
      </c>
      <c r="G69" s="12" t="s">
        <v>24</v>
      </c>
      <c r="H69" s="12" t="s">
        <v>144</v>
      </c>
      <c r="I69" s="12" t="s">
        <v>17</v>
      </c>
      <c r="J69" s="9" t="s">
        <v>531</v>
      </c>
      <c r="K69" s="14" t="s">
        <v>177</v>
      </c>
      <c r="L69" s="12">
        <v>2017</v>
      </c>
      <c r="M69" s="12" t="s">
        <v>18</v>
      </c>
      <c r="N69" s="12" t="s">
        <v>23</v>
      </c>
    </row>
    <row r="70" spans="1:14" ht="60">
      <c r="A70" s="12" t="str">
        <f>"2023-07-10"</f>
        <v>2023-07-10</v>
      </c>
      <c r="B70" s="12" t="str">
        <f>"2030"</f>
        <v>2030</v>
      </c>
      <c r="C70" s="13" t="s">
        <v>79</v>
      </c>
      <c r="D70" s="13" t="s">
        <v>180</v>
      </c>
      <c r="E70" s="12" t="str">
        <f>"28"</f>
        <v>28</v>
      </c>
      <c r="F70" s="12">
        <v>14</v>
      </c>
      <c r="G70" s="12" t="s">
        <v>59</v>
      </c>
      <c r="H70" s="12"/>
      <c r="I70" s="12" t="s">
        <v>17</v>
      </c>
      <c r="J70" s="9" t="s">
        <v>534</v>
      </c>
      <c r="K70" s="14" t="s">
        <v>179</v>
      </c>
      <c r="L70" s="12">
        <v>2021</v>
      </c>
      <c r="M70" s="12" t="s">
        <v>18</v>
      </c>
      <c r="N70" s="12"/>
    </row>
    <row r="71" spans="1:14" ht="60">
      <c r="A71" s="12" t="str">
        <f>"2023-07-10"</f>
        <v>2023-07-10</v>
      </c>
      <c r="B71" s="12" t="str">
        <f>"2105"</f>
        <v>2105</v>
      </c>
      <c r="C71" s="13" t="s">
        <v>181</v>
      </c>
      <c r="D71" s="13"/>
      <c r="E71" s="12" t="str">
        <f>" "</f>
        <v> </v>
      </c>
      <c r="F71" s="12">
        <v>0</v>
      </c>
      <c r="G71" s="12" t="s">
        <v>24</v>
      </c>
      <c r="H71" s="12" t="s">
        <v>92</v>
      </c>
      <c r="I71" s="12" t="s">
        <v>17</v>
      </c>
      <c r="J71" s="9" t="s">
        <v>535</v>
      </c>
      <c r="K71" s="14" t="s">
        <v>182</v>
      </c>
      <c r="L71" s="12">
        <v>2008</v>
      </c>
      <c r="M71" s="12" t="s">
        <v>36</v>
      </c>
      <c r="N71" s="12"/>
    </row>
    <row r="72" spans="1:14" ht="60">
      <c r="A72" s="3" t="str">
        <f>"2023-07-10"</f>
        <v>2023-07-10</v>
      </c>
      <c r="B72" s="3" t="str">
        <f>"2250"</f>
        <v>2250</v>
      </c>
      <c r="C72" s="1" t="s">
        <v>183</v>
      </c>
      <c r="D72" s="1" t="s">
        <v>40</v>
      </c>
      <c r="E72" s="3" t="str">
        <f>" "</f>
        <v> </v>
      </c>
      <c r="F72" s="3">
        <v>0</v>
      </c>
      <c r="G72" s="3" t="s">
        <v>91</v>
      </c>
      <c r="H72" s="3" t="s">
        <v>184</v>
      </c>
      <c r="I72" s="3" t="s">
        <v>17</v>
      </c>
      <c r="J72" s="8"/>
      <c r="K72" s="5" t="s">
        <v>185</v>
      </c>
      <c r="L72" s="3">
        <v>2012</v>
      </c>
      <c r="M72" s="3" t="s">
        <v>36</v>
      </c>
      <c r="N72" s="3" t="s">
        <v>23</v>
      </c>
    </row>
    <row r="73" spans="1:14" ht="75">
      <c r="A73" s="3" t="str">
        <f>"2023-07-10"</f>
        <v>2023-07-10</v>
      </c>
      <c r="B73" s="3" t="str">
        <f>"2415"</f>
        <v>2415</v>
      </c>
      <c r="C73" s="1" t="s">
        <v>186</v>
      </c>
      <c r="D73" s="1" t="s">
        <v>188</v>
      </c>
      <c r="E73" s="3" t="str">
        <f>" "</f>
        <v> </v>
      </c>
      <c r="F73" s="3">
        <v>0</v>
      </c>
      <c r="G73" s="3" t="s">
        <v>24</v>
      </c>
      <c r="H73" s="3"/>
      <c r="I73" s="3" t="s">
        <v>17</v>
      </c>
      <c r="J73" s="8"/>
      <c r="K73" s="5" t="s">
        <v>187</v>
      </c>
      <c r="L73" s="3">
        <v>2021</v>
      </c>
      <c r="M73" s="3" t="s">
        <v>18</v>
      </c>
      <c r="N73" s="3"/>
    </row>
    <row r="74" spans="1:14" ht="30">
      <c r="A74" s="3" t="str">
        <f>"2023-07-10"</f>
        <v>2023-07-10</v>
      </c>
      <c r="B74" s="3" t="str">
        <f>"2500"</f>
        <v>2500</v>
      </c>
      <c r="C74" s="1" t="s">
        <v>189</v>
      </c>
      <c r="D74" s="1" t="s">
        <v>191</v>
      </c>
      <c r="E74" s="3" t="str">
        <f>"2013"</f>
        <v>2013</v>
      </c>
      <c r="F74" s="3">
        <v>5</v>
      </c>
      <c r="G74" s="3" t="s">
        <v>14</v>
      </c>
      <c r="H74" s="3"/>
      <c r="I74" s="3" t="s">
        <v>17</v>
      </c>
      <c r="J74" s="8"/>
      <c r="K74" s="5" t="s">
        <v>190</v>
      </c>
      <c r="L74" s="3">
        <v>0</v>
      </c>
      <c r="M74" s="3" t="s">
        <v>18</v>
      </c>
      <c r="N74" s="3"/>
    </row>
    <row r="75" spans="1:14" ht="60">
      <c r="A75" s="3" t="str">
        <f>"2023-07-10"</f>
        <v>2023-07-10</v>
      </c>
      <c r="B75" s="3" t="str">
        <f>"2600"</f>
        <v>2600</v>
      </c>
      <c r="C75" s="1" t="s">
        <v>106</v>
      </c>
      <c r="D75" s="1" t="s">
        <v>192</v>
      </c>
      <c r="E75" s="3" t="str">
        <f>"2013"</f>
        <v>2013</v>
      </c>
      <c r="F75" s="3">
        <v>6</v>
      </c>
      <c r="G75" s="3" t="s">
        <v>14</v>
      </c>
      <c r="H75" s="3"/>
      <c r="I75" s="3" t="s">
        <v>17</v>
      </c>
      <c r="J75" s="8"/>
      <c r="K75" s="5" t="s">
        <v>107</v>
      </c>
      <c r="L75" s="3">
        <v>0</v>
      </c>
      <c r="M75" s="3" t="s">
        <v>18</v>
      </c>
      <c r="N75" s="3"/>
    </row>
    <row r="76" spans="1:14" ht="45">
      <c r="A76" s="3" t="str">
        <f>"2023-07-10"</f>
        <v>2023-07-10</v>
      </c>
      <c r="B76" s="3" t="str">
        <f>"2700"</f>
        <v>2700</v>
      </c>
      <c r="C76" s="1" t="s">
        <v>109</v>
      </c>
      <c r="D76" s="1"/>
      <c r="E76" s="3" t="str">
        <f>"2015"</f>
        <v>2015</v>
      </c>
      <c r="F76" s="3">
        <v>4</v>
      </c>
      <c r="G76" s="3" t="s">
        <v>24</v>
      </c>
      <c r="H76" s="3"/>
      <c r="I76" s="3" t="s">
        <v>17</v>
      </c>
      <c r="J76" s="8"/>
      <c r="K76" s="5" t="s">
        <v>110</v>
      </c>
      <c r="L76" s="3">
        <v>2015</v>
      </c>
      <c r="M76" s="3" t="s">
        <v>18</v>
      </c>
      <c r="N76" s="3"/>
    </row>
    <row r="77" spans="1:14" ht="60">
      <c r="A77" s="3" t="str">
        <f>"2023-07-10"</f>
        <v>2023-07-10</v>
      </c>
      <c r="B77" s="3" t="str">
        <f>"2800"</f>
        <v>2800</v>
      </c>
      <c r="C77" s="1" t="s">
        <v>111</v>
      </c>
      <c r="D77" s="1"/>
      <c r="E77" s="3" t="str">
        <f>"2021"</f>
        <v>2021</v>
      </c>
      <c r="F77" s="3">
        <v>3</v>
      </c>
      <c r="G77" s="3" t="s">
        <v>14</v>
      </c>
      <c r="H77" s="3"/>
      <c r="I77" s="3" t="s">
        <v>17</v>
      </c>
      <c r="J77" s="8"/>
      <c r="K77" s="5" t="s">
        <v>112</v>
      </c>
      <c r="L77" s="3">
        <v>2021</v>
      </c>
      <c r="M77" s="3" t="s">
        <v>18</v>
      </c>
      <c r="N77" s="3"/>
    </row>
    <row r="78" spans="1:14" ht="60">
      <c r="A78" s="3" t="str">
        <f>"2023-07-11"</f>
        <v>2023-07-11</v>
      </c>
      <c r="B78" s="3" t="str">
        <f>"0500"</f>
        <v>0500</v>
      </c>
      <c r="C78" s="1" t="s">
        <v>13</v>
      </c>
      <c r="D78" s="1" t="s">
        <v>193</v>
      </c>
      <c r="E78" s="3" t="str">
        <f>"2022"</f>
        <v>2022</v>
      </c>
      <c r="F78" s="3">
        <v>15</v>
      </c>
      <c r="G78" s="3" t="s">
        <v>14</v>
      </c>
      <c r="H78" s="3"/>
      <c r="I78" s="3" t="s">
        <v>17</v>
      </c>
      <c r="J78" s="8"/>
      <c r="K78" s="5" t="s">
        <v>15</v>
      </c>
      <c r="L78" s="3">
        <v>2022</v>
      </c>
      <c r="M78" s="3" t="s">
        <v>18</v>
      </c>
      <c r="N78" s="3"/>
    </row>
    <row r="79" spans="1:14" ht="60">
      <c r="A79" s="3" t="str">
        <f>"2023-07-11"</f>
        <v>2023-07-11</v>
      </c>
      <c r="B79" s="3" t="str">
        <f>"0530"</f>
        <v>0530</v>
      </c>
      <c r="C79" s="1" t="s">
        <v>13</v>
      </c>
      <c r="D79" s="1" t="s">
        <v>173</v>
      </c>
      <c r="E79" s="3" t="str">
        <f>"2022"</f>
        <v>2022</v>
      </c>
      <c r="F79" s="3">
        <v>16</v>
      </c>
      <c r="G79" s="3" t="s">
        <v>14</v>
      </c>
      <c r="H79" s="3"/>
      <c r="I79" s="3" t="s">
        <v>17</v>
      </c>
      <c r="J79" s="8"/>
      <c r="K79" s="5" t="s">
        <v>15</v>
      </c>
      <c r="L79" s="3">
        <v>2022</v>
      </c>
      <c r="M79" s="3" t="s">
        <v>18</v>
      </c>
      <c r="N79" s="3"/>
    </row>
    <row r="80" spans="1:14" ht="30">
      <c r="A80" s="3" t="str">
        <f>"2023-07-11"</f>
        <v>2023-07-11</v>
      </c>
      <c r="B80" s="3" t="str">
        <f>"0600"</f>
        <v>0600</v>
      </c>
      <c r="C80" s="1" t="s">
        <v>20</v>
      </c>
      <c r="D80" s="1" t="s">
        <v>194</v>
      </c>
      <c r="E80" s="3" t="str">
        <f>"02"</f>
        <v>02</v>
      </c>
      <c r="F80" s="3">
        <v>7</v>
      </c>
      <c r="G80" s="3" t="s">
        <v>14</v>
      </c>
      <c r="H80" s="3"/>
      <c r="I80" s="3" t="s">
        <v>17</v>
      </c>
      <c r="J80" s="8"/>
      <c r="K80" s="5" t="s">
        <v>21</v>
      </c>
      <c r="L80" s="3">
        <v>2019</v>
      </c>
      <c r="M80" s="3" t="s">
        <v>18</v>
      </c>
      <c r="N80" s="3"/>
    </row>
    <row r="81" spans="1:14" ht="30">
      <c r="A81" s="3" t="str">
        <f>"2023-07-11"</f>
        <v>2023-07-11</v>
      </c>
      <c r="B81" s="3" t="str">
        <f>"0625"</f>
        <v>0625</v>
      </c>
      <c r="C81" s="1" t="s">
        <v>20</v>
      </c>
      <c r="D81" s="1" t="s">
        <v>195</v>
      </c>
      <c r="E81" s="3" t="str">
        <f>"02"</f>
        <v>02</v>
      </c>
      <c r="F81" s="3">
        <v>8</v>
      </c>
      <c r="G81" s="3" t="s">
        <v>14</v>
      </c>
      <c r="H81" s="3"/>
      <c r="I81" s="3" t="s">
        <v>17</v>
      </c>
      <c r="J81" s="8"/>
      <c r="K81" s="5" t="s">
        <v>21</v>
      </c>
      <c r="L81" s="3">
        <v>2019</v>
      </c>
      <c r="M81" s="3" t="s">
        <v>18</v>
      </c>
      <c r="N81" s="3"/>
    </row>
    <row r="82" spans="1:14" ht="30">
      <c r="A82" s="3" t="str">
        <f>"2023-07-11"</f>
        <v>2023-07-11</v>
      </c>
      <c r="B82" s="3" t="str">
        <f>"0650"</f>
        <v>0650</v>
      </c>
      <c r="C82" s="1" t="s">
        <v>26</v>
      </c>
      <c r="D82" s="1" t="s">
        <v>197</v>
      </c>
      <c r="E82" s="3" t="str">
        <f>"01"</f>
        <v>01</v>
      </c>
      <c r="F82" s="3">
        <v>11</v>
      </c>
      <c r="G82" s="3" t="s">
        <v>14</v>
      </c>
      <c r="H82" s="3"/>
      <c r="I82" s="3" t="s">
        <v>17</v>
      </c>
      <c r="J82" s="8"/>
      <c r="K82" s="5" t="s">
        <v>196</v>
      </c>
      <c r="L82" s="3">
        <v>2018</v>
      </c>
      <c r="M82" s="3" t="s">
        <v>29</v>
      </c>
      <c r="N82" s="3"/>
    </row>
    <row r="83" spans="1:14" ht="75">
      <c r="A83" s="3" t="str">
        <f>"2023-07-11"</f>
        <v>2023-07-11</v>
      </c>
      <c r="B83" s="3" t="str">
        <f>"0715"</f>
        <v>0715</v>
      </c>
      <c r="C83" s="1" t="s">
        <v>30</v>
      </c>
      <c r="D83" s="1" t="s">
        <v>199</v>
      </c>
      <c r="E83" s="3" t="str">
        <f>"01"</f>
        <v>01</v>
      </c>
      <c r="F83" s="3">
        <v>3</v>
      </c>
      <c r="G83" s="3" t="s">
        <v>14</v>
      </c>
      <c r="H83" s="3"/>
      <c r="I83" s="3" t="s">
        <v>17</v>
      </c>
      <c r="J83" s="8"/>
      <c r="K83" s="5" t="s">
        <v>198</v>
      </c>
      <c r="L83" s="3">
        <v>2016</v>
      </c>
      <c r="M83" s="3" t="s">
        <v>18</v>
      </c>
      <c r="N83" s="3"/>
    </row>
    <row r="84" spans="1:14" ht="45">
      <c r="A84" s="3" t="str">
        <f>"2023-07-11"</f>
        <v>2023-07-11</v>
      </c>
      <c r="B84" s="3" t="str">
        <f>"0730"</f>
        <v>0730</v>
      </c>
      <c r="C84" s="1" t="s">
        <v>33</v>
      </c>
      <c r="D84" s="1" t="s">
        <v>201</v>
      </c>
      <c r="E84" s="3" t="str">
        <f>"01"</f>
        <v>01</v>
      </c>
      <c r="F84" s="3">
        <v>11</v>
      </c>
      <c r="G84" s="3" t="s">
        <v>14</v>
      </c>
      <c r="H84" s="3"/>
      <c r="I84" s="3" t="s">
        <v>17</v>
      </c>
      <c r="J84" s="8"/>
      <c r="K84" s="5" t="s">
        <v>200</v>
      </c>
      <c r="L84" s="3">
        <v>2009</v>
      </c>
      <c r="M84" s="3" t="s">
        <v>36</v>
      </c>
      <c r="N84" s="3"/>
    </row>
    <row r="85" spans="1:14" ht="30">
      <c r="A85" s="3" t="str">
        <f>"2023-07-11"</f>
        <v>2023-07-11</v>
      </c>
      <c r="B85" s="3" t="str">
        <f>"0755"</f>
        <v>0755</v>
      </c>
      <c r="C85" s="1" t="s">
        <v>37</v>
      </c>
      <c r="D85" s="1" t="s">
        <v>203</v>
      </c>
      <c r="E85" s="3" t="str">
        <f>"03"</f>
        <v>03</v>
      </c>
      <c r="F85" s="3">
        <v>11</v>
      </c>
      <c r="G85" s="3" t="s">
        <v>14</v>
      </c>
      <c r="H85" s="3"/>
      <c r="I85" s="3" t="s">
        <v>17</v>
      </c>
      <c r="J85" s="8"/>
      <c r="K85" s="5" t="s">
        <v>202</v>
      </c>
      <c r="L85" s="3">
        <v>0</v>
      </c>
      <c r="M85" s="3" t="s">
        <v>40</v>
      </c>
      <c r="N85" s="3"/>
    </row>
    <row r="86" spans="1:14" ht="60">
      <c r="A86" s="3" t="str">
        <f>"2023-07-11"</f>
        <v>2023-07-11</v>
      </c>
      <c r="B86" s="3" t="str">
        <f>"0805"</f>
        <v>0805</v>
      </c>
      <c r="C86" s="1" t="s">
        <v>41</v>
      </c>
      <c r="D86" s="1" t="s">
        <v>205</v>
      </c>
      <c r="E86" s="3" t="str">
        <f>"01"</f>
        <v>01</v>
      </c>
      <c r="F86" s="3">
        <v>33</v>
      </c>
      <c r="G86" s="3" t="s">
        <v>14</v>
      </c>
      <c r="H86" s="3"/>
      <c r="I86" s="3" t="s">
        <v>17</v>
      </c>
      <c r="J86" s="8"/>
      <c r="K86" s="5" t="s">
        <v>204</v>
      </c>
      <c r="L86" s="3">
        <v>2020</v>
      </c>
      <c r="M86" s="3" t="s">
        <v>29</v>
      </c>
      <c r="N86" s="3"/>
    </row>
    <row r="87" spans="1:14" ht="60">
      <c r="A87" s="3" t="str">
        <f>"2023-07-11"</f>
        <v>2023-07-11</v>
      </c>
      <c r="B87" s="3" t="str">
        <f>"0815"</f>
        <v>0815</v>
      </c>
      <c r="C87" s="1" t="s">
        <v>44</v>
      </c>
      <c r="D87" s="1" t="s">
        <v>207</v>
      </c>
      <c r="E87" s="3" t="str">
        <f>"01"</f>
        <v>01</v>
      </c>
      <c r="F87" s="3">
        <v>11</v>
      </c>
      <c r="G87" s="3" t="s">
        <v>14</v>
      </c>
      <c r="H87" s="3"/>
      <c r="I87" s="3" t="s">
        <v>17</v>
      </c>
      <c r="J87" s="8"/>
      <c r="K87" s="5" t="s">
        <v>206</v>
      </c>
      <c r="L87" s="3">
        <v>2020</v>
      </c>
      <c r="M87" s="3" t="s">
        <v>47</v>
      </c>
      <c r="N87" s="3"/>
    </row>
    <row r="88" spans="1:14" ht="60">
      <c r="A88" s="3" t="str">
        <f>"2023-07-11"</f>
        <v>2023-07-11</v>
      </c>
      <c r="B88" s="3" t="str">
        <f>"0820"</f>
        <v>0820</v>
      </c>
      <c r="C88" s="1" t="s">
        <v>48</v>
      </c>
      <c r="D88" s="1" t="s">
        <v>523</v>
      </c>
      <c r="E88" s="3" t="str">
        <f>"02"</f>
        <v>02</v>
      </c>
      <c r="F88" s="3">
        <v>14</v>
      </c>
      <c r="G88" s="3" t="s">
        <v>24</v>
      </c>
      <c r="H88" s="3"/>
      <c r="I88" s="3" t="s">
        <v>17</v>
      </c>
      <c r="J88" s="8"/>
      <c r="K88" s="5" t="s">
        <v>208</v>
      </c>
      <c r="L88" s="3">
        <v>1987</v>
      </c>
      <c r="M88" s="3" t="s">
        <v>50</v>
      </c>
      <c r="N88" s="3" t="s">
        <v>23</v>
      </c>
    </row>
    <row r="89" spans="1:14" ht="45">
      <c r="A89" s="3" t="str">
        <f>"2023-07-11"</f>
        <v>2023-07-11</v>
      </c>
      <c r="B89" s="3" t="str">
        <f>"0845"</f>
        <v>0845</v>
      </c>
      <c r="C89" s="1" t="s">
        <v>51</v>
      </c>
      <c r="D89" s="1" t="s">
        <v>210</v>
      </c>
      <c r="E89" s="3" t="str">
        <f>"03"</f>
        <v>03</v>
      </c>
      <c r="F89" s="3">
        <v>13</v>
      </c>
      <c r="G89" s="3" t="s">
        <v>24</v>
      </c>
      <c r="H89" s="3" t="s">
        <v>131</v>
      </c>
      <c r="I89" s="3" t="s">
        <v>17</v>
      </c>
      <c r="J89" s="8"/>
      <c r="K89" s="5" t="s">
        <v>209</v>
      </c>
      <c r="L89" s="3">
        <v>2015</v>
      </c>
      <c r="M89" s="3" t="s">
        <v>18</v>
      </c>
      <c r="N89" s="3"/>
    </row>
    <row r="90" spans="1:14" ht="45">
      <c r="A90" s="3" t="str">
        <f>"2023-07-11"</f>
        <v>2023-07-11</v>
      </c>
      <c r="B90" s="3" t="str">
        <f>"0910"</f>
        <v>0910</v>
      </c>
      <c r="C90" s="1" t="s">
        <v>54</v>
      </c>
      <c r="D90" s="1" t="s">
        <v>212</v>
      </c>
      <c r="E90" s="3" t="str">
        <f>"04"</f>
        <v>04</v>
      </c>
      <c r="F90" s="3">
        <v>6</v>
      </c>
      <c r="G90" s="3" t="s">
        <v>14</v>
      </c>
      <c r="H90" s="3"/>
      <c r="I90" s="3" t="s">
        <v>17</v>
      </c>
      <c r="J90" s="8"/>
      <c r="K90" s="5" t="s">
        <v>211</v>
      </c>
      <c r="L90" s="3">
        <v>2020</v>
      </c>
      <c r="M90" s="3" t="s">
        <v>29</v>
      </c>
      <c r="N90" s="3"/>
    </row>
    <row r="91" spans="1:14" ht="60">
      <c r="A91" s="3" t="str">
        <f>"2023-07-11"</f>
        <v>2023-07-11</v>
      </c>
      <c r="B91" s="3" t="str">
        <f>"0935"</f>
        <v>0935</v>
      </c>
      <c r="C91" s="1" t="s">
        <v>54</v>
      </c>
      <c r="D91" s="1" t="s">
        <v>214</v>
      </c>
      <c r="E91" s="3" t="str">
        <f>"04"</f>
        <v>04</v>
      </c>
      <c r="F91" s="3">
        <v>7</v>
      </c>
      <c r="G91" s="3" t="s">
        <v>14</v>
      </c>
      <c r="H91" s="3"/>
      <c r="I91" s="3" t="s">
        <v>17</v>
      </c>
      <c r="J91" s="8"/>
      <c r="K91" s="5" t="s">
        <v>213</v>
      </c>
      <c r="L91" s="3">
        <v>2020</v>
      </c>
      <c r="M91" s="3" t="s">
        <v>29</v>
      </c>
      <c r="N91" s="3"/>
    </row>
    <row r="92" spans="1:14" ht="60">
      <c r="A92" s="3" t="str">
        <f>"2023-07-11"</f>
        <v>2023-07-11</v>
      </c>
      <c r="B92" s="3" t="str">
        <f>"1000"</f>
        <v>1000</v>
      </c>
      <c r="C92" s="1" t="s">
        <v>174</v>
      </c>
      <c r="D92" s="1"/>
      <c r="E92" s="3" t="str">
        <f>"01"</f>
        <v>01</v>
      </c>
      <c r="F92" s="3">
        <v>3</v>
      </c>
      <c r="G92" s="3"/>
      <c r="H92" s="3"/>
      <c r="I92" s="3" t="s">
        <v>17</v>
      </c>
      <c r="J92" s="8"/>
      <c r="K92" s="5" t="s">
        <v>175</v>
      </c>
      <c r="L92" s="3">
        <v>2017</v>
      </c>
      <c r="M92" s="3" t="s">
        <v>29</v>
      </c>
      <c r="N92" s="3"/>
    </row>
    <row r="93" spans="1:14" ht="30">
      <c r="A93" s="3" t="str">
        <f>"2023-07-11"</f>
        <v>2023-07-11</v>
      </c>
      <c r="B93" s="3" t="str">
        <f>"1050"</f>
        <v>1050</v>
      </c>
      <c r="C93" s="1" t="s">
        <v>215</v>
      </c>
      <c r="D93" s="1"/>
      <c r="E93" s="3" t="str">
        <f>"01"</f>
        <v>01</v>
      </c>
      <c r="F93" s="3">
        <v>4</v>
      </c>
      <c r="G93" s="3" t="s">
        <v>14</v>
      </c>
      <c r="H93" s="3"/>
      <c r="I93" s="3" t="s">
        <v>17</v>
      </c>
      <c r="J93" s="8"/>
      <c r="K93" s="5" t="s">
        <v>216</v>
      </c>
      <c r="L93" s="3">
        <v>2018</v>
      </c>
      <c r="M93" s="3" t="s">
        <v>18</v>
      </c>
      <c r="N93" s="3"/>
    </row>
    <row r="94" spans="1:14" ht="60">
      <c r="A94" s="3" t="str">
        <f>"2023-07-11"</f>
        <v>2023-07-11</v>
      </c>
      <c r="B94" s="3" t="str">
        <f>"1055"</f>
        <v>1055</v>
      </c>
      <c r="C94" s="1" t="s">
        <v>79</v>
      </c>
      <c r="D94" s="1" t="s">
        <v>180</v>
      </c>
      <c r="E94" s="3" t="str">
        <f>"28"</f>
        <v>28</v>
      </c>
      <c r="F94" s="3">
        <v>14</v>
      </c>
      <c r="G94" s="3" t="s">
        <v>59</v>
      </c>
      <c r="H94" s="3"/>
      <c r="I94" s="3" t="s">
        <v>17</v>
      </c>
      <c r="J94" s="8"/>
      <c r="K94" s="5" t="s">
        <v>179</v>
      </c>
      <c r="L94" s="3">
        <v>2021</v>
      </c>
      <c r="M94" s="3" t="s">
        <v>18</v>
      </c>
      <c r="N94" s="3"/>
    </row>
    <row r="95" spans="1:14" ht="60">
      <c r="A95" s="3" t="str">
        <f>"2023-07-11"</f>
        <v>2023-07-11</v>
      </c>
      <c r="B95" s="3" t="str">
        <f>"1130"</f>
        <v>1130</v>
      </c>
      <c r="C95" s="1" t="s">
        <v>181</v>
      </c>
      <c r="D95" s="1"/>
      <c r="E95" s="3" t="str">
        <f>" "</f>
        <v> </v>
      </c>
      <c r="F95" s="3">
        <v>0</v>
      </c>
      <c r="G95" s="3" t="s">
        <v>24</v>
      </c>
      <c r="H95" s="3" t="s">
        <v>92</v>
      </c>
      <c r="I95" s="3" t="s">
        <v>17</v>
      </c>
      <c r="J95" s="8"/>
      <c r="K95" s="5" t="s">
        <v>182</v>
      </c>
      <c r="L95" s="3">
        <v>2008</v>
      </c>
      <c r="M95" s="3" t="s">
        <v>36</v>
      </c>
      <c r="N95" s="3"/>
    </row>
    <row r="96" spans="1:14" ht="60">
      <c r="A96" s="3" t="str">
        <f>"2023-07-11"</f>
        <v>2023-07-11</v>
      </c>
      <c r="B96" s="3" t="str">
        <f>"1315"</f>
        <v>1315</v>
      </c>
      <c r="C96" s="1" t="s">
        <v>217</v>
      </c>
      <c r="D96" s="1"/>
      <c r="E96" s="3" t="str">
        <f>"0"</f>
        <v>0</v>
      </c>
      <c r="F96" s="3">
        <v>0</v>
      </c>
      <c r="G96" s="3" t="s">
        <v>24</v>
      </c>
      <c r="H96" s="3"/>
      <c r="I96" s="3" t="s">
        <v>17</v>
      </c>
      <c r="J96" s="8"/>
      <c r="K96" s="5" t="s">
        <v>218</v>
      </c>
      <c r="L96" s="3">
        <v>2020</v>
      </c>
      <c r="M96" s="3" t="s">
        <v>29</v>
      </c>
      <c r="N96" s="3"/>
    </row>
    <row r="97" spans="1:14" ht="60">
      <c r="A97" s="3" t="str">
        <f>"2023-07-11"</f>
        <v>2023-07-11</v>
      </c>
      <c r="B97" s="3" t="str">
        <f>"1400"</f>
        <v>1400</v>
      </c>
      <c r="C97" s="1" t="s">
        <v>143</v>
      </c>
      <c r="D97" s="1"/>
      <c r="E97" s="3" t="str">
        <f>"04"</f>
        <v>04</v>
      </c>
      <c r="F97" s="3">
        <v>206</v>
      </c>
      <c r="G97" s="3" t="s">
        <v>24</v>
      </c>
      <c r="H97" s="3" t="s">
        <v>219</v>
      </c>
      <c r="I97" s="3" t="s">
        <v>17</v>
      </c>
      <c r="J97" s="8"/>
      <c r="K97" s="5" t="s">
        <v>145</v>
      </c>
      <c r="L97" s="3">
        <v>2022</v>
      </c>
      <c r="M97" s="3" t="s">
        <v>146</v>
      </c>
      <c r="N97" s="3"/>
    </row>
    <row r="98" spans="1:14" ht="60">
      <c r="A98" s="3" t="str">
        <f>"2023-07-11"</f>
        <v>2023-07-11</v>
      </c>
      <c r="B98" s="3" t="str">
        <f>"1430"</f>
        <v>1430</v>
      </c>
      <c r="C98" s="1" t="s">
        <v>147</v>
      </c>
      <c r="D98" s="1" t="s">
        <v>221</v>
      </c>
      <c r="E98" s="3" t="str">
        <f>"03"</f>
        <v>03</v>
      </c>
      <c r="F98" s="3">
        <v>18</v>
      </c>
      <c r="G98" s="3" t="s">
        <v>14</v>
      </c>
      <c r="H98" s="3"/>
      <c r="I98" s="3" t="s">
        <v>17</v>
      </c>
      <c r="J98" s="8"/>
      <c r="K98" s="5" t="s">
        <v>220</v>
      </c>
      <c r="L98" s="3">
        <v>0</v>
      </c>
      <c r="M98" s="3" t="s">
        <v>40</v>
      </c>
      <c r="N98" s="3"/>
    </row>
    <row r="99" spans="1:14" ht="75">
      <c r="A99" s="3" t="str">
        <f>"2023-07-11"</f>
        <v>2023-07-11</v>
      </c>
      <c r="B99" s="3" t="str">
        <f>"1500"</f>
        <v>1500</v>
      </c>
      <c r="C99" s="1" t="s">
        <v>150</v>
      </c>
      <c r="D99" s="1" t="s">
        <v>223</v>
      </c>
      <c r="E99" s="3" t="str">
        <f>"02"</f>
        <v>02</v>
      </c>
      <c r="F99" s="3">
        <v>1</v>
      </c>
      <c r="G99" s="3" t="s">
        <v>14</v>
      </c>
      <c r="H99" s="3"/>
      <c r="I99" s="3" t="s">
        <v>17</v>
      </c>
      <c r="J99" s="8"/>
      <c r="K99" s="5" t="s">
        <v>222</v>
      </c>
      <c r="L99" s="3">
        <v>2019</v>
      </c>
      <c r="M99" s="3" t="s">
        <v>36</v>
      </c>
      <c r="N99" s="3"/>
    </row>
    <row r="100" spans="1:14" ht="30">
      <c r="A100" s="3" t="str">
        <f>"2023-07-11"</f>
        <v>2023-07-11</v>
      </c>
      <c r="B100" s="3" t="str">
        <f>"1525"</f>
        <v>1525</v>
      </c>
      <c r="C100" s="1" t="s">
        <v>224</v>
      </c>
      <c r="D100" s="1" t="s">
        <v>224</v>
      </c>
      <c r="E100" s="3" t="str">
        <f>"01"</f>
        <v>01</v>
      </c>
      <c r="F100" s="3">
        <v>5</v>
      </c>
      <c r="G100" s="3" t="s">
        <v>14</v>
      </c>
      <c r="H100" s="3"/>
      <c r="I100" s="3" t="s">
        <v>17</v>
      </c>
      <c r="J100" s="8"/>
      <c r="K100" s="5" t="s">
        <v>225</v>
      </c>
      <c r="L100" s="3">
        <v>0</v>
      </c>
      <c r="M100" s="3" t="s">
        <v>40</v>
      </c>
      <c r="N100" s="3" t="s">
        <v>23</v>
      </c>
    </row>
    <row r="101" spans="1:14" ht="75">
      <c r="A101" s="3" t="str">
        <f>"2023-07-11"</f>
        <v>2023-07-11</v>
      </c>
      <c r="B101" s="3" t="str">
        <f>"1540"</f>
        <v>1540</v>
      </c>
      <c r="C101" s="1" t="s">
        <v>30</v>
      </c>
      <c r="D101" s="1" t="s">
        <v>227</v>
      </c>
      <c r="E101" s="3" t="str">
        <f>"01"</f>
        <v>01</v>
      </c>
      <c r="F101" s="3">
        <v>8</v>
      </c>
      <c r="G101" s="3" t="s">
        <v>14</v>
      </c>
      <c r="H101" s="3"/>
      <c r="I101" s="3" t="s">
        <v>17</v>
      </c>
      <c r="J101" s="8"/>
      <c r="K101" s="5" t="s">
        <v>226</v>
      </c>
      <c r="L101" s="3">
        <v>2016</v>
      </c>
      <c r="M101" s="3" t="s">
        <v>18</v>
      </c>
      <c r="N101" s="3"/>
    </row>
    <row r="102" spans="1:14" ht="45">
      <c r="A102" s="3" t="str">
        <f>"2023-07-11"</f>
        <v>2023-07-11</v>
      </c>
      <c r="B102" s="3" t="str">
        <f>"1555"</f>
        <v>1555</v>
      </c>
      <c r="C102" s="1" t="s">
        <v>157</v>
      </c>
      <c r="D102" s="1" t="s">
        <v>229</v>
      </c>
      <c r="E102" s="3" t="str">
        <f>"01"</f>
        <v>01</v>
      </c>
      <c r="F102" s="3">
        <v>8</v>
      </c>
      <c r="G102" s="3" t="s">
        <v>14</v>
      </c>
      <c r="H102" s="3"/>
      <c r="I102" s="3" t="s">
        <v>17</v>
      </c>
      <c r="J102" s="8"/>
      <c r="K102" s="5" t="s">
        <v>228</v>
      </c>
      <c r="L102" s="3">
        <v>2021</v>
      </c>
      <c r="M102" s="3" t="s">
        <v>29</v>
      </c>
      <c r="N102" s="3"/>
    </row>
    <row r="103" spans="1:14" ht="45">
      <c r="A103" s="3" t="str">
        <f>"2023-07-11"</f>
        <v>2023-07-11</v>
      </c>
      <c r="B103" s="3" t="str">
        <f>"1600"</f>
        <v>1600</v>
      </c>
      <c r="C103" s="1" t="s">
        <v>160</v>
      </c>
      <c r="D103" s="1" t="s">
        <v>231</v>
      </c>
      <c r="E103" s="3" t="str">
        <f>"01"</f>
        <v>01</v>
      </c>
      <c r="F103" s="3">
        <v>10</v>
      </c>
      <c r="G103" s="3" t="s">
        <v>14</v>
      </c>
      <c r="H103" s="3"/>
      <c r="I103" s="3" t="s">
        <v>17</v>
      </c>
      <c r="J103" s="8"/>
      <c r="K103" s="5" t="s">
        <v>230</v>
      </c>
      <c r="L103" s="3">
        <v>2019</v>
      </c>
      <c r="M103" s="3" t="s">
        <v>18</v>
      </c>
      <c r="N103" s="3" t="s">
        <v>23</v>
      </c>
    </row>
    <row r="104" spans="1:14" ht="45">
      <c r="A104" s="3" t="str">
        <f>"2023-07-11"</f>
        <v>2023-07-11</v>
      </c>
      <c r="B104" s="3" t="str">
        <f>"1630"</f>
        <v>1630</v>
      </c>
      <c r="C104" s="1" t="s">
        <v>163</v>
      </c>
      <c r="D104" s="1" t="s">
        <v>522</v>
      </c>
      <c r="E104" s="3" t="str">
        <f>"01"</f>
        <v>01</v>
      </c>
      <c r="F104" s="3">
        <v>14</v>
      </c>
      <c r="G104" s="3" t="s">
        <v>24</v>
      </c>
      <c r="H104" s="3"/>
      <c r="I104" s="3" t="s">
        <v>17</v>
      </c>
      <c r="J104" s="8"/>
      <c r="K104" s="5" t="s">
        <v>232</v>
      </c>
      <c r="L104" s="3">
        <v>1985</v>
      </c>
      <c r="M104" s="3" t="s">
        <v>50</v>
      </c>
      <c r="N104" s="3" t="s">
        <v>23</v>
      </c>
    </row>
    <row r="105" spans="1:14" ht="45">
      <c r="A105" s="3" t="str">
        <f>"2023-07-11"</f>
        <v>2023-07-11</v>
      </c>
      <c r="B105" s="3" t="str">
        <f>"1700"</f>
        <v>1700</v>
      </c>
      <c r="C105" s="1" t="s">
        <v>166</v>
      </c>
      <c r="D105" s="1" t="s">
        <v>521</v>
      </c>
      <c r="E105" s="3" t="str">
        <f>"2018"</f>
        <v>2018</v>
      </c>
      <c r="F105" s="3">
        <v>12</v>
      </c>
      <c r="G105" s="3" t="s">
        <v>24</v>
      </c>
      <c r="H105" s="3"/>
      <c r="I105" s="3" t="s">
        <v>17</v>
      </c>
      <c r="J105" s="8"/>
      <c r="K105" s="5" t="s">
        <v>233</v>
      </c>
      <c r="L105" s="3">
        <v>2018</v>
      </c>
      <c r="M105" s="3" t="s">
        <v>18</v>
      </c>
      <c r="N105" s="3"/>
    </row>
    <row r="106" spans="1:14" ht="60">
      <c r="A106" s="3" t="str">
        <f>"2023-07-11"</f>
        <v>2023-07-11</v>
      </c>
      <c r="B106" s="3" t="str">
        <f>"1715"</f>
        <v>1715</v>
      </c>
      <c r="C106" s="1" t="s">
        <v>166</v>
      </c>
      <c r="D106" s="1" t="s">
        <v>235</v>
      </c>
      <c r="E106" s="3" t="str">
        <f>"2018"</f>
        <v>2018</v>
      </c>
      <c r="F106" s="3">
        <v>13</v>
      </c>
      <c r="G106" s="3" t="s">
        <v>24</v>
      </c>
      <c r="H106" s="3"/>
      <c r="I106" s="3" t="s">
        <v>17</v>
      </c>
      <c r="J106" s="8"/>
      <c r="K106" s="5" t="s">
        <v>234</v>
      </c>
      <c r="L106" s="3">
        <v>2018</v>
      </c>
      <c r="M106" s="3" t="s">
        <v>18</v>
      </c>
      <c r="N106" s="3"/>
    </row>
    <row r="107" spans="1:14" ht="15">
      <c r="A107" s="3" t="str">
        <f>"2023-07-11"</f>
        <v>2023-07-11</v>
      </c>
      <c r="B107" s="3" t="str">
        <f>"1730"</f>
        <v>1730</v>
      </c>
      <c r="C107" s="1" t="s">
        <v>236</v>
      </c>
      <c r="D107" s="1"/>
      <c r="E107" s="3" t="str">
        <f>"01"</f>
        <v>01</v>
      </c>
      <c r="F107" s="3">
        <v>114</v>
      </c>
      <c r="G107" s="3"/>
      <c r="H107" s="3"/>
      <c r="I107" s="3"/>
      <c r="J107" s="8"/>
      <c r="K107" s="5" t="s">
        <v>237</v>
      </c>
      <c r="L107" s="3">
        <v>0</v>
      </c>
      <c r="M107" s="3" t="s">
        <v>36</v>
      </c>
      <c r="N107" s="3"/>
    </row>
    <row r="108" spans="1:14" ht="60">
      <c r="A108" s="3" t="str">
        <f>"2023-07-11"</f>
        <v>2023-07-11</v>
      </c>
      <c r="B108" s="3" t="str">
        <f>"1800"</f>
        <v>1800</v>
      </c>
      <c r="C108" s="1" t="s">
        <v>13</v>
      </c>
      <c r="D108" s="1" t="s">
        <v>238</v>
      </c>
      <c r="E108" s="3" t="str">
        <f>"2022"</f>
        <v>2022</v>
      </c>
      <c r="F108" s="3">
        <v>17</v>
      </c>
      <c r="G108" s="3" t="s">
        <v>14</v>
      </c>
      <c r="H108" s="3"/>
      <c r="I108" s="3" t="s">
        <v>17</v>
      </c>
      <c r="J108" s="8"/>
      <c r="K108" s="5" t="s">
        <v>15</v>
      </c>
      <c r="L108" s="3">
        <v>2022</v>
      </c>
      <c r="M108" s="3" t="s">
        <v>18</v>
      </c>
      <c r="N108" s="3"/>
    </row>
    <row r="109" spans="1:14" ht="60">
      <c r="A109" s="3" t="str">
        <f>"2023-07-11"</f>
        <v>2023-07-11</v>
      </c>
      <c r="B109" s="3" t="str">
        <f>"1830"</f>
        <v>1830</v>
      </c>
      <c r="C109" s="1" t="s">
        <v>82</v>
      </c>
      <c r="D109" s="1"/>
      <c r="E109" s="3" t="str">
        <f>"2023"</f>
        <v>2023</v>
      </c>
      <c r="F109" s="3">
        <v>131</v>
      </c>
      <c r="G109" s="3" t="s">
        <v>59</v>
      </c>
      <c r="H109" s="3"/>
      <c r="I109" s="3"/>
      <c r="J109" s="8"/>
      <c r="K109" s="5" t="s">
        <v>83</v>
      </c>
      <c r="L109" s="3">
        <v>2023</v>
      </c>
      <c r="M109" s="3" t="s">
        <v>18</v>
      </c>
      <c r="N109" s="3"/>
    </row>
    <row r="110" spans="1:14" ht="60">
      <c r="A110" s="12" t="str">
        <f>"2023-07-11"</f>
        <v>2023-07-11</v>
      </c>
      <c r="B110" s="12" t="str">
        <f>"1840"</f>
        <v>1840</v>
      </c>
      <c r="C110" s="13" t="s">
        <v>239</v>
      </c>
      <c r="D110" s="13"/>
      <c r="E110" s="12" t="str">
        <f>"01"</f>
        <v>01</v>
      </c>
      <c r="F110" s="12">
        <v>1</v>
      </c>
      <c r="G110" s="12" t="s">
        <v>14</v>
      </c>
      <c r="H110" s="12"/>
      <c r="I110" s="12" t="s">
        <v>17</v>
      </c>
      <c r="J110" s="9" t="s">
        <v>530</v>
      </c>
      <c r="K110" s="14" t="s">
        <v>240</v>
      </c>
      <c r="L110" s="12">
        <v>2016</v>
      </c>
      <c r="M110" s="12" t="s">
        <v>29</v>
      </c>
      <c r="N110" s="12" t="s">
        <v>23</v>
      </c>
    </row>
    <row r="111" spans="1:14" ht="30">
      <c r="A111" s="12" t="str">
        <f>"2023-07-11"</f>
        <v>2023-07-11</v>
      </c>
      <c r="B111" s="12" t="str">
        <f>"1930"</f>
        <v>1930</v>
      </c>
      <c r="C111" s="13" t="s">
        <v>241</v>
      </c>
      <c r="D111" s="13" t="s">
        <v>243</v>
      </c>
      <c r="E111" s="12" t="str">
        <f>"01"</f>
        <v>01</v>
      </c>
      <c r="F111" s="12">
        <v>1</v>
      </c>
      <c r="G111" s="12" t="s">
        <v>24</v>
      </c>
      <c r="H111" s="12" t="s">
        <v>131</v>
      </c>
      <c r="I111" s="12" t="s">
        <v>17</v>
      </c>
      <c r="J111" s="9" t="s">
        <v>531</v>
      </c>
      <c r="K111" s="14" t="s">
        <v>242</v>
      </c>
      <c r="L111" s="12">
        <v>0</v>
      </c>
      <c r="M111" s="12" t="s">
        <v>18</v>
      </c>
      <c r="N111" s="12" t="s">
        <v>23</v>
      </c>
    </row>
    <row r="112" spans="1:14" ht="75">
      <c r="A112" s="12" t="str">
        <f>"2023-07-11"</f>
        <v>2023-07-11</v>
      </c>
      <c r="B112" s="12" t="str">
        <f>"2030"</f>
        <v>2030</v>
      </c>
      <c r="C112" s="13" t="s">
        <v>64</v>
      </c>
      <c r="D112" s="13"/>
      <c r="E112" s="12" t="str">
        <f>"2023"</f>
        <v>2023</v>
      </c>
      <c r="F112" s="12">
        <v>19</v>
      </c>
      <c r="G112" s="12" t="s">
        <v>59</v>
      </c>
      <c r="H112" s="12"/>
      <c r="I112" s="12"/>
      <c r="J112" s="9" t="s">
        <v>536</v>
      </c>
      <c r="K112" s="14" t="s">
        <v>65</v>
      </c>
      <c r="L112" s="12">
        <v>2023</v>
      </c>
      <c r="M112" s="12" t="s">
        <v>18</v>
      </c>
      <c r="N112" s="12"/>
    </row>
    <row r="113" spans="1:14" ht="60">
      <c r="A113" s="12" t="str">
        <f>"2023-07-11"</f>
        <v>2023-07-11</v>
      </c>
      <c r="B113" s="12" t="str">
        <f>"2100"</f>
        <v>2100</v>
      </c>
      <c r="C113" s="13" t="s">
        <v>244</v>
      </c>
      <c r="D113" s="13" t="s">
        <v>40</v>
      </c>
      <c r="E113" s="12" t="str">
        <f>" "</f>
        <v> </v>
      </c>
      <c r="F113" s="12">
        <v>0</v>
      </c>
      <c r="G113" s="12" t="s">
        <v>245</v>
      </c>
      <c r="H113" s="12" t="s">
        <v>219</v>
      </c>
      <c r="I113" s="12" t="s">
        <v>17</v>
      </c>
      <c r="J113" s="9" t="s">
        <v>544</v>
      </c>
      <c r="K113" s="14" t="s">
        <v>246</v>
      </c>
      <c r="L113" s="12">
        <v>1994</v>
      </c>
      <c r="M113" s="12" t="s">
        <v>36</v>
      </c>
      <c r="N113" s="12"/>
    </row>
    <row r="114" spans="1:14" ht="45">
      <c r="A114" s="3" t="str">
        <f>"2023-07-11"</f>
        <v>2023-07-11</v>
      </c>
      <c r="B114" s="3" t="str">
        <f>"2305"</f>
        <v>2305</v>
      </c>
      <c r="C114" s="1" t="s">
        <v>546</v>
      </c>
      <c r="D114" s="1" t="s">
        <v>248</v>
      </c>
      <c r="E114" s="3" t="str">
        <f>"14"</f>
        <v>14</v>
      </c>
      <c r="F114" s="3">
        <v>4</v>
      </c>
      <c r="G114" s="3" t="s">
        <v>245</v>
      </c>
      <c r="H114" s="3"/>
      <c r="I114" s="3"/>
      <c r="J114" s="8"/>
      <c r="K114" s="5" t="s">
        <v>247</v>
      </c>
      <c r="L114" s="3">
        <v>2019</v>
      </c>
      <c r="M114" s="3" t="s">
        <v>146</v>
      </c>
      <c r="N114" s="3"/>
    </row>
    <row r="115" spans="1:14" ht="75">
      <c r="A115" s="3" t="str">
        <f>"2023-07-11"</f>
        <v>2023-07-11</v>
      </c>
      <c r="B115" s="3" t="str">
        <f>"2335"</f>
        <v>2335</v>
      </c>
      <c r="C115" s="1" t="s">
        <v>249</v>
      </c>
      <c r="D115" s="1" t="s">
        <v>249</v>
      </c>
      <c r="E115" s="3" t="str">
        <f>" "</f>
        <v> </v>
      </c>
      <c r="F115" s="3">
        <v>0</v>
      </c>
      <c r="G115" s="3" t="s">
        <v>24</v>
      </c>
      <c r="H115" s="3"/>
      <c r="I115" s="3" t="s">
        <v>17</v>
      </c>
      <c r="J115" s="8"/>
      <c r="K115" s="5" t="s">
        <v>250</v>
      </c>
      <c r="L115" s="3">
        <v>2020</v>
      </c>
      <c r="M115" s="3" t="s">
        <v>18</v>
      </c>
      <c r="N115" s="3"/>
    </row>
    <row r="116" spans="1:14" ht="45">
      <c r="A116" s="3" t="str">
        <f>"2023-07-11"</f>
        <v>2023-07-11</v>
      </c>
      <c r="B116" s="3" t="str">
        <f>"2400"</f>
        <v>2400</v>
      </c>
      <c r="C116" s="1" t="s">
        <v>251</v>
      </c>
      <c r="D116" s="1" t="s">
        <v>253</v>
      </c>
      <c r="E116" s="3" t="str">
        <f>"2016"</f>
        <v>2016</v>
      </c>
      <c r="F116" s="3">
        <v>1</v>
      </c>
      <c r="G116" s="3" t="s">
        <v>14</v>
      </c>
      <c r="H116" s="3"/>
      <c r="I116" s="3" t="s">
        <v>17</v>
      </c>
      <c r="J116" s="8"/>
      <c r="K116" s="5" t="s">
        <v>252</v>
      </c>
      <c r="L116" s="3">
        <v>0</v>
      </c>
      <c r="M116" s="3" t="s">
        <v>18</v>
      </c>
      <c r="N116" s="3"/>
    </row>
    <row r="117" spans="1:14" ht="30">
      <c r="A117" s="3" t="str">
        <f>"2023-07-11"</f>
        <v>2023-07-11</v>
      </c>
      <c r="B117" s="3" t="str">
        <f>"2500"</f>
        <v>2500</v>
      </c>
      <c r="C117" s="1" t="s">
        <v>103</v>
      </c>
      <c r="D117" s="1" t="s">
        <v>254</v>
      </c>
      <c r="E117" s="3" t="str">
        <f>"2013"</f>
        <v>2013</v>
      </c>
      <c r="F117" s="3">
        <v>6</v>
      </c>
      <c r="G117" s="3" t="s">
        <v>14</v>
      </c>
      <c r="H117" s="3"/>
      <c r="I117" s="3" t="s">
        <v>17</v>
      </c>
      <c r="J117" s="8"/>
      <c r="K117" s="5" t="s">
        <v>104</v>
      </c>
      <c r="L117" s="3">
        <v>0</v>
      </c>
      <c r="M117" s="3" t="s">
        <v>18</v>
      </c>
      <c r="N117" s="3"/>
    </row>
    <row r="118" spans="1:14" ht="60">
      <c r="A118" s="3" t="str">
        <f>"2023-07-11"</f>
        <v>2023-07-11</v>
      </c>
      <c r="B118" s="3" t="str">
        <f>"2600"</f>
        <v>2600</v>
      </c>
      <c r="C118" s="1" t="s">
        <v>106</v>
      </c>
      <c r="D118" s="1" t="s">
        <v>255</v>
      </c>
      <c r="E118" s="3" t="str">
        <f>"2013"</f>
        <v>2013</v>
      </c>
      <c r="F118" s="3">
        <v>7</v>
      </c>
      <c r="G118" s="3" t="s">
        <v>14</v>
      </c>
      <c r="H118" s="3"/>
      <c r="I118" s="3" t="s">
        <v>17</v>
      </c>
      <c r="J118" s="8"/>
      <c r="K118" s="5" t="s">
        <v>107</v>
      </c>
      <c r="L118" s="3">
        <v>0</v>
      </c>
      <c r="M118" s="3" t="s">
        <v>18</v>
      </c>
      <c r="N118" s="3"/>
    </row>
    <row r="119" spans="1:14" ht="45">
      <c r="A119" s="3" t="str">
        <f>"2023-07-11"</f>
        <v>2023-07-11</v>
      </c>
      <c r="B119" s="3" t="str">
        <f>"2700"</f>
        <v>2700</v>
      </c>
      <c r="C119" s="1" t="s">
        <v>109</v>
      </c>
      <c r="D119" s="1"/>
      <c r="E119" s="3" t="str">
        <f>"2015"</f>
        <v>2015</v>
      </c>
      <c r="F119" s="3">
        <v>5</v>
      </c>
      <c r="G119" s="3" t="s">
        <v>14</v>
      </c>
      <c r="H119" s="3"/>
      <c r="I119" s="3" t="s">
        <v>17</v>
      </c>
      <c r="J119" s="8"/>
      <c r="K119" s="5" t="s">
        <v>110</v>
      </c>
      <c r="L119" s="3">
        <v>2015</v>
      </c>
      <c r="M119" s="3" t="s">
        <v>18</v>
      </c>
      <c r="N119" s="3"/>
    </row>
    <row r="120" spans="1:14" ht="60">
      <c r="A120" s="3" t="str">
        <f>"2023-07-11"</f>
        <v>2023-07-11</v>
      </c>
      <c r="B120" s="3" t="str">
        <f>"2800"</f>
        <v>2800</v>
      </c>
      <c r="C120" s="1" t="s">
        <v>111</v>
      </c>
      <c r="D120" s="1"/>
      <c r="E120" s="3" t="str">
        <f>"2021"</f>
        <v>2021</v>
      </c>
      <c r="F120" s="3">
        <v>1</v>
      </c>
      <c r="G120" s="3" t="s">
        <v>24</v>
      </c>
      <c r="H120" s="3"/>
      <c r="I120" s="3" t="s">
        <v>17</v>
      </c>
      <c r="J120" s="8"/>
      <c r="K120" s="5" t="s">
        <v>112</v>
      </c>
      <c r="L120" s="3">
        <v>2021</v>
      </c>
      <c r="M120" s="3" t="s">
        <v>18</v>
      </c>
      <c r="N120" s="3"/>
    </row>
    <row r="121" spans="1:14" ht="60">
      <c r="A121" s="3" t="str">
        <f>"2023-07-12"</f>
        <v>2023-07-12</v>
      </c>
      <c r="B121" s="3" t="str">
        <f>"0500"</f>
        <v>0500</v>
      </c>
      <c r="C121" s="1" t="s">
        <v>13</v>
      </c>
      <c r="D121" s="1" t="s">
        <v>238</v>
      </c>
      <c r="E121" s="3" t="str">
        <f>"2022"</f>
        <v>2022</v>
      </c>
      <c r="F121" s="3">
        <v>17</v>
      </c>
      <c r="G121" s="3" t="s">
        <v>14</v>
      </c>
      <c r="H121" s="3"/>
      <c r="I121" s="3" t="s">
        <v>17</v>
      </c>
      <c r="J121" s="8"/>
      <c r="K121" s="5" t="s">
        <v>15</v>
      </c>
      <c r="L121" s="3">
        <v>2022</v>
      </c>
      <c r="M121" s="3" t="s">
        <v>18</v>
      </c>
      <c r="N121" s="3"/>
    </row>
    <row r="122" spans="1:14" ht="60">
      <c r="A122" s="3" t="str">
        <f>"2023-07-12"</f>
        <v>2023-07-12</v>
      </c>
      <c r="B122" s="3" t="str">
        <f>"0530"</f>
        <v>0530</v>
      </c>
      <c r="C122" s="1" t="s">
        <v>13</v>
      </c>
      <c r="D122" s="1" t="s">
        <v>256</v>
      </c>
      <c r="E122" s="3" t="str">
        <f>"2022"</f>
        <v>2022</v>
      </c>
      <c r="F122" s="3">
        <v>18</v>
      </c>
      <c r="G122" s="3" t="s">
        <v>24</v>
      </c>
      <c r="H122" s="3"/>
      <c r="I122" s="3" t="s">
        <v>17</v>
      </c>
      <c r="J122" s="8"/>
      <c r="K122" s="5" t="s">
        <v>15</v>
      </c>
      <c r="L122" s="3">
        <v>2022</v>
      </c>
      <c r="M122" s="3" t="s">
        <v>18</v>
      </c>
      <c r="N122" s="3"/>
    </row>
    <row r="123" spans="1:14" ht="30">
      <c r="A123" s="3" t="str">
        <f>"2023-07-12"</f>
        <v>2023-07-12</v>
      </c>
      <c r="B123" s="3" t="str">
        <f>"0600"</f>
        <v>0600</v>
      </c>
      <c r="C123" s="1" t="s">
        <v>20</v>
      </c>
      <c r="D123" s="1" t="s">
        <v>257</v>
      </c>
      <c r="E123" s="3" t="str">
        <f>"02"</f>
        <v>02</v>
      </c>
      <c r="F123" s="3">
        <v>9</v>
      </c>
      <c r="G123" s="3" t="s">
        <v>24</v>
      </c>
      <c r="H123" s="3"/>
      <c r="I123" s="3" t="s">
        <v>17</v>
      </c>
      <c r="J123" s="8"/>
      <c r="K123" s="5" t="s">
        <v>21</v>
      </c>
      <c r="L123" s="3">
        <v>2019</v>
      </c>
      <c r="M123" s="3" t="s">
        <v>18</v>
      </c>
      <c r="N123" s="3"/>
    </row>
    <row r="124" spans="1:14" ht="30">
      <c r="A124" s="3" t="str">
        <f>"2023-07-12"</f>
        <v>2023-07-12</v>
      </c>
      <c r="B124" s="3" t="str">
        <f>"0625"</f>
        <v>0625</v>
      </c>
      <c r="C124" s="1" t="s">
        <v>20</v>
      </c>
      <c r="D124" s="1" t="s">
        <v>258</v>
      </c>
      <c r="E124" s="3" t="str">
        <f>"02"</f>
        <v>02</v>
      </c>
      <c r="F124" s="3">
        <v>10</v>
      </c>
      <c r="G124" s="3" t="s">
        <v>14</v>
      </c>
      <c r="H124" s="3"/>
      <c r="I124" s="3" t="s">
        <v>17</v>
      </c>
      <c r="J124" s="8"/>
      <c r="K124" s="5" t="s">
        <v>21</v>
      </c>
      <c r="L124" s="3">
        <v>2019</v>
      </c>
      <c r="M124" s="3" t="s">
        <v>18</v>
      </c>
      <c r="N124" s="3"/>
    </row>
    <row r="125" spans="1:14" ht="45">
      <c r="A125" s="3" t="str">
        <f>"2023-07-12"</f>
        <v>2023-07-12</v>
      </c>
      <c r="B125" s="3" t="str">
        <f>"0650"</f>
        <v>0650</v>
      </c>
      <c r="C125" s="1" t="s">
        <v>26</v>
      </c>
      <c r="D125" s="1" t="s">
        <v>260</v>
      </c>
      <c r="E125" s="3" t="str">
        <f>"01"</f>
        <v>01</v>
      </c>
      <c r="F125" s="3">
        <v>12</v>
      </c>
      <c r="G125" s="3" t="s">
        <v>14</v>
      </c>
      <c r="H125" s="3"/>
      <c r="I125" s="3" t="s">
        <v>17</v>
      </c>
      <c r="J125" s="8"/>
      <c r="K125" s="5" t="s">
        <v>259</v>
      </c>
      <c r="L125" s="3">
        <v>2018</v>
      </c>
      <c r="M125" s="3" t="s">
        <v>29</v>
      </c>
      <c r="N125" s="3"/>
    </row>
    <row r="126" spans="1:14" ht="60">
      <c r="A126" s="3" t="str">
        <f>"2023-07-12"</f>
        <v>2023-07-12</v>
      </c>
      <c r="B126" s="3" t="str">
        <f>"0715"</f>
        <v>0715</v>
      </c>
      <c r="C126" s="1" t="s">
        <v>30</v>
      </c>
      <c r="D126" s="1" t="s">
        <v>262</v>
      </c>
      <c r="E126" s="3" t="str">
        <f>"01"</f>
        <v>01</v>
      </c>
      <c r="F126" s="3">
        <v>4</v>
      </c>
      <c r="G126" s="3" t="s">
        <v>14</v>
      </c>
      <c r="H126" s="3"/>
      <c r="I126" s="3" t="s">
        <v>17</v>
      </c>
      <c r="J126" s="8"/>
      <c r="K126" s="5" t="s">
        <v>261</v>
      </c>
      <c r="L126" s="3">
        <v>2016</v>
      </c>
      <c r="M126" s="3" t="s">
        <v>18</v>
      </c>
      <c r="N126" s="3"/>
    </row>
    <row r="127" spans="1:14" ht="60">
      <c r="A127" s="3" t="str">
        <f>"2023-07-12"</f>
        <v>2023-07-12</v>
      </c>
      <c r="B127" s="3" t="str">
        <f>"0730"</f>
        <v>0730</v>
      </c>
      <c r="C127" s="1" t="s">
        <v>33</v>
      </c>
      <c r="D127" s="1" t="s">
        <v>264</v>
      </c>
      <c r="E127" s="3" t="str">
        <f>"01"</f>
        <v>01</v>
      </c>
      <c r="F127" s="3">
        <v>12</v>
      </c>
      <c r="G127" s="3" t="s">
        <v>14</v>
      </c>
      <c r="H127" s="3"/>
      <c r="I127" s="3" t="s">
        <v>17</v>
      </c>
      <c r="J127" s="8"/>
      <c r="K127" s="5" t="s">
        <v>263</v>
      </c>
      <c r="L127" s="3">
        <v>2009</v>
      </c>
      <c r="M127" s="3" t="s">
        <v>36</v>
      </c>
      <c r="N127" s="3"/>
    </row>
    <row r="128" spans="1:14" ht="30">
      <c r="A128" s="3" t="str">
        <f>"2023-07-12"</f>
        <v>2023-07-12</v>
      </c>
      <c r="B128" s="3" t="str">
        <f>"0755"</f>
        <v>0755</v>
      </c>
      <c r="C128" s="1" t="s">
        <v>37</v>
      </c>
      <c r="D128" s="1" t="s">
        <v>266</v>
      </c>
      <c r="E128" s="3" t="str">
        <f>"03"</f>
        <v>03</v>
      </c>
      <c r="F128" s="3">
        <v>12</v>
      </c>
      <c r="G128" s="3" t="s">
        <v>14</v>
      </c>
      <c r="H128" s="3"/>
      <c r="I128" s="3" t="s">
        <v>17</v>
      </c>
      <c r="J128" s="8"/>
      <c r="K128" s="5" t="s">
        <v>265</v>
      </c>
      <c r="L128" s="3">
        <v>0</v>
      </c>
      <c r="M128" s="3" t="s">
        <v>40</v>
      </c>
      <c r="N128" s="3"/>
    </row>
    <row r="129" spans="1:14" ht="30">
      <c r="A129" s="3" t="str">
        <f>"2023-07-12"</f>
        <v>2023-07-12</v>
      </c>
      <c r="B129" s="3" t="str">
        <f>"0805"</f>
        <v>0805</v>
      </c>
      <c r="C129" s="1" t="s">
        <v>41</v>
      </c>
      <c r="D129" s="1" t="s">
        <v>268</v>
      </c>
      <c r="E129" s="3" t="str">
        <f>"01"</f>
        <v>01</v>
      </c>
      <c r="F129" s="3">
        <v>34</v>
      </c>
      <c r="G129" s="3" t="s">
        <v>14</v>
      </c>
      <c r="H129" s="3"/>
      <c r="I129" s="3" t="s">
        <v>17</v>
      </c>
      <c r="J129" s="8"/>
      <c r="K129" s="5" t="s">
        <v>267</v>
      </c>
      <c r="L129" s="3">
        <v>2020</v>
      </c>
      <c r="M129" s="3" t="s">
        <v>29</v>
      </c>
      <c r="N129" s="3"/>
    </row>
    <row r="130" spans="1:14" ht="45">
      <c r="A130" s="3" t="str">
        <f>"2023-07-12"</f>
        <v>2023-07-12</v>
      </c>
      <c r="B130" s="3" t="str">
        <f>"0815"</f>
        <v>0815</v>
      </c>
      <c r="C130" s="1" t="s">
        <v>44</v>
      </c>
      <c r="D130" s="1" t="s">
        <v>270</v>
      </c>
      <c r="E130" s="3" t="str">
        <f>"01"</f>
        <v>01</v>
      </c>
      <c r="F130" s="3">
        <v>12</v>
      </c>
      <c r="G130" s="3" t="s">
        <v>14</v>
      </c>
      <c r="H130" s="3"/>
      <c r="I130" s="3" t="s">
        <v>17</v>
      </c>
      <c r="J130" s="8"/>
      <c r="K130" s="5" t="s">
        <v>269</v>
      </c>
      <c r="L130" s="3">
        <v>2020</v>
      </c>
      <c r="M130" s="3" t="s">
        <v>47</v>
      </c>
      <c r="N130" s="3"/>
    </row>
    <row r="131" spans="1:14" ht="60">
      <c r="A131" s="3" t="str">
        <f>"2023-07-12"</f>
        <v>2023-07-12</v>
      </c>
      <c r="B131" s="3" t="str">
        <f>"0820"</f>
        <v>0820</v>
      </c>
      <c r="C131" s="1" t="s">
        <v>48</v>
      </c>
      <c r="D131" s="1" t="s">
        <v>520</v>
      </c>
      <c r="E131" s="3" t="str">
        <f>"02"</f>
        <v>02</v>
      </c>
      <c r="F131" s="3">
        <v>15</v>
      </c>
      <c r="G131" s="3" t="s">
        <v>24</v>
      </c>
      <c r="H131" s="3"/>
      <c r="I131" s="3" t="s">
        <v>17</v>
      </c>
      <c r="J131" s="8"/>
      <c r="K131" s="5" t="s">
        <v>271</v>
      </c>
      <c r="L131" s="3">
        <v>1987</v>
      </c>
      <c r="M131" s="3" t="s">
        <v>50</v>
      </c>
      <c r="N131" s="3" t="s">
        <v>23</v>
      </c>
    </row>
    <row r="132" spans="1:14" ht="60">
      <c r="A132" s="3" t="str">
        <f>"2023-07-12"</f>
        <v>2023-07-12</v>
      </c>
      <c r="B132" s="3" t="str">
        <f>"0845"</f>
        <v>0845</v>
      </c>
      <c r="C132" s="1" t="s">
        <v>51</v>
      </c>
      <c r="D132" s="1" t="s">
        <v>273</v>
      </c>
      <c r="E132" s="3" t="str">
        <f>"02"</f>
        <v>02</v>
      </c>
      <c r="F132" s="3">
        <v>1</v>
      </c>
      <c r="G132" s="3" t="s">
        <v>14</v>
      </c>
      <c r="H132" s="3" t="s">
        <v>144</v>
      </c>
      <c r="I132" s="3" t="s">
        <v>17</v>
      </c>
      <c r="J132" s="8"/>
      <c r="K132" s="5" t="s">
        <v>272</v>
      </c>
      <c r="L132" s="3">
        <v>2014</v>
      </c>
      <c r="M132" s="3" t="s">
        <v>18</v>
      </c>
      <c r="N132" s="3"/>
    </row>
    <row r="133" spans="1:14" ht="45">
      <c r="A133" s="3" t="str">
        <f>"2023-07-12"</f>
        <v>2023-07-12</v>
      </c>
      <c r="B133" s="3" t="str">
        <f>"0910"</f>
        <v>0910</v>
      </c>
      <c r="C133" s="1" t="s">
        <v>54</v>
      </c>
      <c r="D133" s="1" t="s">
        <v>275</v>
      </c>
      <c r="E133" s="3" t="str">
        <f>"04"</f>
        <v>04</v>
      </c>
      <c r="F133" s="3">
        <v>8</v>
      </c>
      <c r="G133" s="3" t="s">
        <v>14</v>
      </c>
      <c r="H133" s="3"/>
      <c r="I133" s="3" t="s">
        <v>17</v>
      </c>
      <c r="J133" s="8"/>
      <c r="K133" s="5" t="s">
        <v>274</v>
      </c>
      <c r="L133" s="3">
        <v>2020</v>
      </c>
      <c r="M133" s="3" t="s">
        <v>29</v>
      </c>
      <c r="N133" s="3"/>
    </row>
    <row r="134" spans="1:14" ht="30">
      <c r="A134" s="3" t="str">
        <f>"2023-07-12"</f>
        <v>2023-07-12</v>
      </c>
      <c r="B134" s="3" t="str">
        <f>"0935"</f>
        <v>0935</v>
      </c>
      <c r="C134" s="1" t="s">
        <v>54</v>
      </c>
      <c r="D134" s="1" t="s">
        <v>277</v>
      </c>
      <c r="E134" s="3" t="str">
        <f>"04"</f>
        <v>04</v>
      </c>
      <c r="F134" s="3">
        <v>9</v>
      </c>
      <c r="G134" s="3" t="s">
        <v>14</v>
      </c>
      <c r="H134" s="3"/>
      <c r="I134" s="3" t="s">
        <v>17</v>
      </c>
      <c r="J134" s="8"/>
      <c r="K134" s="5" t="s">
        <v>276</v>
      </c>
      <c r="L134" s="3">
        <v>2020</v>
      </c>
      <c r="M134" s="3" t="s">
        <v>29</v>
      </c>
      <c r="N134" s="3"/>
    </row>
    <row r="135" spans="1:14" ht="60">
      <c r="A135" s="3" t="str">
        <f>"2023-07-12"</f>
        <v>2023-07-12</v>
      </c>
      <c r="B135" s="3" t="str">
        <f>"1000"</f>
        <v>1000</v>
      </c>
      <c r="C135" s="1" t="s">
        <v>239</v>
      </c>
      <c r="D135" s="1"/>
      <c r="E135" s="3" t="str">
        <f>"01"</f>
        <v>01</v>
      </c>
      <c r="F135" s="3">
        <v>1</v>
      </c>
      <c r="G135" s="3" t="s">
        <v>14</v>
      </c>
      <c r="H135" s="3"/>
      <c r="I135" s="3" t="s">
        <v>17</v>
      </c>
      <c r="J135" s="8"/>
      <c r="K135" s="5" t="s">
        <v>240</v>
      </c>
      <c r="L135" s="3">
        <v>2016</v>
      </c>
      <c r="M135" s="3" t="s">
        <v>29</v>
      </c>
      <c r="N135" s="3" t="s">
        <v>23</v>
      </c>
    </row>
    <row r="136" spans="1:14" ht="45">
      <c r="A136" s="3" t="str">
        <f>"2023-07-12"</f>
        <v>2023-07-12</v>
      </c>
      <c r="B136" s="3" t="str">
        <f>"1050"</f>
        <v>1050</v>
      </c>
      <c r="C136" s="1" t="s">
        <v>278</v>
      </c>
      <c r="D136" s="1"/>
      <c r="E136" s="3" t="str">
        <f>"01"</f>
        <v>01</v>
      </c>
      <c r="F136" s="3">
        <v>5</v>
      </c>
      <c r="G136" s="3" t="s">
        <v>14</v>
      </c>
      <c r="H136" s="3"/>
      <c r="I136" s="3" t="s">
        <v>17</v>
      </c>
      <c r="J136" s="8"/>
      <c r="K136" s="5" t="s">
        <v>279</v>
      </c>
      <c r="L136" s="3">
        <v>2018</v>
      </c>
      <c r="M136" s="3" t="s">
        <v>18</v>
      </c>
      <c r="N136" s="3"/>
    </row>
    <row r="137" spans="1:14" ht="30">
      <c r="A137" s="3" t="str">
        <f>"2023-07-12"</f>
        <v>2023-07-12</v>
      </c>
      <c r="B137" s="3" t="str">
        <f>"1100"</f>
        <v>1100</v>
      </c>
      <c r="C137" s="1" t="s">
        <v>241</v>
      </c>
      <c r="D137" s="1" t="s">
        <v>243</v>
      </c>
      <c r="E137" s="3" t="str">
        <f>"01"</f>
        <v>01</v>
      </c>
      <c r="F137" s="3">
        <v>1</v>
      </c>
      <c r="G137" s="3" t="s">
        <v>24</v>
      </c>
      <c r="H137" s="3" t="s">
        <v>131</v>
      </c>
      <c r="I137" s="3" t="s">
        <v>17</v>
      </c>
      <c r="J137" s="8"/>
      <c r="K137" s="5" t="s">
        <v>242</v>
      </c>
      <c r="L137" s="3">
        <v>0</v>
      </c>
      <c r="M137" s="3" t="s">
        <v>18</v>
      </c>
      <c r="N137" s="3" t="s">
        <v>23</v>
      </c>
    </row>
    <row r="138" spans="1:14" ht="75">
      <c r="A138" s="3" t="str">
        <f>"2023-07-12"</f>
        <v>2023-07-12</v>
      </c>
      <c r="B138" s="3" t="str">
        <f>"1200"</f>
        <v>1200</v>
      </c>
      <c r="C138" s="1" t="s">
        <v>64</v>
      </c>
      <c r="D138" s="1"/>
      <c r="E138" s="3" t="str">
        <f>"2023"</f>
        <v>2023</v>
      </c>
      <c r="F138" s="3">
        <v>19</v>
      </c>
      <c r="G138" s="3" t="s">
        <v>59</v>
      </c>
      <c r="H138" s="3"/>
      <c r="I138" s="3" t="s">
        <v>17</v>
      </c>
      <c r="J138" s="8"/>
      <c r="K138" s="5" t="s">
        <v>65</v>
      </c>
      <c r="L138" s="3">
        <v>2023</v>
      </c>
      <c r="M138" s="3" t="s">
        <v>18</v>
      </c>
      <c r="N138" s="3"/>
    </row>
    <row r="139" spans="1:14" ht="75">
      <c r="A139" s="3" t="str">
        <f>"2023-07-12"</f>
        <v>2023-07-12</v>
      </c>
      <c r="B139" s="3" t="str">
        <f>"1230"</f>
        <v>1230</v>
      </c>
      <c r="C139" s="1" t="s">
        <v>280</v>
      </c>
      <c r="D139" s="1" t="s">
        <v>282</v>
      </c>
      <c r="E139" s="3" t="str">
        <f>"01"</f>
        <v>01</v>
      </c>
      <c r="F139" s="3">
        <v>1</v>
      </c>
      <c r="G139" s="3" t="s">
        <v>24</v>
      </c>
      <c r="H139" s="3" t="s">
        <v>74</v>
      </c>
      <c r="I139" s="3" t="s">
        <v>17</v>
      </c>
      <c r="J139" s="8"/>
      <c r="K139" s="5" t="s">
        <v>281</v>
      </c>
      <c r="L139" s="3">
        <v>2013</v>
      </c>
      <c r="M139" s="3" t="s">
        <v>18</v>
      </c>
      <c r="N139" s="3" t="s">
        <v>23</v>
      </c>
    </row>
    <row r="140" spans="1:14" ht="45">
      <c r="A140" s="3" t="str">
        <f>"2023-07-12"</f>
        <v>2023-07-12</v>
      </c>
      <c r="B140" s="3" t="str">
        <f>"1300"</f>
        <v>1300</v>
      </c>
      <c r="C140" s="1" t="s">
        <v>283</v>
      </c>
      <c r="D140" s="1"/>
      <c r="E140" s="3" t="str">
        <f>" "</f>
        <v> </v>
      </c>
      <c r="F140" s="3">
        <v>0</v>
      </c>
      <c r="G140" s="3" t="s">
        <v>14</v>
      </c>
      <c r="H140" s="3"/>
      <c r="I140" s="3"/>
      <c r="J140" s="8"/>
      <c r="K140" s="5" t="s">
        <v>284</v>
      </c>
      <c r="L140" s="3">
        <v>2020</v>
      </c>
      <c r="M140" s="3" t="s">
        <v>18</v>
      </c>
      <c r="N140" s="3"/>
    </row>
    <row r="141" spans="1:14" ht="75">
      <c r="A141" s="3" t="str">
        <f>"2023-07-12"</f>
        <v>2023-07-12</v>
      </c>
      <c r="B141" s="3" t="str">
        <f>"1330"</f>
        <v>1330</v>
      </c>
      <c r="C141" s="1" t="s">
        <v>285</v>
      </c>
      <c r="D141" s="1" t="s">
        <v>287</v>
      </c>
      <c r="E141" s="3" t="str">
        <f>" "</f>
        <v> </v>
      </c>
      <c r="F141" s="3">
        <v>0</v>
      </c>
      <c r="G141" s="3" t="s">
        <v>24</v>
      </c>
      <c r="H141" s="3" t="s">
        <v>144</v>
      </c>
      <c r="I141" s="3" t="s">
        <v>17</v>
      </c>
      <c r="J141" s="8"/>
      <c r="K141" s="5" t="s">
        <v>286</v>
      </c>
      <c r="L141" s="3">
        <v>0</v>
      </c>
      <c r="M141" s="3" t="s">
        <v>18</v>
      </c>
      <c r="N141" s="3" t="s">
        <v>23</v>
      </c>
    </row>
    <row r="142" spans="1:14" ht="60">
      <c r="A142" s="3" t="str">
        <f>"2023-07-12"</f>
        <v>2023-07-12</v>
      </c>
      <c r="B142" s="3" t="str">
        <f>"1400"</f>
        <v>1400</v>
      </c>
      <c r="C142" s="1" t="s">
        <v>143</v>
      </c>
      <c r="D142" s="1"/>
      <c r="E142" s="3" t="str">
        <f>"04"</f>
        <v>04</v>
      </c>
      <c r="F142" s="3">
        <v>207</v>
      </c>
      <c r="G142" s="3" t="s">
        <v>24</v>
      </c>
      <c r="H142" s="3" t="s">
        <v>288</v>
      </c>
      <c r="I142" s="3" t="s">
        <v>17</v>
      </c>
      <c r="J142" s="8"/>
      <c r="K142" s="5" t="s">
        <v>289</v>
      </c>
      <c r="L142" s="3">
        <v>2022</v>
      </c>
      <c r="M142" s="3" t="s">
        <v>146</v>
      </c>
      <c r="N142" s="3"/>
    </row>
    <row r="143" spans="1:14" ht="60">
      <c r="A143" s="3" t="str">
        <f>"2023-07-12"</f>
        <v>2023-07-12</v>
      </c>
      <c r="B143" s="3" t="str">
        <f>"1430"</f>
        <v>1430</v>
      </c>
      <c r="C143" s="1" t="s">
        <v>147</v>
      </c>
      <c r="D143" s="1" t="s">
        <v>291</v>
      </c>
      <c r="E143" s="3" t="str">
        <f>"03"</f>
        <v>03</v>
      </c>
      <c r="F143" s="3">
        <v>19</v>
      </c>
      <c r="G143" s="3" t="s">
        <v>14</v>
      </c>
      <c r="H143" s="3"/>
      <c r="I143" s="3" t="s">
        <v>17</v>
      </c>
      <c r="J143" s="8"/>
      <c r="K143" s="5" t="s">
        <v>290</v>
      </c>
      <c r="L143" s="3">
        <v>0</v>
      </c>
      <c r="M143" s="3" t="s">
        <v>40</v>
      </c>
      <c r="N143" s="3"/>
    </row>
    <row r="144" spans="1:14" ht="60">
      <c r="A144" s="3" t="str">
        <f>"2023-07-12"</f>
        <v>2023-07-12</v>
      </c>
      <c r="B144" s="3" t="str">
        <f>"1500"</f>
        <v>1500</v>
      </c>
      <c r="C144" s="1" t="s">
        <v>150</v>
      </c>
      <c r="D144" s="1" t="s">
        <v>293</v>
      </c>
      <c r="E144" s="3" t="str">
        <f>"02"</f>
        <v>02</v>
      </c>
      <c r="F144" s="3">
        <v>2</v>
      </c>
      <c r="G144" s="3" t="s">
        <v>14</v>
      </c>
      <c r="H144" s="3"/>
      <c r="I144" s="3" t="s">
        <v>17</v>
      </c>
      <c r="J144" s="8"/>
      <c r="K144" s="5" t="s">
        <v>292</v>
      </c>
      <c r="L144" s="3">
        <v>2019</v>
      </c>
      <c r="M144" s="3" t="s">
        <v>36</v>
      </c>
      <c r="N144" s="3"/>
    </row>
    <row r="145" spans="1:14" ht="45">
      <c r="A145" s="3" t="str">
        <f>"2023-07-12"</f>
        <v>2023-07-12</v>
      </c>
      <c r="B145" s="3" t="str">
        <f>"1525"</f>
        <v>1525</v>
      </c>
      <c r="C145" s="1" t="s">
        <v>294</v>
      </c>
      <c r="D145" s="1" t="s">
        <v>296</v>
      </c>
      <c r="E145" s="3" t="str">
        <f>"01"</f>
        <v>01</v>
      </c>
      <c r="F145" s="3">
        <v>1</v>
      </c>
      <c r="G145" s="3" t="s">
        <v>14</v>
      </c>
      <c r="H145" s="3"/>
      <c r="I145" s="3" t="s">
        <v>17</v>
      </c>
      <c r="J145" s="8"/>
      <c r="K145" s="5" t="s">
        <v>295</v>
      </c>
      <c r="L145" s="3">
        <v>0</v>
      </c>
      <c r="M145" s="3" t="s">
        <v>40</v>
      </c>
      <c r="N145" s="3" t="s">
        <v>23</v>
      </c>
    </row>
    <row r="146" spans="1:14" ht="60">
      <c r="A146" s="3" t="str">
        <f>"2023-07-12"</f>
        <v>2023-07-12</v>
      </c>
      <c r="B146" s="3" t="str">
        <f>"1540"</f>
        <v>1540</v>
      </c>
      <c r="C146" s="1" t="s">
        <v>297</v>
      </c>
      <c r="D146" s="1" t="s">
        <v>299</v>
      </c>
      <c r="E146" s="3" t="str">
        <f>"02"</f>
        <v>02</v>
      </c>
      <c r="F146" s="3">
        <v>1</v>
      </c>
      <c r="G146" s="3" t="s">
        <v>14</v>
      </c>
      <c r="H146" s="3"/>
      <c r="I146" s="3" t="s">
        <v>17</v>
      </c>
      <c r="J146" s="8"/>
      <c r="K146" s="5" t="s">
        <v>298</v>
      </c>
      <c r="L146" s="3">
        <v>2018</v>
      </c>
      <c r="M146" s="3" t="s">
        <v>18</v>
      </c>
      <c r="N146" s="3"/>
    </row>
    <row r="147" spans="1:14" ht="45">
      <c r="A147" s="3" t="str">
        <f>"2023-07-12"</f>
        <v>2023-07-12</v>
      </c>
      <c r="B147" s="3" t="str">
        <f>"1555"</f>
        <v>1555</v>
      </c>
      <c r="C147" s="1" t="s">
        <v>300</v>
      </c>
      <c r="D147" s="1" t="s">
        <v>302</v>
      </c>
      <c r="E147" s="3" t="str">
        <f>"01"</f>
        <v>01</v>
      </c>
      <c r="F147" s="3">
        <v>1</v>
      </c>
      <c r="G147" s="3" t="s">
        <v>14</v>
      </c>
      <c r="H147" s="3"/>
      <c r="I147" s="3" t="s">
        <v>17</v>
      </c>
      <c r="J147" s="8"/>
      <c r="K147" s="5" t="s">
        <v>301</v>
      </c>
      <c r="L147" s="3">
        <v>2018</v>
      </c>
      <c r="M147" s="3" t="s">
        <v>146</v>
      </c>
      <c r="N147" s="3"/>
    </row>
    <row r="148" spans="1:14" ht="30">
      <c r="A148" s="3" t="str">
        <f>"2023-07-12"</f>
        <v>2023-07-12</v>
      </c>
      <c r="B148" s="3" t="str">
        <f>"1600"</f>
        <v>1600</v>
      </c>
      <c r="C148" s="1" t="s">
        <v>160</v>
      </c>
      <c r="D148" s="1" t="s">
        <v>519</v>
      </c>
      <c r="E148" s="3" t="str">
        <f>"01"</f>
        <v>01</v>
      </c>
      <c r="F148" s="3">
        <v>1</v>
      </c>
      <c r="G148" s="3" t="s">
        <v>24</v>
      </c>
      <c r="H148" s="3" t="s">
        <v>144</v>
      </c>
      <c r="I148" s="3" t="s">
        <v>17</v>
      </c>
      <c r="J148" s="8"/>
      <c r="K148" s="5" t="s">
        <v>303</v>
      </c>
      <c r="L148" s="3">
        <v>2019</v>
      </c>
      <c r="M148" s="3" t="s">
        <v>18</v>
      </c>
      <c r="N148" s="3" t="s">
        <v>23</v>
      </c>
    </row>
    <row r="149" spans="1:14" ht="75">
      <c r="A149" s="3" t="str">
        <f>"2023-07-12"</f>
        <v>2023-07-12</v>
      </c>
      <c r="B149" s="3" t="str">
        <f>"1630"</f>
        <v>1630</v>
      </c>
      <c r="C149" s="1" t="s">
        <v>163</v>
      </c>
      <c r="D149" s="1" t="s">
        <v>518</v>
      </c>
      <c r="E149" s="3" t="str">
        <f>"01"</f>
        <v>01</v>
      </c>
      <c r="F149" s="3">
        <v>15</v>
      </c>
      <c r="G149" s="3" t="s">
        <v>24</v>
      </c>
      <c r="H149" s="3" t="s">
        <v>144</v>
      </c>
      <c r="I149" s="3" t="s">
        <v>17</v>
      </c>
      <c r="J149" s="8"/>
      <c r="K149" s="5" t="s">
        <v>304</v>
      </c>
      <c r="L149" s="3">
        <v>1985</v>
      </c>
      <c r="M149" s="3" t="s">
        <v>50</v>
      </c>
      <c r="N149" s="3" t="s">
        <v>23</v>
      </c>
    </row>
    <row r="150" spans="1:14" ht="60">
      <c r="A150" s="3" t="str">
        <f>"2023-07-12"</f>
        <v>2023-07-12</v>
      </c>
      <c r="B150" s="3" t="str">
        <f>"1700"</f>
        <v>1700</v>
      </c>
      <c r="C150" s="1" t="s">
        <v>305</v>
      </c>
      <c r="D150" s="1" t="s">
        <v>308</v>
      </c>
      <c r="E150" s="3" t="str">
        <f>"2018"</f>
        <v>2018</v>
      </c>
      <c r="F150" s="3">
        <v>16</v>
      </c>
      <c r="G150" s="3" t="s">
        <v>24</v>
      </c>
      <c r="H150" s="3" t="s">
        <v>306</v>
      </c>
      <c r="I150" s="3" t="s">
        <v>17</v>
      </c>
      <c r="J150" s="8"/>
      <c r="K150" s="5" t="s">
        <v>307</v>
      </c>
      <c r="L150" s="3">
        <v>2018</v>
      </c>
      <c r="M150" s="3" t="s">
        <v>18</v>
      </c>
      <c r="N150" s="3"/>
    </row>
    <row r="151" spans="1:14" ht="60">
      <c r="A151" s="3" t="str">
        <f>"2023-07-12"</f>
        <v>2023-07-12</v>
      </c>
      <c r="B151" s="3" t="str">
        <f>"1730"</f>
        <v>1730</v>
      </c>
      <c r="C151" s="1" t="s">
        <v>309</v>
      </c>
      <c r="D151" s="1"/>
      <c r="E151" s="3" t="str">
        <f>"2021"</f>
        <v>2021</v>
      </c>
      <c r="F151" s="3">
        <v>96</v>
      </c>
      <c r="G151" s="3" t="s">
        <v>59</v>
      </c>
      <c r="H151" s="3"/>
      <c r="I151" s="3"/>
      <c r="J151" s="8"/>
      <c r="K151" s="5" t="s">
        <v>310</v>
      </c>
      <c r="L151" s="3">
        <v>2021</v>
      </c>
      <c r="M151" s="3" t="s">
        <v>146</v>
      </c>
      <c r="N151" s="3"/>
    </row>
    <row r="152" spans="1:14" ht="60">
      <c r="A152" s="3" t="str">
        <f>"2023-07-12"</f>
        <v>2023-07-12</v>
      </c>
      <c r="B152" s="3" t="str">
        <f>"1800"</f>
        <v>1800</v>
      </c>
      <c r="C152" s="1" t="s">
        <v>13</v>
      </c>
      <c r="D152" s="1" t="s">
        <v>312</v>
      </c>
      <c r="E152" s="3" t="str">
        <f>"02"</f>
        <v>02</v>
      </c>
      <c r="F152" s="3">
        <v>2</v>
      </c>
      <c r="G152" s="3" t="s">
        <v>14</v>
      </c>
      <c r="H152" s="3"/>
      <c r="I152" s="3" t="s">
        <v>17</v>
      </c>
      <c r="J152" s="8"/>
      <c r="K152" s="5" t="s">
        <v>311</v>
      </c>
      <c r="L152" s="3">
        <v>2020</v>
      </c>
      <c r="M152" s="3" t="s">
        <v>18</v>
      </c>
      <c r="N152" s="3"/>
    </row>
    <row r="153" spans="1:14" ht="60">
      <c r="A153" s="3" t="str">
        <f>"2023-07-12"</f>
        <v>2023-07-12</v>
      </c>
      <c r="B153" s="3" t="str">
        <f>"1820"</f>
        <v>1820</v>
      </c>
      <c r="C153" s="1" t="s">
        <v>313</v>
      </c>
      <c r="D153" s="1" t="s">
        <v>315</v>
      </c>
      <c r="E153" s="3" t="str">
        <f>"02"</f>
        <v>02</v>
      </c>
      <c r="F153" s="3">
        <v>17</v>
      </c>
      <c r="G153" s="3" t="s">
        <v>14</v>
      </c>
      <c r="H153" s="3"/>
      <c r="I153" s="3" t="s">
        <v>17</v>
      </c>
      <c r="J153" s="8"/>
      <c r="K153" s="5" t="s">
        <v>314</v>
      </c>
      <c r="L153" s="3">
        <v>2020</v>
      </c>
      <c r="M153" s="3" t="s">
        <v>18</v>
      </c>
      <c r="N153" s="3"/>
    </row>
    <row r="154" spans="1:14" ht="60">
      <c r="A154" s="3" t="str">
        <f>"2023-07-12"</f>
        <v>2023-07-12</v>
      </c>
      <c r="B154" s="3" t="str">
        <f>"1840"</f>
        <v>1840</v>
      </c>
      <c r="C154" s="1" t="s">
        <v>82</v>
      </c>
      <c r="D154" s="1"/>
      <c r="E154" s="3" t="str">
        <f>"2023"</f>
        <v>2023</v>
      </c>
      <c r="F154" s="3">
        <v>132</v>
      </c>
      <c r="G154" s="3" t="s">
        <v>59</v>
      </c>
      <c r="H154" s="3"/>
      <c r="I154" s="3"/>
      <c r="J154" s="8"/>
      <c r="K154" s="5" t="s">
        <v>83</v>
      </c>
      <c r="L154" s="3">
        <v>2023</v>
      </c>
      <c r="M154" s="3" t="s">
        <v>18</v>
      </c>
      <c r="N154" s="3"/>
    </row>
    <row r="155" spans="1:14" ht="60">
      <c r="A155" s="12" t="str">
        <f>"2023-07-12"</f>
        <v>2023-07-12</v>
      </c>
      <c r="B155" s="12" t="str">
        <f>"1850"</f>
        <v>1850</v>
      </c>
      <c r="C155" s="13" t="s">
        <v>316</v>
      </c>
      <c r="D155" s="13"/>
      <c r="E155" s="12" t="str">
        <f>"01"</f>
        <v>01</v>
      </c>
      <c r="F155" s="12">
        <v>2</v>
      </c>
      <c r="G155" s="12" t="s">
        <v>14</v>
      </c>
      <c r="H155" s="12"/>
      <c r="I155" s="12" t="s">
        <v>17</v>
      </c>
      <c r="J155" s="9" t="s">
        <v>538</v>
      </c>
      <c r="K155" s="14" t="s">
        <v>317</v>
      </c>
      <c r="L155" s="12">
        <v>2016</v>
      </c>
      <c r="M155" s="12" t="s">
        <v>29</v>
      </c>
      <c r="N155" s="12" t="s">
        <v>23</v>
      </c>
    </row>
    <row r="156" spans="1:14" ht="45">
      <c r="A156" s="12" t="str">
        <f>"2023-07-12"</f>
        <v>2023-07-12</v>
      </c>
      <c r="B156" s="12" t="str">
        <f>"1940"</f>
        <v>1940</v>
      </c>
      <c r="C156" s="13" t="s">
        <v>318</v>
      </c>
      <c r="D156" s="13" t="s">
        <v>516</v>
      </c>
      <c r="E156" s="12" t="str">
        <f>"01"</f>
        <v>01</v>
      </c>
      <c r="F156" s="12">
        <v>7</v>
      </c>
      <c r="G156" s="12" t="s">
        <v>24</v>
      </c>
      <c r="H156" s="12" t="s">
        <v>74</v>
      </c>
      <c r="I156" s="12" t="s">
        <v>17</v>
      </c>
      <c r="J156" s="9" t="s">
        <v>538</v>
      </c>
      <c r="K156" s="14" t="s">
        <v>319</v>
      </c>
      <c r="L156" s="12">
        <v>2020</v>
      </c>
      <c r="M156" s="12" t="s">
        <v>29</v>
      </c>
      <c r="N156" s="12" t="s">
        <v>23</v>
      </c>
    </row>
    <row r="157" spans="1:14" ht="60">
      <c r="A157" s="12" t="str">
        <f>"2023-07-12"</f>
        <v>2023-07-12</v>
      </c>
      <c r="B157" s="12" t="str">
        <f>"2030"</f>
        <v>2030</v>
      </c>
      <c r="C157" s="13" t="s">
        <v>320</v>
      </c>
      <c r="D157" s="13"/>
      <c r="E157" s="12" t="str">
        <f>"2023"</f>
        <v>2023</v>
      </c>
      <c r="F157" s="12">
        <v>18</v>
      </c>
      <c r="G157" s="12" t="s">
        <v>59</v>
      </c>
      <c r="H157" s="12"/>
      <c r="I157" s="12"/>
      <c r="J157" s="9" t="s">
        <v>539</v>
      </c>
      <c r="K157" s="14" t="s">
        <v>321</v>
      </c>
      <c r="L157" s="12">
        <v>2023</v>
      </c>
      <c r="M157" s="12" t="s">
        <v>18</v>
      </c>
      <c r="N157" s="12"/>
    </row>
    <row r="158" spans="1:14" ht="30">
      <c r="A158" s="12" t="str">
        <f>"2023-07-12"</f>
        <v>2023-07-12</v>
      </c>
      <c r="B158" s="12" t="str">
        <f>"2130"</f>
        <v>2130</v>
      </c>
      <c r="C158" s="13" t="s">
        <v>322</v>
      </c>
      <c r="D158" s="13"/>
      <c r="E158" s="12" t="str">
        <f>" "</f>
        <v> </v>
      </c>
      <c r="F158" s="12">
        <v>0</v>
      </c>
      <c r="G158" s="12" t="s">
        <v>24</v>
      </c>
      <c r="H158" s="12" t="s">
        <v>323</v>
      </c>
      <c r="I158" s="12"/>
      <c r="J158" s="9" t="s">
        <v>532</v>
      </c>
      <c r="K158" s="14" t="s">
        <v>508</v>
      </c>
      <c r="L158" s="12">
        <v>1996</v>
      </c>
      <c r="M158" s="12" t="s">
        <v>36</v>
      </c>
      <c r="N158" s="12"/>
    </row>
    <row r="159" spans="1:14" ht="45">
      <c r="A159" s="3" t="str">
        <f>"2023-07-12"</f>
        <v>2023-07-12</v>
      </c>
      <c r="B159" s="3" t="str">
        <f>"2300"</f>
        <v>2300</v>
      </c>
      <c r="C159" s="1" t="s">
        <v>138</v>
      </c>
      <c r="D159" s="1" t="s">
        <v>138</v>
      </c>
      <c r="E159" s="3" t="str">
        <f>"01"</f>
        <v>01</v>
      </c>
      <c r="F159" s="3">
        <v>0</v>
      </c>
      <c r="G159" s="3" t="s">
        <v>24</v>
      </c>
      <c r="H159" s="3"/>
      <c r="I159" s="3" t="s">
        <v>17</v>
      </c>
      <c r="J159" s="8"/>
      <c r="K159" s="5" t="s">
        <v>139</v>
      </c>
      <c r="L159" s="3">
        <v>0</v>
      </c>
      <c r="M159" s="3" t="s">
        <v>18</v>
      </c>
      <c r="N159" s="3"/>
    </row>
    <row r="160" spans="1:14" ht="45">
      <c r="A160" s="3" t="str">
        <f>"2023-07-12"</f>
        <v>2023-07-12</v>
      </c>
      <c r="B160" s="3" t="str">
        <f>"2400"</f>
        <v>2400</v>
      </c>
      <c r="C160" s="1" t="s">
        <v>324</v>
      </c>
      <c r="D160" s="1" t="s">
        <v>325</v>
      </c>
      <c r="E160" s="3" t="str">
        <f>"2016"</f>
        <v>2016</v>
      </c>
      <c r="F160" s="3">
        <v>2</v>
      </c>
      <c r="G160" s="3" t="s">
        <v>14</v>
      </c>
      <c r="H160" s="3"/>
      <c r="I160" s="3" t="s">
        <v>17</v>
      </c>
      <c r="J160" s="8"/>
      <c r="K160" s="5" t="s">
        <v>252</v>
      </c>
      <c r="L160" s="3">
        <v>0</v>
      </c>
      <c r="M160" s="3" t="s">
        <v>18</v>
      </c>
      <c r="N160" s="3"/>
    </row>
    <row r="161" spans="1:14" ht="30">
      <c r="A161" s="3" t="str">
        <f>"2023-07-12"</f>
        <v>2023-07-12</v>
      </c>
      <c r="B161" s="3" t="str">
        <f>"2500"</f>
        <v>2500</v>
      </c>
      <c r="C161" s="1" t="s">
        <v>103</v>
      </c>
      <c r="D161" s="1" t="s">
        <v>326</v>
      </c>
      <c r="E161" s="3" t="str">
        <f>"2013"</f>
        <v>2013</v>
      </c>
      <c r="F161" s="3">
        <v>1</v>
      </c>
      <c r="G161" s="3" t="s">
        <v>24</v>
      </c>
      <c r="H161" s="3"/>
      <c r="I161" s="3" t="s">
        <v>17</v>
      </c>
      <c r="J161" s="8"/>
      <c r="K161" s="5" t="s">
        <v>104</v>
      </c>
      <c r="L161" s="3">
        <v>0</v>
      </c>
      <c r="M161" s="3" t="s">
        <v>18</v>
      </c>
      <c r="N161" s="3"/>
    </row>
    <row r="162" spans="1:14" ht="60">
      <c r="A162" s="3" t="str">
        <f>"2023-07-12"</f>
        <v>2023-07-12</v>
      </c>
      <c r="B162" s="3" t="str">
        <f>"2600"</f>
        <v>2600</v>
      </c>
      <c r="C162" s="1" t="s">
        <v>106</v>
      </c>
      <c r="D162" s="1" t="s">
        <v>327</v>
      </c>
      <c r="E162" s="3" t="str">
        <f>"2013"</f>
        <v>2013</v>
      </c>
      <c r="F162" s="3">
        <v>1</v>
      </c>
      <c r="G162" s="3" t="s">
        <v>14</v>
      </c>
      <c r="H162" s="3"/>
      <c r="I162" s="3" t="s">
        <v>17</v>
      </c>
      <c r="J162" s="8"/>
      <c r="K162" s="5" t="s">
        <v>107</v>
      </c>
      <c r="L162" s="3">
        <v>0</v>
      </c>
      <c r="M162" s="3" t="s">
        <v>18</v>
      </c>
      <c r="N162" s="3"/>
    </row>
    <row r="163" spans="1:14" ht="45">
      <c r="A163" s="3" t="str">
        <f>"2023-07-12"</f>
        <v>2023-07-12</v>
      </c>
      <c r="B163" s="3" t="str">
        <f>"2700"</f>
        <v>2700</v>
      </c>
      <c r="C163" s="1" t="s">
        <v>109</v>
      </c>
      <c r="D163" s="1"/>
      <c r="E163" s="3" t="str">
        <f>"2015"</f>
        <v>2015</v>
      </c>
      <c r="F163" s="3">
        <v>6</v>
      </c>
      <c r="G163" s="3" t="s">
        <v>14</v>
      </c>
      <c r="H163" s="3"/>
      <c r="I163" s="3" t="s">
        <v>17</v>
      </c>
      <c r="J163" s="8"/>
      <c r="K163" s="5" t="s">
        <v>110</v>
      </c>
      <c r="L163" s="3">
        <v>2015</v>
      </c>
      <c r="M163" s="3" t="s">
        <v>18</v>
      </c>
      <c r="N163" s="3"/>
    </row>
    <row r="164" spans="1:14" ht="60">
      <c r="A164" s="3" t="str">
        <f>"2023-07-12"</f>
        <v>2023-07-12</v>
      </c>
      <c r="B164" s="3" t="str">
        <f>"2800"</f>
        <v>2800</v>
      </c>
      <c r="C164" s="1" t="s">
        <v>111</v>
      </c>
      <c r="D164" s="1"/>
      <c r="E164" s="3" t="str">
        <f>"2021"</f>
        <v>2021</v>
      </c>
      <c r="F164" s="3">
        <v>2</v>
      </c>
      <c r="G164" s="3" t="s">
        <v>24</v>
      </c>
      <c r="H164" s="3"/>
      <c r="I164" s="3" t="s">
        <v>17</v>
      </c>
      <c r="J164" s="8"/>
      <c r="K164" s="5" t="s">
        <v>112</v>
      </c>
      <c r="L164" s="3">
        <v>2021</v>
      </c>
      <c r="M164" s="3" t="s">
        <v>18</v>
      </c>
      <c r="N164" s="3"/>
    </row>
    <row r="165" spans="1:14" ht="45">
      <c r="A165" s="3" t="str">
        <f>"2023-07-13"</f>
        <v>2023-07-13</v>
      </c>
      <c r="B165" s="3" t="str">
        <f>"0500"</f>
        <v>0500</v>
      </c>
      <c r="C165" s="1" t="s">
        <v>13</v>
      </c>
      <c r="D165" s="1" t="s">
        <v>329</v>
      </c>
      <c r="E165" s="3" t="str">
        <f>"02"</f>
        <v>02</v>
      </c>
      <c r="F165" s="3">
        <v>3</v>
      </c>
      <c r="G165" s="3" t="s">
        <v>14</v>
      </c>
      <c r="H165" s="3"/>
      <c r="I165" s="3" t="s">
        <v>17</v>
      </c>
      <c r="J165" s="8"/>
      <c r="K165" s="5" t="s">
        <v>328</v>
      </c>
      <c r="L165" s="3">
        <v>2020</v>
      </c>
      <c r="M165" s="3" t="s">
        <v>18</v>
      </c>
      <c r="N165" s="3"/>
    </row>
    <row r="166" spans="1:14" ht="45">
      <c r="A166" s="3" t="str">
        <f>"2023-07-13"</f>
        <v>2023-07-13</v>
      </c>
      <c r="B166" s="3" t="str">
        <f>"0530"</f>
        <v>0530</v>
      </c>
      <c r="C166" s="1" t="s">
        <v>13</v>
      </c>
      <c r="D166" s="1" t="s">
        <v>330</v>
      </c>
      <c r="E166" s="3" t="str">
        <f>"02"</f>
        <v>02</v>
      </c>
      <c r="F166" s="3">
        <v>4</v>
      </c>
      <c r="G166" s="3" t="s">
        <v>14</v>
      </c>
      <c r="H166" s="3"/>
      <c r="I166" s="3" t="s">
        <v>17</v>
      </c>
      <c r="J166" s="8"/>
      <c r="K166" s="5" t="s">
        <v>328</v>
      </c>
      <c r="L166" s="3">
        <v>2020</v>
      </c>
      <c r="M166" s="3" t="s">
        <v>18</v>
      </c>
      <c r="N166" s="3"/>
    </row>
    <row r="167" spans="1:14" ht="30">
      <c r="A167" s="3" t="str">
        <f>"2023-07-13"</f>
        <v>2023-07-13</v>
      </c>
      <c r="B167" s="3" t="str">
        <f>"0600"</f>
        <v>0600</v>
      </c>
      <c r="C167" s="1" t="s">
        <v>20</v>
      </c>
      <c r="D167" s="1" t="s">
        <v>331</v>
      </c>
      <c r="E167" s="3" t="str">
        <f>"02"</f>
        <v>02</v>
      </c>
      <c r="F167" s="3">
        <v>11</v>
      </c>
      <c r="G167" s="3" t="s">
        <v>14</v>
      </c>
      <c r="H167" s="3"/>
      <c r="I167" s="3" t="s">
        <v>17</v>
      </c>
      <c r="J167" s="8"/>
      <c r="K167" s="5" t="s">
        <v>21</v>
      </c>
      <c r="L167" s="3">
        <v>2019</v>
      </c>
      <c r="M167" s="3" t="s">
        <v>18</v>
      </c>
      <c r="N167" s="3"/>
    </row>
    <row r="168" spans="1:14" ht="30">
      <c r="A168" s="3" t="str">
        <f>"2023-07-13"</f>
        <v>2023-07-13</v>
      </c>
      <c r="B168" s="3" t="str">
        <f>"0625"</f>
        <v>0625</v>
      </c>
      <c r="C168" s="1" t="s">
        <v>20</v>
      </c>
      <c r="D168" s="1" t="s">
        <v>332</v>
      </c>
      <c r="E168" s="3" t="str">
        <f>"02"</f>
        <v>02</v>
      </c>
      <c r="F168" s="3">
        <v>12</v>
      </c>
      <c r="G168" s="3" t="s">
        <v>24</v>
      </c>
      <c r="H168" s="3"/>
      <c r="I168" s="3" t="s">
        <v>17</v>
      </c>
      <c r="J168" s="8"/>
      <c r="K168" s="5" t="s">
        <v>21</v>
      </c>
      <c r="L168" s="3">
        <v>2019</v>
      </c>
      <c r="M168" s="3" t="s">
        <v>18</v>
      </c>
      <c r="N168" s="3"/>
    </row>
    <row r="169" spans="1:14" ht="45">
      <c r="A169" s="3" t="str">
        <f>"2023-07-13"</f>
        <v>2023-07-13</v>
      </c>
      <c r="B169" s="3" t="str">
        <f>"0650"</f>
        <v>0650</v>
      </c>
      <c r="C169" s="1" t="s">
        <v>26</v>
      </c>
      <c r="D169" s="1" t="s">
        <v>334</v>
      </c>
      <c r="E169" s="3" t="str">
        <f>"01"</f>
        <v>01</v>
      </c>
      <c r="F169" s="3">
        <v>13</v>
      </c>
      <c r="G169" s="3" t="s">
        <v>14</v>
      </c>
      <c r="H169" s="3"/>
      <c r="I169" s="3" t="s">
        <v>17</v>
      </c>
      <c r="J169" s="8"/>
      <c r="K169" s="5" t="s">
        <v>333</v>
      </c>
      <c r="L169" s="3">
        <v>2018</v>
      </c>
      <c r="M169" s="3" t="s">
        <v>29</v>
      </c>
      <c r="N169" s="3"/>
    </row>
    <row r="170" spans="1:14" ht="60">
      <c r="A170" s="3" t="str">
        <f>"2023-07-13"</f>
        <v>2023-07-13</v>
      </c>
      <c r="B170" s="3" t="str">
        <f>"0715"</f>
        <v>0715</v>
      </c>
      <c r="C170" s="1" t="s">
        <v>30</v>
      </c>
      <c r="D170" s="1" t="s">
        <v>336</v>
      </c>
      <c r="E170" s="3" t="str">
        <f>"01"</f>
        <v>01</v>
      </c>
      <c r="F170" s="3">
        <v>5</v>
      </c>
      <c r="G170" s="3" t="s">
        <v>14</v>
      </c>
      <c r="H170" s="3"/>
      <c r="I170" s="3" t="s">
        <v>17</v>
      </c>
      <c r="J170" s="8"/>
      <c r="K170" s="5" t="s">
        <v>335</v>
      </c>
      <c r="L170" s="3">
        <v>2016</v>
      </c>
      <c r="M170" s="3" t="s">
        <v>18</v>
      </c>
      <c r="N170" s="3"/>
    </row>
    <row r="171" spans="1:14" ht="45">
      <c r="A171" s="3" t="str">
        <f>"2023-07-13"</f>
        <v>2023-07-13</v>
      </c>
      <c r="B171" s="3" t="str">
        <f>"0730"</f>
        <v>0730</v>
      </c>
      <c r="C171" s="1" t="s">
        <v>33</v>
      </c>
      <c r="D171" s="1" t="s">
        <v>338</v>
      </c>
      <c r="E171" s="3" t="str">
        <f>"01"</f>
        <v>01</v>
      </c>
      <c r="F171" s="3">
        <v>13</v>
      </c>
      <c r="G171" s="3" t="s">
        <v>14</v>
      </c>
      <c r="H171" s="3"/>
      <c r="I171" s="3" t="s">
        <v>17</v>
      </c>
      <c r="J171" s="8"/>
      <c r="K171" s="5" t="s">
        <v>337</v>
      </c>
      <c r="L171" s="3">
        <v>2009</v>
      </c>
      <c r="M171" s="3" t="s">
        <v>36</v>
      </c>
      <c r="N171" s="3"/>
    </row>
    <row r="172" spans="1:14" ht="30">
      <c r="A172" s="3" t="str">
        <f>"2023-07-13"</f>
        <v>2023-07-13</v>
      </c>
      <c r="B172" s="3" t="str">
        <f>"0755"</f>
        <v>0755</v>
      </c>
      <c r="C172" s="1" t="s">
        <v>37</v>
      </c>
      <c r="D172" s="1" t="s">
        <v>340</v>
      </c>
      <c r="E172" s="3" t="str">
        <f>"03"</f>
        <v>03</v>
      </c>
      <c r="F172" s="3">
        <v>13</v>
      </c>
      <c r="G172" s="3" t="s">
        <v>14</v>
      </c>
      <c r="H172" s="3"/>
      <c r="I172" s="3" t="s">
        <v>17</v>
      </c>
      <c r="J172" s="8"/>
      <c r="K172" s="5" t="s">
        <v>339</v>
      </c>
      <c r="L172" s="3">
        <v>0</v>
      </c>
      <c r="M172" s="3" t="s">
        <v>40</v>
      </c>
      <c r="N172" s="3"/>
    </row>
    <row r="173" spans="1:14" ht="45">
      <c r="A173" s="3" t="str">
        <f>"2023-07-13"</f>
        <v>2023-07-13</v>
      </c>
      <c r="B173" s="3" t="str">
        <f>"0805"</f>
        <v>0805</v>
      </c>
      <c r="C173" s="1" t="s">
        <v>41</v>
      </c>
      <c r="D173" s="1" t="s">
        <v>342</v>
      </c>
      <c r="E173" s="3" t="str">
        <f>"01"</f>
        <v>01</v>
      </c>
      <c r="F173" s="3">
        <v>35</v>
      </c>
      <c r="G173" s="3" t="s">
        <v>14</v>
      </c>
      <c r="H173" s="3"/>
      <c r="I173" s="3" t="s">
        <v>17</v>
      </c>
      <c r="J173" s="8"/>
      <c r="K173" s="5" t="s">
        <v>341</v>
      </c>
      <c r="L173" s="3">
        <v>2020</v>
      </c>
      <c r="M173" s="3" t="s">
        <v>29</v>
      </c>
      <c r="N173" s="3"/>
    </row>
    <row r="174" spans="1:14" ht="60">
      <c r="A174" s="3" t="str">
        <f>"2023-07-13"</f>
        <v>2023-07-13</v>
      </c>
      <c r="B174" s="3" t="str">
        <f>"0815"</f>
        <v>0815</v>
      </c>
      <c r="C174" s="1" t="s">
        <v>343</v>
      </c>
      <c r="D174" s="1" t="s">
        <v>345</v>
      </c>
      <c r="E174" s="3" t="str">
        <f>"02"</f>
        <v>02</v>
      </c>
      <c r="F174" s="3">
        <v>1</v>
      </c>
      <c r="G174" s="3" t="s">
        <v>14</v>
      </c>
      <c r="H174" s="3"/>
      <c r="I174" s="3" t="s">
        <v>17</v>
      </c>
      <c r="J174" s="8"/>
      <c r="K174" s="5" t="s">
        <v>344</v>
      </c>
      <c r="L174" s="3">
        <v>2021</v>
      </c>
      <c r="M174" s="3" t="s">
        <v>47</v>
      </c>
      <c r="N174" s="3"/>
    </row>
    <row r="175" spans="1:14" ht="60">
      <c r="A175" s="3" t="str">
        <f>"2023-07-13"</f>
        <v>2023-07-13</v>
      </c>
      <c r="B175" s="3" t="str">
        <f>"0820"</f>
        <v>0820</v>
      </c>
      <c r="C175" s="1" t="s">
        <v>48</v>
      </c>
      <c r="D175" s="1" t="s">
        <v>347</v>
      </c>
      <c r="E175" s="3" t="str">
        <f>"02"</f>
        <v>02</v>
      </c>
      <c r="F175" s="3">
        <v>16</v>
      </c>
      <c r="G175" s="3" t="s">
        <v>24</v>
      </c>
      <c r="H175" s="3"/>
      <c r="I175" s="3" t="s">
        <v>17</v>
      </c>
      <c r="J175" s="8"/>
      <c r="K175" s="5" t="s">
        <v>346</v>
      </c>
      <c r="L175" s="3">
        <v>1987</v>
      </c>
      <c r="M175" s="3" t="s">
        <v>50</v>
      </c>
      <c r="N175" s="3" t="s">
        <v>23</v>
      </c>
    </row>
    <row r="176" spans="1:14" ht="75">
      <c r="A176" s="3" t="str">
        <f>"2023-07-13"</f>
        <v>2023-07-13</v>
      </c>
      <c r="B176" s="3" t="str">
        <f>"0845"</f>
        <v>0845</v>
      </c>
      <c r="C176" s="1" t="s">
        <v>51</v>
      </c>
      <c r="D176" s="1" t="s">
        <v>349</v>
      </c>
      <c r="E176" s="3" t="str">
        <f>"02"</f>
        <v>02</v>
      </c>
      <c r="F176" s="3">
        <v>2</v>
      </c>
      <c r="G176" s="3" t="s">
        <v>14</v>
      </c>
      <c r="H176" s="3"/>
      <c r="I176" s="3" t="s">
        <v>17</v>
      </c>
      <c r="J176" s="8"/>
      <c r="K176" s="5" t="s">
        <v>348</v>
      </c>
      <c r="L176" s="3">
        <v>2014</v>
      </c>
      <c r="M176" s="3" t="s">
        <v>18</v>
      </c>
      <c r="N176" s="3"/>
    </row>
    <row r="177" spans="1:14" ht="45">
      <c r="A177" s="3" t="str">
        <f>"2023-07-13"</f>
        <v>2023-07-13</v>
      </c>
      <c r="B177" s="3" t="str">
        <f>"0910"</f>
        <v>0910</v>
      </c>
      <c r="C177" s="1" t="s">
        <v>54</v>
      </c>
      <c r="D177" s="1" t="s">
        <v>517</v>
      </c>
      <c r="E177" s="3" t="str">
        <f>"04"</f>
        <v>04</v>
      </c>
      <c r="F177" s="3">
        <v>10</v>
      </c>
      <c r="G177" s="3" t="s">
        <v>14</v>
      </c>
      <c r="H177" s="3"/>
      <c r="I177" s="3" t="s">
        <v>17</v>
      </c>
      <c r="J177" s="8"/>
      <c r="K177" s="5" t="s">
        <v>350</v>
      </c>
      <c r="L177" s="3">
        <v>2020</v>
      </c>
      <c r="M177" s="3" t="s">
        <v>29</v>
      </c>
      <c r="N177" s="3"/>
    </row>
    <row r="178" spans="1:14" ht="30">
      <c r="A178" s="3" t="str">
        <f>"2023-07-13"</f>
        <v>2023-07-13</v>
      </c>
      <c r="B178" s="3" t="str">
        <f>"0935"</f>
        <v>0935</v>
      </c>
      <c r="C178" s="1" t="s">
        <v>54</v>
      </c>
      <c r="D178" s="1" t="s">
        <v>352</v>
      </c>
      <c r="E178" s="3" t="str">
        <f>"04"</f>
        <v>04</v>
      </c>
      <c r="F178" s="3">
        <v>11</v>
      </c>
      <c r="G178" s="3" t="s">
        <v>14</v>
      </c>
      <c r="H178" s="3"/>
      <c r="I178" s="3" t="s">
        <v>17</v>
      </c>
      <c r="J178" s="8"/>
      <c r="K178" s="5" t="s">
        <v>351</v>
      </c>
      <c r="L178" s="3">
        <v>2020</v>
      </c>
      <c r="M178" s="3" t="s">
        <v>29</v>
      </c>
      <c r="N178" s="3"/>
    </row>
    <row r="179" spans="1:14" ht="60">
      <c r="A179" s="3" t="str">
        <f>"2023-07-13"</f>
        <v>2023-07-13</v>
      </c>
      <c r="B179" s="3" t="str">
        <f>"1000"</f>
        <v>1000</v>
      </c>
      <c r="C179" s="1" t="s">
        <v>316</v>
      </c>
      <c r="D179" s="1"/>
      <c r="E179" s="3" t="str">
        <f>"01"</f>
        <v>01</v>
      </c>
      <c r="F179" s="3">
        <v>2</v>
      </c>
      <c r="G179" s="3" t="s">
        <v>14</v>
      </c>
      <c r="H179" s="3"/>
      <c r="I179" s="3" t="s">
        <v>17</v>
      </c>
      <c r="J179" s="8"/>
      <c r="K179" s="5" t="s">
        <v>317</v>
      </c>
      <c r="L179" s="3">
        <v>2016</v>
      </c>
      <c r="M179" s="3" t="s">
        <v>29</v>
      </c>
      <c r="N179" s="3" t="s">
        <v>23</v>
      </c>
    </row>
    <row r="180" spans="1:14" ht="30">
      <c r="A180" s="3" t="str">
        <f>"2023-07-13"</f>
        <v>2023-07-13</v>
      </c>
      <c r="B180" s="3" t="str">
        <f>"1050"</f>
        <v>1050</v>
      </c>
      <c r="C180" s="1" t="s">
        <v>353</v>
      </c>
      <c r="D180" s="1"/>
      <c r="E180" s="3" t="str">
        <f>"01"</f>
        <v>01</v>
      </c>
      <c r="F180" s="3">
        <v>6</v>
      </c>
      <c r="G180" s="3" t="s">
        <v>24</v>
      </c>
      <c r="H180" s="3"/>
      <c r="I180" s="3" t="s">
        <v>17</v>
      </c>
      <c r="J180" s="8"/>
      <c r="K180" s="5" t="s">
        <v>354</v>
      </c>
      <c r="L180" s="3">
        <v>2018</v>
      </c>
      <c r="M180" s="3" t="s">
        <v>18</v>
      </c>
      <c r="N180" s="3"/>
    </row>
    <row r="181" spans="1:14" ht="45">
      <c r="A181" s="3" t="str">
        <f>"2023-07-13"</f>
        <v>2023-07-13</v>
      </c>
      <c r="B181" s="3" t="str">
        <f>"1100"</f>
        <v>1100</v>
      </c>
      <c r="C181" s="1" t="s">
        <v>318</v>
      </c>
      <c r="D181" s="1" t="s">
        <v>516</v>
      </c>
      <c r="E181" s="3" t="str">
        <f>"01"</f>
        <v>01</v>
      </c>
      <c r="F181" s="3">
        <v>7</v>
      </c>
      <c r="G181" s="3" t="s">
        <v>24</v>
      </c>
      <c r="H181" s="3" t="s">
        <v>74</v>
      </c>
      <c r="I181" s="3" t="s">
        <v>17</v>
      </c>
      <c r="J181" s="8"/>
      <c r="K181" s="5" t="s">
        <v>319</v>
      </c>
      <c r="L181" s="3">
        <v>2020</v>
      </c>
      <c r="M181" s="3" t="s">
        <v>29</v>
      </c>
      <c r="N181" s="3" t="s">
        <v>23</v>
      </c>
    </row>
    <row r="182" spans="1:14" ht="60">
      <c r="A182" s="3" t="str">
        <f>"2023-07-13"</f>
        <v>2023-07-13</v>
      </c>
      <c r="B182" s="3" t="str">
        <f>"1150"</f>
        <v>1150</v>
      </c>
      <c r="C182" s="1" t="s">
        <v>320</v>
      </c>
      <c r="D182" s="1"/>
      <c r="E182" s="3" t="str">
        <f>"2023"</f>
        <v>2023</v>
      </c>
      <c r="F182" s="3">
        <v>18</v>
      </c>
      <c r="G182" s="3" t="s">
        <v>59</v>
      </c>
      <c r="H182" s="3"/>
      <c r="I182" s="3" t="s">
        <v>17</v>
      </c>
      <c r="J182" s="8"/>
      <c r="K182" s="5" t="s">
        <v>321</v>
      </c>
      <c r="L182" s="3">
        <v>2023</v>
      </c>
      <c r="M182" s="3" t="s">
        <v>18</v>
      </c>
      <c r="N182" s="3"/>
    </row>
    <row r="183" spans="1:14" ht="60">
      <c r="A183" s="3" t="str">
        <f>"2023-07-13"</f>
        <v>2023-07-13</v>
      </c>
      <c r="B183" s="3" t="str">
        <f>"1250"</f>
        <v>1250</v>
      </c>
      <c r="C183" s="1" t="s">
        <v>355</v>
      </c>
      <c r="D183" s="1"/>
      <c r="E183" s="3" t="str">
        <f>" "</f>
        <v> </v>
      </c>
      <c r="F183" s="3">
        <v>0</v>
      </c>
      <c r="G183" s="3" t="s">
        <v>24</v>
      </c>
      <c r="H183" s="3"/>
      <c r="I183" s="3" t="s">
        <v>17</v>
      </c>
      <c r="J183" s="8"/>
      <c r="K183" s="5" t="s">
        <v>356</v>
      </c>
      <c r="L183" s="3">
        <v>2021</v>
      </c>
      <c r="M183" s="3" t="s">
        <v>18</v>
      </c>
      <c r="N183" s="3"/>
    </row>
    <row r="184" spans="1:14" ht="60">
      <c r="A184" s="3" t="str">
        <f>"2023-07-13"</f>
        <v>2023-07-13</v>
      </c>
      <c r="B184" s="3" t="str">
        <f>"1300"</f>
        <v>1300</v>
      </c>
      <c r="C184" s="1" t="s">
        <v>357</v>
      </c>
      <c r="D184" s="1"/>
      <c r="E184" s="3" t="str">
        <f>" "</f>
        <v> </v>
      </c>
      <c r="F184" s="3">
        <v>0</v>
      </c>
      <c r="G184" s="3" t="s">
        <v>24</v>
      </c>
      <c r="H184" s="3"/>
      <c r="I184" s="3" t="s">
        <v>17</v>
      </c>
      <c r="J184" s="8"/>
      <c r="K184" s="5" t="s">
        <v>358</v>
      </c>
      <c r="L184" s="3">
        <v>2021</v>
      </c>
      <c r="M184" s="3" t="s">
        <v>18</v>
      </c>
      <c r="N184" s="3" t="s">
        <v>23</v>
      </c>
    </row>
    <row r="185" spans="1:14" ht="60">
      <c r="A185" s="3" t="str">
        <f>"2023-07-13"</f>
        <v>2023-07-13</v>
      </c>
      <c r="B185" s="3" t="str">
        <f>"1400"</f>
        <v>1400</v>
      </c>
      <c r="C185" s="1" t="s">
        <v>143</v>
      </c>
      <c r="D185" s="1"/>
      <c r="E185" s="3" t="str">
        <f>"04"</f>
        <v>04</v>
      </c>
      <c r="F185" s="3">
        <v>208</v>
      </c>
      <c r="G185" s="3" t="s">
        <v>24</v>
      </c>
      <c r="H185" s="3" t="s">
        <v>359</v>
      </c>
      <c r="I185" s="3" t="s">
        <v>17</v>
      </c>
      <c r="J185" s="8"/>
      <c r="K185" s="5" t="s">
        <v>289</v>
      </c>
      <c r="L185" s="3">
        <v>2022</v>
      </c>
      <c r="M185" s="3" t="s">
        <v>146</v>
      </c>
      <c r="N185" s="3"/>
    </row>
    <row r="186" spans="1:14" ht="45">
      <c r="A186" s="3" t="str">
        <f>"2023-07-13"</f>
        <v>2023-07-13</v>
      </c>
      <c r="B186" s="3" t="str">
        <f>"1430"</f>
        <v>1430</v>
      </c>
      <c r="C186" s="1" t="s">
        <v>147</v>
      </c>
      <c r="D186" s="1" t="s">
        <v>361</v>
      </c>
      <c r="E186" s="3" t="str">
        <f>"03"</f>
        <v>03</v>
      </c>
      <c r="F186" s="3">
        <v>20</v>
      </c>
      <c r="G186" s="3" t="s">
        <v>14</v>
      </c>
      <c r="H186" s="3"/>
      <c r="I186" s="3" t="s">
        <v>17</v>
      </c>
      <c r="J186" s="8"/>
      <c r="K186" s="5" t="s">
        <v>360</v>
      </c>
      <c r="L186" s="3">
        <v>0</v>
      </c>
      <c r="M186" s="3" t="s">
        <v>40</v>
      </c>
      <c r="N186" s="3"/>
    </row>
    <row r="187" spans="1:14" ht="45">
      <c r="A187" s="3" t="str">
        <f>"2023-07-13"</f>
        <v>2023-07-13</v>
      </c>
      <c r="B187" s="3" t="str">
        <f>"1500"</f>
        <v>1500</v>
      </c>
      <c r="C187" s="1" t="s">
        <v>150</v>
      </c>
      <c r="D187" s="1" t="s">
        <v>363</v>
      </c>
      <c r="E187" s="3" t="str">
        <f>"02"</f>
        <v>02</v>
      </c>
      <c r="F187" s="3">
        <v>3</v>
      </c>
      <c r="G187" s="3" t="s">
        <v>14</v>
      </c>
      <c r="H187" s="3"/>
      <c r="I187" s="3" t="s">
        <v>17</v>
      </c>
      <c r="J187" s="8"/>
      <c r="K187" s="5" t="s">
        <v>362</v>
      </c>
      <c r="L187" s="3">
        <v>2019</v>
      </c>
      <c r="M187" s="3" t="s">
        <v>36</v>
      </c>
      <c r="N187" s="3"/>
    </row>
    <row r="188" spans="1:14" ht="60">
      <c r="A188" s="3" t="str">
        <f>"2023-07-13"</f>
        <v>2023-07-13</v>
      </c>
      <c r="B188" s="3" t="str">
        <f>"1525"</f>
        <v>1525</v>
      </c>
      <c r="C188" s="1" t="s">
        <v>364</v>
      </c>
      <c r="D188" s="1" t="s">
        <v>366</v>
      </c>
      <c r="E188" s="3" t="str">
        <f>"01"</f>
        <v>01</v>
      </c>
      <c r="F188" s="3">
        <v>2</v>
      </c>
      <c r="G188" s="3" t="s">
        <v>14</v>
      </c>
      <c r="H188" s="3"/>
      <c r="I188" s="3" t="s">
        <v>17</v>
      </c>
      <c r="J188" s="8"/>
      <c r="K188" s="5" t="s">
        <v>365</v>
      </c>
      <c r="L188" s="3">
        <v>0</v>
      </c>
      <c r="M188" s="3" t="s">
        <v>40</v>
      </c>
      <c r="N188" s="3" t="s">
        <v>23</v>
      </c>
    </row>
    <row r="189" spans="1:14" ht="75">
      <c r="A189" s="3" t="str">
        <f>"2023-07-13"</f>
        <v>2023-07-13</v>
      </c>
      <c r="B189" s="3" t="str">
        <f>"1540"</f>
        <v>1540</v>
      </c>
      <c r="C189" s="1" t="s">
        <v>297</v>
      </c>
      <c r="D189" s="1" t="s">
        <v>368</v>
      </c>
      <c r="E189" s="3" t="str">
        <f>"02"</f>
        <v>02</v>
      </c>
      <c r="F189" s="3">
        <v>2</v>
      </c>
      <c r="G189" s="3" t="s">
        <v>14</v>
      </c>
      <c r="H189" s="3"/>
      <c r="I189" s="3" t="s">
        <v>17</v>
      </c>
      <c r="J189" s="8"/>
      <c r="K189" s="5" t="s">
        <v>367</v>
      </c>
      <c r="L189" s="3">
        <v>2018</v>
      </c>
      <c r="M189" s="3" t="s">
        <v>18</v>
      </c>
      <c r="N189" s="3"/>
    </row>
    <row r="190" spans="1:14" ht="45">
      <c r="A190" s="3" t="str">
        <f>"2023-07-13"</f>
        <v>2023-07-13</v>
      </c>
      <c r="B190" s="3" t="str">
        <f>"1555"</f>
        <v>1555</v>
      </c>
      <c r="C190" s="1" t="s">
        <v>300</v>
      </c>
      <c r="D190" s="1" t="s">
        <v>370</v>
      </c>
      <c r="E190" s="3" t="str">
        <f>"01"</f>
        <v>01</v>
      </c>
      <c r="F190" s="3">
        <v>2</v>
      </c>
      <c r="G190" s="3" t="s">
        <v>14</v>
      </c>
      <c r="H190" s="3"/>
      <c r="I190" s="3" t="s">
        <v>17</v>
      </c>
      <c r="J190" s="8"/>
      <c r="K190" s="5" t="s">
        <v>369</v>
      </c>
      <c r="L190" s="3">
        <v>2018</v>
      </c>
      <c r="M190" s="3" t="s">
        <v>146</v>
      </c>
      <c r="N190" s="3"/>
    </row>
    <row r="191" spans="1:14" ht="30">
      <c r="A191" s="3" t="str">
        <f>"2023-07-13"</f>
        <v>2023-07-13</v>
      </c>
      <c r="B191" s="3" t="str">
        <f>"1600"</f>
        <v>1600</v>
      </c>
      <c r="C191" s="1" t="s">
        <v>160</v>
      </c>
      <c r="D191" s="1" t="s">
        <v>372</v>
      </c>
      <c r="E191" s="3" t="str">
        <f>"01"</f>
        <v>01</v>
      </c>
      <c r="F191" s="3">
        <v>2</v>
      </c>
      <c r="G191" s="3" t="s">
        <v>24</v>
      </c>
      <c r="H191" s="3" t="s">
        <v>144</v>
      </c>
      <c r="I191" s="3" t="s">
        <v>17</v>
      </c>
      <c r="J191" s="8"/>
      <c r="K191" s="5" t="s">
        <v>371</v>
      </c>
      <c r="L191" s="3">
        <v>2019</v>
      </c>
      <c r="M191" s="3" t="s">
        <v>18</v>
      </c>
      <c r="N191" s="3" t="s">
        <v>23</v>
      </c>
    </row>
    <row r="192" spans="1:14" ht="60">
      <c r="A192" s="3" t="str">
        <f>"2023-07-13"</f>
        <v>2023-07-13</v>
      </c>
      <c r="B192" s="3" t="str">
        <f>"1630"</f>
        <v>1630</v>
      </c>
      <c r="C192" s="1" t="s">
        <v>163</v>
      </c>
      <c r="D192" s="1" t="s">
        <v>515</v>
      </c>
      <c r="E192" s="3" t="str">
        <f>"01"</f>
        <v>01</v>
      </c>
      <c r="F192" s="3">
        <v>16</v>
      </c>
      <c r="G192" s="3" t="s">
        <v>24</v>
      </c>
      <c r="H192" s="3" t="s">
        <v>144</v>
      </c>
      <c r="I192" s="3" t="s">
        <v>17</v>
      </c>
      <c r="J192" s="8"/>
      <c r="K192" s="5" t="s">
        <v>373</v>
      </c>
      <c r="L192" s="3">
        <v>1985</v>
      </c>
      <c r="M192" s="3" t="s">
        <v>50</v>
      </c>
      <c r="N192" s="3" t="s">
        <v>23</v>
      </c>
    </row>
    <row r="193" spans="1:14" ht="60">
      <c r="A193" s="3" t="str">
        <f>"2023-07-13"</f>
        <v>2023-07-13</v>
      </c>
      <c r="B193" s="3" t="str">
        <f>"1700"</f>
        <v>1700</v>
      </c>
      <c r="C193" s="1" t="s">
        <v>166</v>
      </c>
      <c r="D193" s="1" t="s">
        <v>375</v>
      </c>
      <c r="E193" s="3" t="str">
        <f>"2018"</f>
        <v>2018</v>
      </c>
      <c r="F193" s="3">
        <v>17</v>
      </c>
      <c r="G193" s="3" t="s">
        <v>24</v>
      </c>
      <c r="H193" s="3"/>
      <c r="I193" s="3" t="s">
        <v>17</v>
      </c>
      <c r="J193" s="8"/>
      <c r="K193" s="5" t="s">
        <v>374</v>
      </c>
      <c r="L193" s="3">
        <v>2018</v>
      </c>
      <c r="M193" s="3" t="s">
        <v>18</v>
      </c>
      <c r="N193" s="3"/>
    </row>
    <row r="194" spans="1:14" ht="60">
      <c r="A194" s="3" t="str">
        <f>"2023-07-13"</f>
        <v>2023-07-13</v>
      </c>
      <c r="B194" s="3" t="str">
        <f>"1715"</f>
        <v>1715</v>
      </c>
      <c r="C194" s="1" t="s">
        <v>166</v>
      </c>
      <c r="D194" s="1" t="s">
        <v>377</v>
      </c>
      <c r="E194" s="3" t="str">
        <f>"2018"</f>
        <v>2018</v>
      </c>
      <c r="F194" s="3">
        <v>18</v>
      </c>
      <c r="G194" s="3" t="s">
        <v>24</v>
      </c>
      <c r="H194" s="3" t="s">
        <v>144</v>
      </c>
      <c r="I194" s="3" t="s">
        <v>17</v>
      </c>
      <c r="J194" s="8"/>
      <c r="K194" s="5" t="s">
        <v>376</v>
      </c>
      <c r="L194" s="3">
        <v>2018</v>
      </c>
      <c r="M194" s="3" t="s">
        <v>18</v>
      </c>
      <c r="N194" s="3"/>
    </row>
    <row r="195" spans="1:14" ht="75">
      <c r="A195" s="3" t="str">
        <f>"2023-07-13"</f>
        <v>2023-07-13</v>
      </c>
      <c r="B195" s="3" t="str">
        <f>"1730"</f>
        <v>1730</v>
      </c>
      <c r="C195" s="1" t="s">
        <v>378</v>
      </c>
      <c r="D195" s="1"/>
      <c r="E195" s="3" t="str">
        <f>"2021"</f>
        <v>2021</v>
      </c>
      <c r="F195" s="3">
        <v>113</v>
      </c>
      <c r="G195" s="3" t="s">
        <v>59</v>
      </c>
      <c r="H195" s="3"/>
      <c r="I195" s="3"/>
      <c r="J195" s="8"/>
      <c r="K195" s="5" t="s">
        <v>379</v>
      </c>
      <c r="L195" s="3">
        <v>2021</v>
      </c>
      <c r="M195" s="3" t="s">
        <v>380</v>
      </c>
      <c r="N195" s="3"/>
    </row>
    <row r="196" spans="1:14" ht="60">
      <c r="A196" s="3" t="str">
        <f>"2023-07-13"</f>
        <v>2023-07-13</v>
      </c>
      <c r="B196" s="3" t="str">
        <f>"1800"</f>
        <v>1800</v>
      </c>
      <c r="C196" s="1" t="s">
        <v>13</v>
      </c>
      <c r="D196" s="1" t="s">
        <v>256</v>
      </c>
      <c r="E196" s="3" t="str">
        <f>"2022"</f>
        <v>2022</v>
      </c>
      <c r="F196" s="3">
        <v>18</v>
      </c>
      <c r="G196" s="3" t="s">
        <v>24</v>
      </c>
      <c r="H196" s="3"/>
      <c r="I196" s="3" t="s">
        <v>17</v>
      </c>
      <c r="J196" s="8"/>
      <c r="K196" s="5" t="s">
        <v>15</v>
      </c>
      <c r="L196" s="3">
        <v>2022</v>
      </c>
      <c r="M196" s="3" t="s">
        <v>18</v>
      </c>
      <c r="N196" s="3"/>
    </row>
    <row r="197" spans="1:14" ht="60">
      <c r="A197" s="3" t="str">
        <f>"2023-07-13"</f>
        <v>2023-07-13</v>
      </c>
      <c r="B197" s="3" t="str">
        <f>"1830"</f>
        <v>1830</v>
      </c>
      <c r="C197" s="1" t="s">
        <v>82</v>
      </c>
      <c r="D197" s="1"/>
      <c r="E197" s="3" t="str">
        <f>"2023"</f>
        <v>2023</v>
      </c>
      <c r="F197" s="3">
        <v>133</v>
      </c>
      <c r="G197" s="3" t="s">
        <v>59</v>
      </c>
      <c r="H197" s="3"/>
      <c r="I197" s="3"/>
      <c r="J197" s="8"/>
      <c r="K197" s="5" t="s">
        <v>83</v>
      </c>
      <c r="L197" s="3">
        <v>2023</v>
      </c>
      <c r="M197" s="3" t="s">
        <v>18</v>
      </c>
      <c r="N197" s="3"/>
    </row>
    <row r="198" spans="1:14" ht="60">
      <c r="A198" s="12" t="str">
        <f>"2023-07-13"</f>
        <v>2023-07-13</v>
      </c>
      <c r="B198" s="12" t="str">
        <f>"1840"</f>
        <v>1840</v>
      </c>
      <c r="C198" s="13" t="s">
        <v>381</v>
      </c>
      <c r="D198" s="13"/>
      <c r="E198" s="12" t="str">
        <f>"01"</f>
        <v>01</v>
      </c>
      <c r="F198" s="12">
        <v>3</v>
      </c>
      <c r="G198" s="12" t="s">
        <v>24</v>
      </c>
      <c r="H198" s="12"/>
      <c r="I198" s="12" t="s">
        <v>17</v>
      </c>
      <c r="J198" s="9" t="s">
        <v>530</v>
      </c>
      <c r="K198" s="14" t="s">
        <v>382</v>
      </c>
      <c r="L198" s="12">
        <v>2016</v>
      </c>
      <c r="M198" s="12" t="s">
        <v>29</v>
      </c>
      <c r="N198" s="12" t="s">
        <v>23</v>
      </c>
    </row>
    <row r="199" spans="1:14" ht="75">
      <c r="A199" s="12" t="str">
        <f>"2023-07-13"</f>
        <v>2023-07-13</v>
      </c>
      <c r="B199" s="12" t="str">
        <f>"1930"</f>
        <v>1930</v>
      </c>
      <c r="C199" s="13" t="s">
        <v>383</v>
      </c>
      <c r="D199" s="13" t="s">
        <v>385</v>
      </c>
      <c r="E199" s="12" t="str">
        <f>"05"</f>
        <v>05</v>
      </c>
      <c r="F199" s="12">
        <v>1</v>
      </c>
      <c r="G199" s="12"/>
      <c r="H199" s="12"/>
      <c r="I199" s="12" t="s">
        <v>17</v>
      </c>
      <c r="J199" s="9" t="s">
        <v>540</v>
      </c>
      <c r="K199" s="14" t="s">
        <v>384</v>
      </c>
      <c r="L199" s="12">
        <v>0</v>
      </c>
      <c r="M199" s="12" t="s">
        <v>18</v>
      </c>
      <c r="N199" s="12"/>
    </row>
    <row r="200" spans="1:14" ht="75">
      <c r="A200" s="12" t="str">
        <f>"2023-07-13"</f>
        <v>2023-07-13</v>
      </c>
      <c r="B200" s="12" t="str">
        <f>"2040"</f>
        <v>2040</v>
      </c>
      <c r="C200" s="13" t="s">
        <v>386</v>
      </c>
      <c r="D200" s="13"/>
      <c r="E200" s="12" t="str">
        <f>"01"</f>
        <v>01</v>
      </c>
      <c r="F200" s="12">
        <v>1</v>
      </c>
      <c r="G200" s="12" t="s">
        <v>91</v>
      </c>
      <c r="H200" s="12" t="s">
        <v>387</v>
      </c>
      <c r="I200" s="12" t="s">
        <v>17</v>
      </c>
      <c r="J200" s="9" t="s">
        <v>541</v>
      </c>
      <c r="K200" s="14" t="s">
        <v>388</v>
      </c>
      <c r="L200" s="12">
        <v>2020</v>
      </c>
      <c r="M200" s="12" t="s">
        <v>29</v>
      </c>
      <c r="N200" s="12" t="s">
        <v>23</v>
      </c>
    </row>
    <row r="201" spans="1:14" ht="30">
      <c r="A201" s="12" t="str">
        <f>"2023-07-13"</f>
        <v>2023-07-13</v>
      </c>
      <c r="B201" s="12" t="str">
        <f>"2130"</f>
        <v>2130</v>
      </c>
      <c r="C201" s="13" t="s">
        <v>513</v>
      </c>
      <c r="D201" s="13"/>
      <c r="E201" s="12" t="str">
        <f>"01"</f>
        <v>01</v>
      </c>
      <c r="F201" s="12">
        <v>2</v>
      </c>
      <c r="G201" s="12"/>
      <c r="H201" s="12"/>
      <c r="I201" s="12"/>
      <c r="J201" s="9" t="s">
        <v>541</v>
      </c>
      <c r="K201" s="14" t="s">
        <v>389</v>
      </c>
      <c r="L201" s="12">
        <v>2021</v>
      </c>
      <c r="M201" s="12" t="s">
        <v>18</v>
      </c>
      <c r="N201" s="12"/>
    </row>
    <row r="202" spans="1:14" ht="75">
      <c r="A202" s="3" t="str">
        <f>"2023-07-13"</f>
        <v>2023-07-13</v>
      </c>
      <c r="B202" s="3" t="str">
        <f>"2230"</f>
        <v>2230</v>
      </c>
      <c r="C202" s="1" t="s">
        <v>390</v>
      </c>
      <c r="D202" s="1" t="s">
        <v>40</v>
      </c>
      <c r="E202" s="3" t="str">
        <f>" "</f>
        <v> </v>
      </c>
      <c r="F202" s="3">
        <v>0</v>
      </c>
      <c r="G202" s="3" t="s">
        <v>245</v>
      </c>
      <c r="H202" s="3" t="s">
        <v>391</v>
      </c>
      <c r="I202" s="3" t="s">
        <v>17</v>
      </c>
      <c r="J202" s="8"/>
      <c r="K202" s="5" t="s">
        <v>392</v>
      </c>
      <c r="L202" s="3">
        <v>1999</v>
      </c>
      <c r="M202" s="3" t="s">
        <v>36</v>
      </c>
      <c r="N202" s="3"/>
    </row>
    <row r="203" spans="1:14" ht="45">
      <c r="A203" s="3" t="str">
        <f>"2023-07-13"</f>
        <v>2023-07-13</v>
      </c>
      <c r="B203" s="3" t="str">
        <f>"2430"</f>
        <v>2430</v>
      </c>
      <c r="C203" s="1" t="s">
        <v>393</v>
      </c>
      <c r="D203" s="1" t="s">
        <v>395</v>
      </c>
      <c r="E203" s="3" t="str">
        <f>"01"</f>
        <v>01</v>
      </c>
      <c r="F203" s="3">
        <v>3</v>
      </c>
      <c r="G203" s="3" t="s">
        <v>24</v>
      </c>
      <c r="H203" s="3" t="s">
        <v>144</v>
      </c>
      <c r="I203" s="3" t="s">
        <v>17</v>
      </c>
      <c r="J203" s="8"/>
      <c r="K203" s="5" t="s">
        <v>394</v>
      </c>
      <c r="L203" s="3">
        <v>2022</v>
      </c>
      <c r="M203" s="3" t="s">
        <v>146</v>
      </c>
      <c r="N203" s="3"/>
    </row>
    <row r="204" spans="1:14" ht="30">
      <c r="A204" s="3" t="str">
        <f>"2023-07-13"</f>
        <v>2023-07-13</v>
      </c>
      <c r="B204" s="3" t="str">
        <f>"2500"</f>
        <v>2500</v>
      </c>
      <c r="C204" s="1" t="s">
        <v>103</v>
      </c>
      <c r="D204" s="1" t="s">
        <v>396</v>
      </c>
      <c r="E204" s="3" t="str">
        <f>"2013"</f>
        <v>2013</v>
      </c>
      <c r="F204" s="3">
        <v>2</v>
      </c>
      <c r="G204" s="3" t="s">
        <v>14</v>
      </c>
      <c r="H204" s="3"/>
      <c r="I204" s="3" t="s">
        <v>17</v>
      </c>
      <c r="J204" s="8"/>
      <c r="K204" s="5" t="s">
        <v>104</v>
      </c>
      <c r="L204" s="3">
        <v>0</v>
      </c>
      <c r="M204" s="3" t="s">
        <v>18</v>
      </c>
      <c r="N204" s="3"/>
    </row>
    <row r="205" spans="1:14" ht="60">
      <c r="A205" s="3" t="str">
        <f>"2023-07-13"</f>
        <v>2023-07-13</v>
      </c>
      <c r="B205" s="3" t="str">
        <f>"2600"</f>
        <v>2600</v>
      </c>
      <c r="C205" s="1" t="s">
        <v>106</v>
      </c>
      <c r="D205" s="1" t="s">
        <v>397</v>
      </c>
      <c r="E205" s="3" t="str">
        <f>"2013"</f>
        <v>2013</v>
      </c>
      <c r="F205" s="3">
        <v>2</v>
      </c>
      <c r="G205" s="3" t="s">
        <v>14</v>
      </c>
      <c r="H205" s="3"/>
      <c r="I205" s="3" t="s">
        <v>17</v>
      </c>
      <c r="J205" s="8"/>
      <c r="K205" s="5" t="s">
        <v>107</v>
      </c>
      <c r="L205" s="3">
        <v>0</v>
      </c>
      <c r="M205" s="3" t="s">
        <v>18</v>
      </c>
      <c r="N205" s="3"/>
    </row>
    <row r="206" spans="1:14" ht="45">
      <c r="A206" s="3" t="str">
        <f>"2023-07-13"</f>
        <v>2023-07-13</v>
      </c>
      <c r="B206" s="3" t="str">
        <f>"2700"</f>
        <v>2700</v>
      </c>
      <c r="C206" s="1" t="s">
        <v>109</v>
      </c>
      <c r="D206" s="1"/>
      <c r="E206" s="3" t="str">
        <f>"2015"</f>
        <v>2015</v>
      </c>
      <c r="F206" s="3">
        <v>7</v>
      </c>
      <c r="G206" s="3" t="s">
        <v>14</v>
      </c>
      <c r="H206" s="3"/>
      <c r="I206" s="3" t="s">
        <v>17</v>
      </c>
      <c r="J206" s="8"/>
      <c r="K206" s="5" t="s">
        <v>110</v>
      </c>
      <c r="L206" s="3">
        <v>2015</v>
      </c>
      <c r="M206" s="3" t="s">
        <v>18</v>
      </c>
      <c r="N206" s="3"/>
    </row>
    <row r="207" spans="1:14" ht="60">
      <c r="A207" s="3" t="str">
        <f>"2023-07-13"</f>
        <v>2023-07-13</v>
      </c>
      <c r="B207" s="3" t="str">
        <f>"2800"</f>
        <v>2800</v>
      </c>
      <c r="C207" s="1" t="s">
        <v>111</v>
      </c>
      <c r="D207" s="1" t="s">
        <v>111</v>
      </c>
      <c r="E207" s="3" t="str">
        <f>"2021"</f>
        <v>2021</v>
      </c>
      <c r="F207" s="3">
        <v>3</v>
      </c>
      <c r="G207" s="3" t="s">
        <v>14</v>
      </c>
      <c r="H207" s="3"/>
      <c r="I207" s="3" t="s">
        <v>17</v>
      </c>
      <c r="J207" s="8"/>
      <c r="K207" s="5" t="s">
        <v>112</v>
      </c>
      <c r="L207" s="3">
        <v>2021</v>
      </c>
      <c r="M207" s="3" t="s">
        <v>18</v>
      </c>
      <c r="N207" s="3"/>
    </row>
    <row r="208" spans="1:14" ht="45">
      <c r="A208" s="3" t="str">
        <f>"2023-07-14"</f>
        <v>2023-07-14</v>
      </c>
      <c r="B208" s="3" t="str">
        <f>"0500"</f>
        <v>0500</v>
      </c>
      <c r="C208" s="1" t="s">
        <v>13</v>
      </c>
      <c r="D208" s="1" t="s">
        <v>399</v>
      </c>
      <c r="E208" s="3" t="str">
        <f>"02"</f>
        <v>02</v>
      </c>
      <c r="F208" s="3">
        <v>5</v>
      </c>
      <c r="G208" s="3" t="s">
        <v>14</v>
      </c>
      <c r="H208" s="3"/>
      <c r="I208" s="3" t="s">
        <v>17</v>
      </c>
      <c r="J208" s="8"/>
      <c r="K208" s="5" t="s">
        <v>398</v>
      </c>
      <c r="L208" s="3">
        <v>2020</v>
      </c>
      <c r="M208" s="3" t="s">
        <v>18</v>
      </c>
      <c r="N208" s="3"/>
    </row>
    <row r="209" spans="1:14" ht="45">
      <c r="A209" s="3" t="str">
        <f>"2023-07-14"</f>
        <v>2023-07-14</v>
      </c>
      <c r="B209" s="3" t="str">
        <f>"0530"</f>
        <v>0530</v>
      </c>
      <c r="C209" s="1" t="s">
        <v>13</v>
      </c>
      <c r="D209" s="1" t="s">
        <v>401</v>
      </c>
      <c r="E209" s="3" t="str">
        <f>"02"</f>
        <v>02</v>
      </c>
      <c r="F209" s="3">
        <v>11</v>
      </c>
      <c r="G209" s="3" t="s">
        <v>14</v>
      </c>
      <c r="H209" s="3"/>
      <c r="I209" s="3" t="s">
        <v>17</v>
      </c>
      <c r="J209" s="8"/>
      <c r="K209" s="5" t="s">
        <v>400</v>
      </c>
      <c r="L209" s="3">
        <v>2020</v>
      </c>
      <c r="M209" s="3" t="s">
        <v>18</v>
      </c>
      <c r="N209" s="3"/>
    </row>
    <row r="210" spans="1:14" ht="30">
      <c r="A210" s="3" t="str">
        <f>"2023-07-14"</f>
        <v>2023-07-14</v>
      </c>
      <c r="B210" s="3" t="str">
        <f>"0600"</f>
        <v>0600</v>
      </c>
      <c r="C210" s="1" t="s">
        <v>20</v>
      </c>
      <c r="D210" s="1" t="s">
        <v>402</v>
      </c>
      <c r="E210" s="3" t="str">
        <f>"02"</f>
        <v>02</v>
      </c>
      <c r="F210" s="3">
        <v>13</v>
      </c>
      <c r="G210" s="3" t="s">
        <v>14</v>
      </c>
      <c r="H210" s="3"/>
      <c r="I210" s="3" t="s">
        <v>17</v>
      </c>
      <c r="J210" s="8"/>
      <c r="K210" s="5" t="s">
        <v>21</v>
      </c>
      <c r="L210" s="3">
        <v>2019</v>
      </c>
      <c r="M210" s="3" t="s">
        <v>18</v>
      </c>
      <c r="N210" s="3"/>
    </row>
    <row r="211" spans="1:14" ht="30">
      <c r="A211" s="3" t="str">
        <f>"2023-07-14"</f>
        <v>2023-07-14</v>
      </c>
      <c r="B211" s="3" t="str">
        <f>"0625"</f>
        <v>0625</v>
      </c>
      <c r="C211" s="1" t="s">
        <v>20</v>
      </c>
      <c r="D211" s="1" t="s">
        <v>403</v>
      </c>
      <c r="E211" s="3" t="str">
        <f>"02"</f>
        <v>02</v>
      </c>
      <c r="F211" s="3">
        <v>1</v>
      </c>
      <c r="G211" s="3" t="s">
        <v>14</v>
      </c>
      <c r="H211" s="3"/>
      <c r="I211" s="3" t="s">
        <v>17</v>
      </c>
      <c r="J211" s="8"/>
      <c r="K211" s="5" t="s">
        <v>21</v>
      </c>
      <c r="L211" s="3">
        <v>2019</v>
      </c>
      <c r="M211" s="3" t="s">
        <v>18</v>
      </c>
      <c r="N211" s="3"/>
    </row>
    <row r="212" spans="1:14" ht="60">
      <c r="A212" s="3" t="str">
        <f>"2023-07-14"</f>
        <v>2023-07-14</v>
      </c>
      <c r="B212" s="3" t="str">
        <f>"0650"</f>
        <v>0650</v>
      </c>
      <c r="C212" s="1" t="s">
        <v>26</v>
      </c>
      <c r="D212" s="1" t="s">
        <v>405</v>
      </c>
      <c r="E212" s="3" t="str">
        <f>"02"</f>
        <v>02</v>
      </c>
      <c r="F212" s="3">
        <v>1</v>
      </c>
      <c r="G212" s="3" t="s">
        <v>14</v>
      </c>
      <c r="H212" s="3"/>
      <c r="I212" s="3" t="s">
        <v>17</v>
      </c>
      <c r="J212" s="8"/>
      <c r="K212" s="5" t="s">
        <v>404</v>
      </c>
      <c r="L212" s="3">
        <v>2018</v>
      </c>
      <c r="M212" s="3" t="s">
        <v>29</v>
      </c>
      <c r="N212" s="3"/>
    </row>
    <row r="213" spans="1:14" ht="60">
      <c r="A213" s="3" t="str">
        <f>"2023-07-14"</f>
        <v>2023-07-14</v>
      </c>
      <c r="B213" s="3" t="str">
        <f>"0715"</f>
        <v>0715</v>
      </c>
      <c r="C213" s="1" t="s">
        <v>30</v>
      </c>
      <c r="D213" s="1" t="s">
        <v>407</v>
      </c>
      <c r="E213" s="3" t="str">
        <f>"01"</f>
        <v>01</v>
      </c>
      <c r="F213" s="3">
        <v>6</v>
      </c>
      <c r="G213" s="3" t="s">
        <v>14</v>
      </c>
      <c r="H213" s="3"/>
      <c r="I213" s="3" t="s">
        <v>17</v>
      </c>
      <c r="J213" s="8"/>
      <c r="K213" s="5" t="s">
        <v>406</v>
      </c>
      <c r="L213" s="3">
        <v>2016</v>
      </c>
      <c r="M213" s="3" t="s">
        <v>18</v>
      </c>
      <c r="N213" s="3"/>
    </row>
    <row r="214" spans="1:14" ht="30">
      <c r="A214" s="3" t="str">
        <f>"2023-07-14"</f>
        <v>2023-07-14</v>
      </c>
      <c r="B214" s="3" t="str">
        <f>"0730"</f>
        <v>0730</v>
      </c>
      <c r="C214" s="1" t="s">
        <v>33</v>
      </c>
      <c r="D214" s="1"/>
      <c r="E214" s="3" t="str">
        <f>"02"</f>
        <v>02</v>
      </c>
      <c r="F214" s="3">
        <v>1</v>
      </c>
      <c r="G214" s="3" t="s">
        <v>14</v>
      </c>
      <c r="H214" s="3"/>
      <c r="I214" s="3" t="s">
        <v>17</v>
      </c>
      <c r="J214" s="8"/>
      <c r="K214" s="5" t="s">
        <v>408</v>
      </c>
      <c r="L214" s="3">
        <v>2011</v>
      </c>
      <c r="M214" s="3" t="s">
        <v>18</v>
      </c>
      <c r="N214" s="3"/>
    </row>
    <row r="215" spans="1:14" ht="30">
      <c r="A215" s="3" t="str">
        <f>"2023-07-14"</f>
        <v>2023-07-14</v>
      </c>
      <c r="B215" s="3" t="str">
        <f>"0755"</f>
        <v>0755</v>
      </c>
      <c r="C215" s="1" t="s">
        <v>37</v>
      </c>
      <c r="D215" s="1" t="s">
        <v>410</v>
      </c>
      <c r="E215" s="3" t="str">
        <f>"03"</f>
        <v>03</v>
      </c>
      <c r="F215" s="3">
        <v>14</v>
      </c>
      <c r="G215" s="3" t="s">
        <v>14</v>
      </c>
      <c r="H215" s="3"/>
      <c r="I215" s="3" t="s">
        <v>17</v>
      </c>
      <c r="J215" s="8"/>
      <c r="K215" s="5" t="s">
        <v>409</v>
      </c>
      <c r="L215" s="3">
        <v>0</v>
      </c>
      <c r="M215" s="3" t="s">
        <v>40</v>
      </c>
      <c r="N215" s="3"/>
    </row>
    <row r="216" spans="1:14" ht="45">
      <c r="A216" s="3" t="str">
        <f>"2023-07-14"</f>
        <v>2023-07-14</v>
      </c>
      <c r="B216" s="3" t="str">
        <f>"0805"</f>
        <v>0805</v>
      </c>
      <c r="C216" s="1" t="s">
        <v>41</v>
      </c>
      <c r="D216" s="1" t="s">
        <v>412</v>
      </c>
      <c r="E216" s="3" t="str">
        <f>"01"</f>
        <v>01</v>
      </c>
      <c r="F216" s="3">
        <v>36</v>
      </c>
      <c r="G216" s="3" t="s">
        <v>14</v>
      </c>
      <c r="H216" s="3"/>
      <c r="I216" s="3" t="s">
        <v>17</v>
      </c>
      <c r="J216" s="8"/>
      <c r="K216" s="5" t="s">
        <v>411</v>
      </c>
      <c r="L216" s="3">
        <v>2020</v>
      </c>
      <c r="M216" s="3" t="s">
        <v>29</v>
      </c>
      <c r="N216" s="3"/>
    </row>
    <row r="217" spans="1:14" ht="60">
      <c r="A217" s="3" t="str">
        <f>"2023-07-14"</f>
        <v>2023-07-14</v>
      </c>
      <c r="B217" s="3" t="str">
        <f>"0815"</f>
        <v>0815</v>
      </c>
      <c r="C217" s="1" t="s">
        <v>343</v>
      </c>
      <c r="D217" s="1" t="s">
        <v>414</v>
      </c>
      <c r="E217" s="3" t="str">
        <f>"02"</f>
        <v>02</v>
      </c>
      <c r="F217" s="3">
        <v>2</v>
      </c>
      <c r="G217" s="3" t="s">
        <v>14</v>
      </c>
      <c r="H217" s="3"/>
      <c r="I217" s="3" t="s">
        <v>17</v>
      </c>
      <c r="J217" s="8"/>
      <c r="K217" s="5" t="s">
        <v>413</v>
      </c>
      <c r="L217" s="3">
        <v>2021</v>
      </c>
      <c r="M217" s="3" t="s">
        <v>47</v>
      </c>
      <c r="N217" s="3"/>
    </row>
    <row r="218" spans="1:14" ht="45">
      <c r="A218" s="3" t="str">
        <f>"2023-07-14"</f>
        <v>2023-07-14</v>
      </c>
      <c r="B218" s="3" t="str">
        <f>"0820"</f>
        <v>0820</v>
      </c>
      <c r="C218" s="1" t="s">
        <v>48</v>
      </c>
      <c r="D218" s="1" t="s">
        <v>416</v>
      </c>
      <c r="E218" s="3" t="str">
        <f>"02"</f>
        <v>02</v>
      </c>
      <c r="F218" s="3">
        <v>17</v>
      </c>
      <c r="G218" s="3" t="s">
        <v>24</v>
      </c>
      <c r="H218" s="3"/>
      <c r="I218" s="3" t="s">
        <v>17</v>
      </c>
      <c r="J218" s="8"/>
      <c r="K218" s="5" t="s">
        <v>415</v>
      </c>
      <c r="L218" s="3">
        <v>1987</v>
      </c>
      <c r="M218" s="3" t="s">
        <v>50</v>
      </c>
      <c r="N218" s="3" t="s">
        <v>23</v>
      </c>
    </row>
    <row r="219" spans="1:14" ht="60">
      <c r="A219" s="3" t="str">
        <f>"2023-07-14"</f>
        <v>2023-07-14</v>
      </c>
      <c r="B219" s="3" t="str">
        <f>"0845"</f>
        <v>0845</v>
      </c>
      <c r="C219" s="1" t="s">
        <v>51</v>
      </c>
      <c r="D219" s="1" t="s">
        <v>418</v>
      </c>
      <c r="E219" s="3" t="str">
        <f>"02"</f>
        <v>02</v>
      </c>
      <c r="F219" s="3">
        <v>3</v>
      </c>
      <c r="G219" s="3" t="s">
        <v>24</v>
      </c>
      <c r="H219" s="3" t="s">
        <v>74</v>
      </c>
      <c r="I219" s="3" t="s">
        <v>17</v>
      </c>
      <c r="J219" s="8"/>
      <c r="K219" s="5" t="s">
        <v>417</v>
      </c>
      <c r="L219" s="3">
        <v>2014</v>
      </c>
      <c r="M219" s="3" t="s">
        <v>18</v>
      </c>
      <c r="N219" s="3"/>
    </row>
    <row r="220" spans="1:14" ht="60">
      <c r="A220" s="3" t="str">
        <f>"2023-07-14"</f>
        <v>2023-07-14</v>
      </c>
      <c r="B220" s="3" t="str">
        <f>"0910"</f>
        <v>0910</v>
      </c>
      <c r="C220" s="1" t="s">
        <v>54</v>
      </c>
      <c r="D220" s="1" t="s">
        <v>514</v>
      </c>
      <c r="E220" s="3" t="str">
        <f>"04"</f>
        <v>04</v>
      </c>
      <c r="F220" s="3">
        <v>12</v>
      </c>
      <c r="G220" s="3" t="s">
        <v>14</v>
      </c>
      <c r="H220" s="3"/>
      <c r="I220" s="3" t="s">
        <v>17</v>
      </c>
      <c r="J220" s="8"/>
      <c r="K220" s="5" t="s">
        <v>419</v>
      </c>
      <c r="L220" s="3">
        <v>2020</v>
      </c>
      <c r="M220" s="3" t="s">
        <v>29</v>
      </c>
      <c r="N220" s="3"/>
    </row>
    <row r="221" spans="1:14" ht="60">
      <c r="A221" s="3" t="str">
        <f>"2023-07-14"</f>
        <v>2023-07-14</v>
      </c>
      <c r="B221" s="3" t="str">
        <f>"0935"</f>
        <v>0935</v>
      </c>
      <c r="C221" s="1" t="s">
        <v>54</v>
      </c>
      <c r="D221" s="1" t="s">
        <v>421</v>
      </c>
      <c r="E221" s="3" t="str">
        <f>"04"</f>
        <v>04</v>
      </c>
      <c r="F221" s="3">
        <v>13</v>
      </c>
      <c r="G221" s="3" t="s">
        <v>14</v>
      </c>
      <c r="H221" s="3"/>
      <c r="I221" s="3" t="s">
        <v>17</v>
      </c>
      <c r="J221" s="8"/>
      <c r="K221" s="5" t="s">
        <v>420</v>
      </c>
      <c r="L221" s="3">
        <v>2020</v>
      </c>
      <c r="M221" s="3" t="s">
        <v>29</v>
      </c>
      <c r="N221" s="3"/>
    </row>
    <row r="222" spans="1:14" ht="60">
      <c r="A222" s="3" t="str">
        <f>"2023-07-14"</f>
        <v>2023-07-14</v>
      </c>
      <c r="B222" s="3" t="str">
        <f>"1000"</f>
        <v>1000</v>
      </c>
      <c r="C222" s="1" t="s">
        <v>381</v>
      </c>
      <c r="D222" s="1"/>
      <c r="E222" s="3" t="str">
        <f>"01"</f>
        <v>01</v>
      </c>
      <c r="F222" s="3">
        <v>3</v>
      </c>
      <c r="G222" s="3" t="s">
        <v>24</v>
      </c>
      <c r="H222" s="3"/>
      <c r="I222" s="3" t="s">
        <v>17</v>
      </c>
      <c r="J222" s="8"/>
      <c r="K222" s="5" t="s">
        <v>382</v>
      </c>
      <c r="L222" s="3">
        <v>2016</v>
      </c>
      <c r="M222" s="3" t="s">
        <v>29</v>
      </c>
      <c r="N222" s="3" t="s">
        <v>23</v>
      </c>
    </row>
    <row r="223" spans="1:14" ht="60">
      <c r="A223" s="3" t="str">
        <f>"2023-07-14"</f>
        <v>2023-07-14</v>
      </c>
      <c r="B223" s="3" t="str">
        <f>"1050"</f>
        <v>1050</v>
      </c>
      <c r="C223" s="1" t="s">
        <v>422</v>
      </c>
      <c r="D223" s="1"/>
      <c r="E223" s="3" t="str">
        <f>"01"</f>
        <v>01</v>
      </c>
      <c r="F223" s="3">
        <v>7</v>
      </c>
      <c r="G223" s="3" t="s">
        <v>24</v>
      </c>
      <c r="H223" s="3"/>
      <c r="I223" s="3" t="s">
        <v>17</v>
      </c>
      <c r="J223" s="8"/>
      <c r="K223" s="5" t="s">
        <v>423</v>
      </c>
      <c r="L223" s="3">
        <v>2018</v>
      </c>
      <c r="M223" s="3" t="s">
        <v>18</v>
      </c>
      <c r="N223" s="3"/>
    </row>
    <row r="224" spans="1:14" ht="75">
      <c r="A224" s="3" t="str">
        <f>"2023-07-14"</f>
        <v>2023-07-14</v>
      </c>
      <c r="B224" s="3" t="str">
        <f>"1100"</f>
        <v>1100</v>
      </c>
      <c r="C224" s="1" t="s">
        <v>383</v>
      </c>
      <c r="D224" s="1" t="s">
        <v>385</v>
      </c>
      <c r="E224" s="3" t="str">
        <f>"05"</f>
        <v>05</v>
      </c>
      <c r="F224" s="3">
        <v>1</v>
      </c>
      <c r="G224" s="3"/>
      <c r="H224" s="3"/>
      <c r="I224" s="3" t="s">
        <v>17</v>
      </c>
      <c r="J224" s="8"/>
      <c r="K224" s="5" t="s">
        <v>384</v>
      </c>
      <c r="L224" s="3">
        <v>0</v>
      </c>
      <c r="M224" s="3" t="s">
        <v>18</v>
      </c>
      <c r="N224" s="3"/>
    </row>
    <row r="225" spans="1:14" ht="30">
      <c r="A225" s="3" t="str">
        <f>"2023-07-14"</f>
        <v>2023-07-14</v>
      </c>
      <c r="B225" s="3" t="str">
        <f>"1200"</f>
        <v>1200</v>
      </c>
      <c r="C225" s="1" t="s">
        <v>513</v>
      </c>
      <c r="D225" s="1"/>
      <c r="E225" s="3" t="str">
        <f>"01"</f>
        <v>01</v>
      </c>
      <c r="F225" s="3">
        <v>2</v>
      </c>
      <c r="G225" s="3"/>
      <c r="H225" s="3"/>
      <c r="I225" s="3" t="s">
        <v>17</v>
      </c>
      <c r="J225" s="8"/>
      <c r="K225" s="5" t="s">
        <v>389</v>
      </c>
      <c r="L225" s="3">
        <v>2021</v>
      </c>
      <c r="M225" s="3" t="s">
        <v>18</v>
      </c>
      <c r="N225" s="3"/>
    </row>
    <row r="226" spans="1:14" ht="75">
      <c r="A226" s="3" t="str">
        <f>"2023-07-14"</f>
        <v>2023-07-14</v>
      </c>
      <c r="B226" s="3" t="str">
        <f>"1300"</f>
        <v>1300</v>
      </c>
      <c r="C226" s="1" t="s">
        <v>386</v>
      </c>
      <c r="D226" s="1" t="s">
        <v>386</v>
      </c>
      <c r="E226" s="3" t="str">
        <f>"01"</f>
        <v>01</v>
      </c>
      <c r="F226" s="3">
        <v>1</v>
      </c>
      <c r="G226" s="3" t="s">
        <v>91</v>
      </c>
      <c r="H226" s="3" t="s">
        <v>387</v>
      </c>
      <c r="I226" s="3" t="s">
        <v>17</v>
      </c>
      <c r="J226" s="8"/>
      <c r="K226" s="5" t="s">
        <v>388</v>
      </c>
      <c r="L226" s="3">
        <v>2020</v>
      </c>
      <c r="M226" s="3" t="s">
        <v>29</v>
      </c>
      <c r="N226" s="3" t="s">
        <v>23</v>
      </c>
    </row>
    <row r="227" spans="1:14" ht="60">
      <c r="A227" s="3" t="str">
        <f>"2023-07-14"</f>
        <v>2023-07-14</v>
      </c>
      <c r="B227" s="3" t="str">
        <f>"1350"</f>
        <v>1350</v>
      </c>
      <c r="C227" s="1" t="s">
        <v>424</v>
      </c>
      <c r="D227" s="1" t="s">
        <v>426</v>
      </c>
      <c r="E227" s="3" t="str">
        <f>"01"</f>
        <v>01</v>
      </c>
      <c r="F227" s="3">
        <v>5</v>
      </c>
      <c r="G227" s="3" t="s">
        <v>14</v>
      </c>
      <c r="H227" s="3"/>
      <c r="I227" s="3" t="s">
        <v>17</v>
      </c>
      <c r="J227" s="8"/>
      <c r="K227" s="5" t="s">
        <v>425</v>
      </c>
      <c r="L227" s="3">
        <v>2019</v>
      </c>
      <c r="M227" s="3" t="s">
        <v>146</v>
      </c>
      <c r="N227" s="3"/>
    </row>
    <row r="228" spans="1:14" ht="60">
      <c r="A228" s="3" t="str">
        <f>"2023-07-14"</f>
        <v>2023-07-14</v>
      </c>
      <c r="B228" s="3" t="str">
        <f>"1400"</f>
        <v>1400</v>
      </c>
      <c r="C228" s="1" t="s">
        <v>143</v>
      </c>
      <c r="D228" s="1"/>
      <c r="E228" s="3" t="str">
        <f>"04"</f>
        <v>04</v>
      </c>
      <c r="F228" s="3">
        <v>209</v>
      </c>
      <c r="G228" s="3" t="s">
        <v>24</v>
      </c>
      <c r="H228" s="3" t="s">
        <v>427</v>
      </c>
      <c r="I228" s="3" t="s">
        <v>17</v>
      </c>
      <c r="J228" s="8"/>
      <c r="K228" s="5" t="s">
        <v>289</v>
      </c>
      <c r="L228" s="3">
        <v>2022</v>
      </c>
      <c r="M228" s="3" t="s">
        <v>146</v>
      </c>
      <c r="N228" s="3"/>
    </row>
    <row r="229" spans="1:14" ht="60">
      <c r="A229" s="3" t="str">
        <f>"2023-07-14"</f>
        <v>2023-07-14</v>
      </c>
      <c r="B229" s="3" t="str">
        <f>"1430"</f>
        <v>1430</v>
      </c>
      <c r="C229" s="1" t="s">
        <v>147</v>
      </c>
      <c r="D229" s="1" t="s">
        <v>429</v>
      </c>
      <c r="E229" s="3" t="str">
        <f>"03"</f>
        <v>03</v>
      </c>
      <c r="F229" s="3">
        <v>21</v>
      </c>
      <c r="G229" s="3" t="s">
        <v>14</v>
      </c>
      <c r="H229" s="3"/>
      <c r="I229" s="3" t="s">
        <v>17</v>
      </c>
      <c r="J229" s="8"/>
      <c r="K229" s="5" t="s">
        <v>428</v>
      </c>
      <c r="L229" s="3">
        <v>0</v>
      </c>
      <c r="M229" s="3" t="s">
        <v>40</v>
      </c>
      <c r="N229" s="3"/>
    </row>
    <row r="230" spans="1:14" ht="30">
      <c r="A230" s="3" t="str">
        <f>"2023-07-14"</f>
        <v>2023-07-14</v>
      </c>
      <c r="B230" s="3" t="str">
        <f>"1500"</f>
        <v>1500</v>
      </c>
      <c r="C230" s="1" t="s">
        <v>150</v>
      </c>
      <c r="D230" s="1" t="s">
        <v>431</v>
      </c>
      <c r="E230" s="3" t="str">
        <f>"02"</f>
        <v>02</v>
      </c>
      <c r="F230" s="3">
        <v>4</v>
      </c>
      <c r="G230" s="3" t="s">
        <v>14</v>
      </c>
      <c r="H230" s="3"/>
      <c r="I230" s="3" t="s">
        <v>17</v>
      </c>
      <c r="J230" s="8"/>
      <c r="K230" s="5" t="s">
        <v>430</v>
      </c>
      <c r="L230" s="3">
        <v>2019</v>
      </c>
      <c r="M230" s="3" t="s">
        <v>36</v>
      </c>
      <c r="N230" s="3"/>
    </row>
    <row r="231" spans="1:14" ht="60">
      <c r="A231" s="3" t="str">
        <f>"2023-07-14"</f>
        <v>2023-07-14</v>
      </c>
      <c r="B231" s="3" t="str">
        <f>"1525"</f>
        <v>1525</v>
      </c>
      <c r="C231" s="1" t="s">
        <v>364</v>
      </c>
      <c r="D231" s="1" t="s">
        <v>433</v>
      </c>
      <c r="E231" s="3" t="str">
        <f>"01"</f>
        <v>01</v>
      </c>
      <c r="F231" s="3">
        <v>3</v>
      </c>
      <c r="G231" s="3" t="s">
        <v>14</v>
      </c>
      <c r="H231" s="3"/>
      <c r="I231" s="3" t="s">
        <v>17</v>
      </c>
      <c r="J231" s="8"/>
      <c r="K231" s="5" t="s">
        <v>432</v>
      </c>
      <c r="L231" s="3">
        <v>0</v>
      </c>
      <c r="M231" s="3" t="s">
        <v>40</v>
      </c>
      <c r="N231" s="3" t="s">
        <v>23</v>
      </c>
    </row>
    <row r="232" spans="1:14" ht="75">
      <c r="A232" s="3" t="str">
        <f>"2023-07-14"</f>
        <v>2023-07-14</v>
      </c>
      <c r="B232" s="3" t="str">
        <f>"1540"</f>
        <v>1540</v>
      </c>
      <c r="C232" s="1" t="s">
        <v>297</v>
      </c>
      <c r="D232" s="1" t="s">
        <v>512</v>
      </c>
      <c r="E232" s="3" t="str">
        <f>"02"</f>
        <v>02</v>
      </c>
      <c r="F232" s="3">
        <v>3</v>
      </c>
      <c r="G232" s="3" t="s">
        <v>14</v>
      </c>
      <c r="H232" s="3"/>
      <c r="I232" s="3" t="s">
        <v>17</v>
      </c>
      <c r="J232" s="8"/>
      <c r="K232" s="5" t="s">
        <v>434</v>
      </c>
      <c r="L232" s="3">
        <v>2018</v>
      </c>
      <c r="M232" s="3" t="s">
        <v>18</v>
      </c>
      <c r="N232" s="3"/>
    </row>
    <row r="233" spans="1:14" ht="60">
      <c r="A233" s="3" t="str">
        <f>"2023-07-14"</f>
        <v>2023-07-14</v>
      </c>
      <c r="B233" s="3" t="str">
        <f>"1555"</f>
        <v>1555</v>
      </c>
      <c r="C233" s="1" t="s">
        <v>300</v>
      </c>
      <c r="D233" s="1" t="s">
        <v>436</v>
      </c>
      <c r="E233" s="3" t="str">
        <f>"01"</f>
        <v>01</v>
      </c>
      <c r="F233" s="3">
        <v>3</v>
      </c>
      <c r="G233" s="3" t="s">
        <v>14</v>
      </c>
      <c r="H233" s="3"/>
      <c r="I233" s="3" t="s">
        <v>17</v>
      </c>
      <c r="J233" s="8"/>
      <c r="K233" s="5" t="s">
        <v>435</v>
      </c>
      <c r="L233" s="3">
        <v>2018</v>
      </c>
      <c r="M233" s="3" t="s">
        <v>146</v>
      </c>
      <c r="N233" s="3"/>
    </row>
    <row r="234" spans="1:14" ht="45">
      <c r="A234" s="3" t="str">
        <f>"2023-07-14"</f>
        <v>2023-07-14</v>
      </c>
      <c r="B234" s="3" t="str">
        <f>"1600"</f>
        <v>1600</v>
      </c>
      <c r="C234" s="1" t="s">
        <v>160</v>
      </c>
      <c r="D234" s="1" t="s">
        <v>438</v>
      </c>
      <c r="E234" s="3" t="str">
        <f>"01"</f>
        <v>01</v>
      </c>
      <c r="F234" s="3">
        <v>3</v>
      </c>
      <c r="G234" s="3" t="s">
        <v>24</v>
      </c>
      <c r="H234" s="3" t="s">
        <v>144</v>
      </c>
      <c r="I234" s="3" t="s">
        <v>17</v>
      </c>
      <c r="J234" s="8"/>
      <c r="K234" s="5" t="s">
        <v>437</v>
      </c>
      <c r="L234" s="3">
        <v>2019</v>
      </c>
      <c r="M234" s="3" t="s">
        <v>18</v>
      </c>
      <c r="N234" s="3" t="s">
        <v>23</v>
      </c>
    </row>
    <row r="235" spans="1:14" ht="60">
      <c r="A235" s="3" t="str">
        <f>"2023-07-14"</f>
        <v>2023-07-14</v>
      </c>
      <c r="B235" s="3" t="str">
        <f>"1630"</f>
        <v>1630</v>
      </c>
      <c r="C235" s="1" t="s">
        <v>163</v>
      </c>
      <c r="D235" s="1" t="s">
        <v>511</v>
      </c>
      <c r="E235" s="3" t="str">
        <f>"01"</f>
        <v>01</v>
      </c>
      <c r="F235" s="3">
        <v>17</v>
      </c>
      <c r="G235" s="3" t="s">
        <v>24</v>
      </c>
      <c r="H235" s="3"/>
      <c r="I235" s="3" t="s">
        <v>17</v>
      </c>
      <c r="J235" s="8"/>
      <c r="K235" s="5" t="s">
        <v>439</v>
      </c>
      <c r="L235" s="3">
        <v>1985</v>
      </c>
      <c r="M235" s="3" t="s">
        <v>50</v>
      </c>
      <c r="N235" s="3" t="s">
        <v>23</v>
      </c>
    </row>
    <row r="236" spans="1:14" ht="60">
      <c r="A236" s="3" t="str">
        <f>"2023-07-14"</f>
        <v>2023-07-14</v>
      </c>
      <c r="B236" s="3" t="str">
        <f>"1700"</f>
        <v>1700</v>
      </c>
      <c r="C236" s="1" t="s">
        <v>166</v>
      </c>
      <c r="D236" s="1" t="s">
        <v>510</v>
      </c>
      <c r="E236" s="3" t="str">
        <f>"2018"</f>
        <v>2018</v>
      </c>
      <c r="F236" s="3">
        <v>19</v>
      </c>
      <c r="G236" s="3" t="s">
        <v>24</v>
      </c>
      <c r="H236" s="3" t="s">
        <v>440</v>
      </c>
      <c r="I236" s="3" t="s">
        <v>17</v>
      </c>
      <c r="J236" s="8"/>
      <c r="K236" s="5" t="s">
        <v>441</v>
      </c>
      <c r="L236" s="3">
        <v>2018</v>
      </c>
      <c r="M236" s="3" t="s">
        <v>18</v>
      </c>
      <c r="N236" s="3"/>
    </row>
    <row r="237" spans="1:14" ht="60">
      <c r="A237" s="3" t="str">
        <f>"2023-07-14"</f>
        <v>2023-07-14</v>
      </c>
      <c r="B237" s="3" t="str">
        <f>"1715"</f>
        <v>1715</v>
      </c>
      <c r="C237" s="1" t="s">
        <v>166</v>
      </c>
      <c r="D237" s="1" t="s">
        <v>443</v>
      </c>
      <c r="E237" s="3" t="str">
        <f>"2018"</f>
        <v>2018</v>
      </c>
      <c r="F237" s="3">
        <v>20</v>
      </c>
      <c r="G237" s="3" t="s">
        <v>24</v>
      </c>
      <c r="H237" s="3" t="s">
        <v>144</v>
      </c>
      <c r="I237" s="3" t="s">
        <v>17</v>
      </c>
      <c r="J237" s="8"/>
      <c r="K237" s="5" t="s">
        <v>442</v>
      </c>
      <c r="L237" s="3">
        <v>2018</v>
      </c>
      <c r="M237" s="3" t="s">
        <v>18</v>
      </c>
      <c r="N237" s="3"/>
    </row>
    <row r="238" spans="1:14" ht="60">
      <c r="A238" s="3" t="str">
        <f>"2023-07-14"</f>
        <v>2023-07-14</v>
      </c>
      <c r="B238" s="3" t="str">
        <f>"1730"</f>
        <v>1730</v>
      </c>
      <c r="C238" s="1" t="s">
        <v>444</v>
      </c>
      <c r="D238" s="1"/>
      <c r="E238" s="3" t="str">
        <f>"2023"</f>
        <v>2023</v>
      </c>
      <c r="F238" s="3">
        <v>26</v>
      </c>
      <c r="G238" s="3" t="s">
        <v>59</v>
      </c>
      <c r="H238" s="3"/>
      <c r="I238" s="3" t="s">
        <v>17</v>
      </c>
      <c r="J238" s="8"/>
      <c r="K238" s="5" t="s">
        <v>445</v>
      </c>
      <c r="L238" s="3">
        <v>2023</v>
      </c>
      <c r="M238" s="3" t="s">
        <v>18</v>
      </c>
      <c r="N238" s="3"/>
    </row>
    <row r="239" spans="1:14" ht="30">
      <c r="A239" s="3" t="str">
        <f>"2023-07-14"</f>
        <v>2023-07-14</v>
      </c>
      <c r="B239" s="3" t="str">
        <f>"1800"</f>
        <v>1800</v>
      </c>
      <c r="C239" s="1" t="s">
        <v>13</v>
      </c>
      <c r="D239" s="1" t="s">
        <v>447</v>
      </c>
      <c r="E239" s="3" t="str">
        <f>"02"</f>
        <v>02</v>
      </c>
      <c r="F239" s="3">
        <v>7</v>
      </c>
      <c r="G239" s="3" t="s">
        <v>14</v>
      </c>
      <c r="H239" s="3"/>
      <c r="I239" s="3" t="s">
        <v>17</v>
      </c>
      <c r="J239" s="8"/>
      <c r="K239" s="5" t="s">
        <v>446</v>
      </c>
      <c r="L239" s="3">
        <v>2020</v>
      </c>
      <c r="M239" s="3" t="s">
        <v>18</v>
      </c>
      <c r="N239" s="3"/>
    </row>
    <row r="240" spans="1:14" ht="45">
      <c r="A240" s="12" t="str">
        <f>"2023-07-14"</f>
        <v>2023-07-14</v>
      </c>
      <c r="B240" s="12" t="str">
        <f>"1840"</f>
        <v>1840</v>
      </c>
      <c r="C240" s="13" t="s">
        <v>448</v>
      </c>
      <c r="D240" s="13"/>
      <c r="E240" s="12" t="str">
        <f>"01"</f>
        <v>01</v>
      </c>
      <c r="F240" s="12">
        <v>4</v>
      </c>
      <c r="G240" s="12" t="s">
        <v>24</v>
      </c>
      <c r="H240" s="12" t="s">
        <v>144</v>
      </c>
      <c r="I240" s="12" t="s">
        <v>17</v>
      </c>
      <c r="J240" s="9" t="s">
        <v>530</v>
      </c>
      <c r="K240" s="14" t="s">
        <v>449</v>
      </c>
      <c r="L240" s="12">
        <v>2016</v>
      </c>
      <c r="M240" s="12" t="s">
        <v>29</v>
      </c>
      <c r="N240" s="12" t="s">
        <v>23</v>
      </c>
    </row>
    <row r="241" spans="1:14" ht="75">
      <c r="A241" s="12" t="str">
        <f>"2023-07-14"</f>
        <v>2023-07-14</v>
      </c>
      <c r="B241" s="12" t="str">
        <f>"1930"</f>
        <v>1930</v>
      </c>
      <c r="C241" s="13" t="s">
        <v>451</v>
      </c>
      <c r="D241" s="13" t="s">
        <v>40</v>
      </c>
      <c r="E241" s="12" t="str">
        <f>" "</f>
        <v> </v>
      </c>
      <c r="F241" s="12">
        <v>0</v>
      </c>
      <c r="G241" s="12" t="s">
        <v>24</v>
      </c>
      <c r="H241" s="12" t="s">
        <v>323</v>
      </c>
      <c r="I241" s="12" t="s">
        <v>17</v>
      </c>
      <c r="J241" s="9" t="s">
        <v>542</v>
      </c>
      <c r="K241" s="14" t="s">
        <v>452</v>
      </c>
      <c r="L241" s="12">
        <v>2015</v>
      </c>
      <c r="M241" s="12" t="s">
        <v>36</v>
      </c>
      <c r="N241" s="12" t="s">
        <v>23</v>
      </c>
    </row>
    <row r="242" spans="1:14" ht="75">
      <c r="A242" s="12" t="str">
        <f>"2023-07-14"</f>
        <v>2023-07-14</v>
      </c>
      <c r="B242" s="12" t="str">
        <f>"2120"</f>
        <v>2120</v>
      </c>
      <c r="C242" s="13" t="s">
        <v>453</v>
      </c>
      <c r="D242" s="13" t="s">
        <v>40</v>
      </c>
      <c r="E242" s="12" t="str">
        <f>" "</f>
        <v> </v>
      </c>
      <c r="F242" s="12">
        <v>0</v>
      </c>
      <c r="G242" s="12" t="s">
        <v>91</v>
      </c>
      <c r="H242" s="12" t="s">
        <v>454</v>
      </c>
      <c r="I242" s="12" t="s">
        <v>17</v>
      </c>
      <c r="J242" s="9" t="s">
        <v>544</v>
      </c>
      <c r="K242" s="14" t="s">
        <v>455</v>
      </c>
      <c r="L242" s="12">
        <v>2002</v>
      </c>
      <c r="M242" s="12" t="s">
        <v>36</v>
      </c>
      <c r="N242" s="12" t="s">
        <v>23</v>
      </c>
    </row>
    <row r="243" spans="1:14" ht="60">
      <c r="A243" s="3" t="str">
        <f>"2023-07-14"</f>
        <v>2023-07-14</v>
      </c>
      <c r="B243" s="3" t="str">
        <f>"2300"</f>
        <v>2300</v>
      </c>
      <c r="C243" s="1" t="s">
        <v>456</v>
      </c>
      <c r="D243" s="1" t="s">
        <v>458</v>
      </c>
      <c r="E243" s="3" t="str">
        <f>"03"</f>
        <v>03</v>
      </c>
      <c r="F243" s="3">
        <v>12</v>
      </c>
      <c r="G243" s="3" t="s">
        <v>24</v>
      </c>
      <c r="H243" s="3"/>
      <c r="I243" s="3" t="s">
        <v>17</v>
      </c>
      <c r="J243" s="8"/>
      <c r="K243" s="5" t="s">
        <v>457</v>
      </c>
      <c r="L243" s="3">
        <v>2019</v>
      </c>
      <c r="M243" s="3" t="s">
        <v>18</v>
      </c>
      <c r="N243" s="3"/>
    </row>
    <row r="244" spans="1:14" ht="75">
      <c r="A244" s="3" t="str">
        <f>"2023-07-14"</f>
        <v>2023-07-14</v>
      </c>
      <c r="B244" s="3" t="str">
        <f>"2355"</f>
        <v>2355</v>
      </c>
      <c r="C244" s="1" t="s">
        <v>459</v>
      </c>
      <c r="D244" s="1"/>
      <c r="E244" s="3" t="str">
        <f>" "</f>
        <v> </v>
      </c>
      <c r="F244" s="3">
        <v>0</v>
      </c>
      <c r="G244" s="3" t="s">
        <v>14</v>
      </c>
      <c r="H244" s="3"/>
      <c r="I244" s="3" t="s">
        <v>17</v>
      </c>
      <c r="J244" s="8"/>
      <c r="K244" s="5" t="s">
        <v>460</v>
      </c>
      <c r="L244" s="3">
        <v>2021</v>
      </c>
      <c r="M244" s="3" t="s">
        <v>18</v>
      </c>
      <c r="N244" s="3"/>
    </row>
    <row r="245" spans="1:14" ht="45">
      <c r="A245" s="3" t="str">
        <f>"2023-07-14"</f>
        <v>2023-07-14</v>
      </c>
      <c r="B245" s="3" t="str">
        <f>"2400"</f>
        <v>2400</v>
      </c>
      <c r="C245" s="1" t="s">
        <v>461</v>
      </c>
      <c r="D245" s="1" t="s">
        <v>462</v>
      </c>
      <c r="E245" s="3" t="str">
        <f>"2016"</f>
        <v>2016</v>
      </c>
      <c r="F245" s="3">
        <v>3</v>
      </c>
      <c r="G245" s="3" t="s">
        <v>14</v>
      </c>
      <c r="H245" s="3"/>
      <c r="I245" s="3" t="s">
        <v>17</v>
      </c>
      <c r="J245" s="8"/>
      <c r="K245" s="5" t="s">
        <v>252</v>
      </c>
      <c r="L245" s="3">
        <v>0</v>
      </c>
      <c r="M245" s="3" t="s">
        <v>18</v>
      </c>
      <c r="N245" s="3"/>
    </row>
    <row r="246" spans="1:14" ht="30">
      <c r="A246" s="3" t="str">
        <f>"2023-07-14"</f>
        <v>2023-07-14</v>
      </c>
      <c r="B246" s="3" t="str">
        <f>"2500"</f>
        <v>2500</v>
      </c>
      <c r="C246" s="1" t="s">
        <v>103</v>
      </c>
      <c r="D246" s="1" t="s">
        <v>463</v>
      </c>
      <c r="E246" s="3" t="str">
        <f>"2013"</f>
        <v>2013</v>
      </c>
      <c r="F246" s="3">
        <v>3</v>
      </c>
      <c r="G246" s="3" t="s">
        <v>14</v>
      </c>
      <c r="H246" s="3"/>
      <c r="I246" s="3" t="s">
        <v>17</v>
      </c>
      <c r="J246" s="8"/>
      <c r="K246" s="5" t="s">
        <v>104</v>
      </c>
      <c r="L246" s="3">
        <v>0</v>
      </c>
      <c r="M246" s="3" t="s">
        <v>18</v>
      </c>
      <c r="N246" s="3"/>
    </row>
    <row r="247" spans="1:14" ht="60">
      <c r="A247" s="3" t="str">
        <f>"2023-07-14"</f>
        <v>2023-07-14</v>
      </c>
      <c r="B247" s="3" t="str">
        <f>"2600"</f>
        <v>2600</v>
      </c>
      <c r="C247" s="1" t="s">
        <v>106</v>
      </c>
      <c r="D247" s="1" t="s">
        <v>464</v>
      </c>
      <c r="E247" s="3" t="str">
        <f>"2013"</f>
        <v>2013</v>
      </c>
      <c r="F247" s="3">
        <v>3</v>
      </c>
      <c r="G247" s="3" t="s">
        <v>14</v>
      </c>
      <c r="H247" s="3"/>
      <c r="I247" s="3" t="s">
        <v>17</v>
      </c>
      <c r="J247" s="8"/>
      <c r="K247" s="5" t="s">
        <v>107</v>
      </c>
      <c r="L247" s="3">
        <v>0</v>
      </c>
      <c r="M247" s="3" t="s">
        <v>18</v>
      </c>
      <c r="N247" s="3"/>
    </row>
    <row r="248" spans="1:14" ht="45">
      <c r="A248" s="3" t="str">
        <f>"2023-07-14"</f>
        <v>2023-07-14</v>
      </c>
      <c r="B248" s="3" t="str">
        <f>"2700"</f>
        <v>2700</v>
      </c>
      <c r="C248" s="1" t="s">
        <v>109</v>
      </c>
      <c r="D248" s="1"/>
      <c r="E248" s="3" t="str">
        <f>"2015"</f>
        <v>2015</v>
      </c>
      <c r="F248" s="3">
        <v>1</v>
      </c>
      <c r="G248" s="3" t="s">
        <v>14</v>
      </c>
      <c r="H248" s="3"/>
      <c r="I248" s="3" t="s">
        <v>17</v>
      </c>
      <c r="J248" s="8"/>
      <c r="K248" s="5" t="s">
        <v>110</v>
      </c>
      <c r="L248" s="3">
        <v>2015</v>
      </c>
      <c r="M248" s="3" t="s">
        <v>18</v>
      </c>
      <c r="N248" s="3"/>
    </row>
    <row r="249" spans="1:14" ht="60">
      <c r="A249" s="3" t="str">
        <f>"2023-07-14"</f>
        <v>2023-07-14</v>
      </c>
      <c r="B249" s="3" t="str">
        <f>"2800"</f>
        <v>2800</v>
      </c>
      <c r="C249" s="1" t="s">
        <v>111</v>
      </c>
      <c r="D249" s="1"/>
      <c r="E249" s="3" t="str">
        <f>"2021"</f>
        <v>2021</v>
      </c>
      <c r="F249" s="3">
        <v>1</v>
      </c>
      <c r="G249" s="3" t="s">
        <v>24</v>
      </c>
      <c r="H249" s="3"/>
      <c r="I249" s="3" t="s">
        <v>17</v>
      </c>
      <c r="J249" s="8"/>
      <c r="K249" s="5" t="s">
        <v>112</v>
      </c>
      <c r="L249" s="3">
        <v>2021</v>
      </c>
      <c r="M249" s="3" t="s">
        <v>18</v>
      </c>
      <c r="N249" s="3"/>
    </row>
    <row r="250" spans="1:14" ht="30">
      <c r="A250" s="3" t="str">
        <f>"2023-07-15"</f>
        <v>2023-07-15</v>
      </c>
      <c r="B250" s="3" t="str">
        <f>"0500"</f>
        <v>0500</v>
      </c>
      <c r="C250" s="1" t="s">
        <v>13</v>
      </c>
      <c r="D250" s="1" t="s">
        <v>466</v>
      </c>
      <c r="E250" s="3" t="str">
        <f>"02"</f>
        <v>02</v>
      </c>
      <c r="F250" s="3">
        <v>13</v>
      </c>
      <c r="G250" s="3" t="s">
        <v>14</v>
      </c>
      <c r="H250" s="3"/>
      <c r="I250" s="3" t="s">
        <v>17</v>
      </c>
      <c r="J250" s="8"/>
      <c r="K250" s="5" t="s">
        <v>465</v>
      </c>
      <c r="L250" s="3">
        <v>2020</v>
      </c>
      <c r="M250" s="3" t="s">
        <v>18</v>
      </c>
      <c r="N250" s="3"/>
    </row>
    <row r="251" spans="1:14" ht="60">
      <c r="A251" s="3" t="str">
        <f>"2023-07-15"</f>
        <v>2023-07-15</v>
      </c>
      <c r="B251" s="3" t="str">
        <f>"0530"</f>
        <v>0530</v>
      </c>
      <c r="C251" s="1" t="s">
        <v>13</v>
      </c>
      <c r="D251" s="1" t="s">
        <v>468</v>
      </c>
      <c r="E251" s="3" t="str">
        <f>"02"</f>
        <v>02</v>
      </c>
      <c r="F251" s="3">
        <v>16</v>
      </c>
      <c r="G251" s="3" t="s">
        <v>14</v>
      </c>
      <c r="H251" s="3"/>
      <c r="I251" s="3" t="s">
        <v>17</v>
      </c>
      <c r="J251" s="8"/>
      <c r="K251" s="5" t="s">
        <v>467</v>
      </c>
      <c r="L251" s="3">
        <v>2020</v>
      </c>
      <c r="M251" s="3" t="s">
        <v>18</v>
      </c>
      <c r="N251" s="3"/>
    </row>
    <row r="252" spans="1:14" ht="30">
      <c r="A252" s="3" t="str">
        <f>"2023-07-15"</f>
        <v>2023-07-15</v>
      </c>
      <c r="B252" s="3" t="str">
        <f>"0600"</f>
        <v>0600</v>
      </c>
      <c r="C252" s="1" t="s">
        <v>20</v>
      </c>
      <c r="D252" s="1" t="s">
        <v>469</v>
      </c>
      <c r="E252" s="3" t="str">
        <f>"02"</f>
        <v>02</v>
      </c>
      <c r="F252" s="3">
        <v>2</v>
      </c>
      <c r="G252" s="3" t="s">
        <v>14</v>
      </c>
      <c r="H252" s="3"/>
      <c r="I252" s="3" t="s">
        <v>17</v>
      </c>
      <c r="J252" s="8"/>
      <c r="K252" s="5" t="s">
        <v>21</v>
      </c>
      <c r="L252" s="3">
        <v>2019</v>
      </c>
      <c r="M252" s="3" t="s">
        <v>18</v>
      </c>
      <c r="N252" s="3"/>
    </row>
    <row r="253" spans="1:14" ht="30">
      <c r="A253" s="3" t="str">
        <f>"2023-07-15"</f>
        <v>2023-07-15</v>
      </c>
      <c r="B253" s="3" t="str">
        <f>"0625"</f>
        <v>0625</v>
      </c>
      <c r="C253" s="1" t="s">
        <v>20</v>
      </c>
      <c r="D253" s="1" t="s">
        <v>22</v>
      </c>
      <c r="E253" s="3" t="str">
        <f>"02"</f>
        <v>02</v>
      </c>
      <c r="F253" s="3">
        <v>3</v>
      </c>
      <c r="G253" s="3" t="s">
        <v>14</v>
      </c>
      <c r="H253" s="3"/>
      <c r="I253" s="3" t="s">
        <v>17</v>
      </c>
      <c r="J253" s="8"/>
      <c r="K253" s="5" t="s">
        <v>21</v>
      </c>
      <c r="L253" s="3">
        <v>2019</v>
      </c>
      <c r="M253" s="3" t="s">
        <v>18</v>
      </c>
      <c r="N253" s="3"/>
    </row>
    <row r="254" spans="1:14" ht="30">
      <c r="A254" s="3" t="str">
        <f>"2023-07-15"</f>
        <v>2023-07-15</v>
      </c>
      <c r="B254" s="3" t="str">
        <f>"0650"</f>
        <v>0650</v>
      </c>
      <c r="C254" s="1" t="s">
        <v>26</v>
      </c>
      <c r="D254" s="1" t="s">
        <v>471</v>
      </c>
      <c r="E254" s="3" t="str">
        <f>"02"</f>
        <v>02</v>
      </c>
      <c r="F254" s="3">
        <v>2</v>
      </c>
      <c r="G254" s="3" t="s">
        <v>14</v>
      </c>
      <c r="H254" s="3"/>
      <c r="I254" s="3" t="s">
        <v>17</v>
      </c>
      <c r="J254" s="8"/>
      <c r="K254" s="5" t="s">
        <v>470</v>
      </c>
      <c r="L254" s="3">
        <v>2018</v>
      </c>
      <c r="M254" s="3" t="s">
        <v>29</v>
      </c>
      <c r="N254" s="3"/>
    </row>
    <row r="255" spans="1:14" ht="60">
      <c r="A255" s="3" t="str">
        <f>"2023-07-15"</f>
        <v>2023-07-15</v>
      </c>
      <c r="B255" s="3" t="str">
        <f>"0715"</f>
        <v>0715</v>
      </c>
      <c r="C255" s="1" t="s">
        <v>30</v>
      </c>
      <c r="D255" s="1" t="s">
        <v>156</v>
      </c>
      <c r="E255" s="3" t="str">
        <f>"01"</f>
        <v>01</v>
      </c>
      <c r="F255" s="3">
        <v>7</v>
      </c>
      <c r="G255" s="3" t="s">
        <v>14</v>
      </c>
      <c r="H255" s="3"/>
      <c r="I255" s="3" t="s">
        <v>17</v>
      </c>
      <c r="J255" s="8"/>
      <c r="K255" s="5" t="s">
        <v>155</v>
      </c>
      <c r="L255" s="3">
        <v>2016</v>
      </c>
      <c r="M255" s="3" t="s">
        <v>18</v>
      </c>
      <c r="N255" s="3"/>
    </row>
    <row r="256" spans="1:14" ht="30">
      <c r="A256" s="3" t="str">
        <f>"2023-07-15"</f>
        <v>2023-07-15</v>
      </c>
      <c r="B256" s="3" t="str">
        <f>"0730"</f>
        <v>0730</v>
      </c>
      <c r="C256" s="1" t="s">
        <v>33</v>
      </c>
      <c r="D256" s="1"/>
      <c r="E256" s="3" t="str">
        <f>"02"</f>
        <v>02</v>
      </c>
      <c r="F256" s="3">
        <v>2</v>
      </c>
      <c r="G256" s="3" t="s">
        <v>14</v>
      </c>
      <c r="H256" s="3"/>
      <c r="I256" s="3" t="s">
        <v>17</v>
      </c>
      <c r="J256" s="8"/>
      <c r="K256" s="5" t="s">
        <v>408</v>
      </c>
      <c r="L256" s="3">
        <v>2011</v>
      </c>
      <c r="M256" s="3" t="s">
        <v>18</v>
      </c>
      <c r="N256" s="3"/>
    </row>
    <row r="257" spans="1:14" ht="30">
      <c r="A257" s="3" t="str">
        <f>"2023-07-15"</f>
        <v>2023-07-15</v>
      </c>
      <c r="B257" s="3" t="str">
        <f>"0755"</f>
        <v>0755</v>
      </c>
      <c r="C257" s="1" t="s">
        <v>37</v>
      </c>
      <c r="D257" s="1" t="s">
        <v>473</v>
      </c>
      <c r="E257" s="3" t="str">
        <f>"01"</f>
        <v>01</v>
      </c>
      <c r="F257" s="3">
        <v>1</v>
      </c>
      <c r="G257" s="3" t="s">
        <v>14</v>
      </c>
      <c r="H257" s="3"/>
      <c r="I257" s="3" t="s">
        <v>17</v>
      </c>
      <c r="J257" s="8"/>
      <c r="K257" s="5" t="s">
        <v>472</v>
      </c>
      <c r="L257" s="3">
        <v>2017</v>
      </c>
      <c r="M257" s="3" t="s">
        <v>18</v>
      </c>
      <c r="N257" s="3"/>
    </row>
    <row r="258" spans="1:14" ht="45">
      <c r="A258" s="3" t="str">
        <f>"2023-07-15"</f>
        <v>2023-07-15</v>
      </c>
      <c r="B258" s="3" t="str">
        <f>"0805"</f>
        <v>0805</v>
      </c>
      <c r="C258" s="1" t="s">
        <v>41</v>
      </c>
      <c r="D258" s="1" t="s">
        <v>475</v>
      </c>
      <c r="E258" s="3" t="str">
        <f>"01"</f>
        <v>01</v>
      </c>
      <c r="F258" s="3">
        <v>37</v>
      </c>
      <c r="G258" s="3" t="s">
        <v>14</v>
      </c>
      <c r="H258" s="3"/>
      <c r="I258" s="3" t="s">
        <v>17</v>
      </c>
      <c r="J258" s="8"/>
      <c r="K258" s="5" t="s">
        <v>474</v>
      </c>
      <c r="L258" s="3">
        <v>2020</v>
      </c>
      <c r="M258" s="3" t="s">
        <v>29</v>
      </c>
      <c r="N258" s="3"/>
    </row>
    <row r="259" spans="1:14" ht="60">
      <c r="A259" s="3" t="str">
        <f>"2023-07-15"</f>
        <v>2023-07-15</v>
      </c>
      <c r="B259" s="3" t="str">
        <f>"0815"</f>
        <v>0815</v>
      </c>
      <c r="C259" s="1" t="s">
        <v>343</v>
      </c>
      <c r="D259" s="1" t="s">
        <v>477</v>
      </c>
      <c r="E259" s="3" t="str">
        <f>"02"</f>
        <v>02</v>
      </c>
      <c r="F259" s="3">
        <v>3</v>
      </c>
      <c r="G259" s="3" t="s">
        <v>14</v>
      </c>
      <c r="H259" s="3"/>
      <c r="I259" s="3" t="s">
        <v>17</v>
      </c>
      <c r="J259" s="8"/>
      <c r="K259" s="5" t="s">
        <v>476</v>
      </c>
      <c r="L259" s="3">
        <v>2021</v>
      </c>
      <c r="M259" s="3" t="s">
        <v>47</v>
      </c>
      <c r="N259" s="3"/>
    </row>
    <row r="260" spans="1:14" ht="45">
      <c r="A260" s="3" t="str">
        <f>"2023-07-15"</f>
        <v>2023-07-15</v>
      </c>
      <c r="B260" s="3" t="str">
        <f>"0820"</f>
        <v>0820</v>
      </c>
      <c r="C260" s="1" t="s">
        <v>48</v>
      </c>
      <c r="D260" s="1" t="s">
        <v>509</v>
      </c>
      <c r="E260" s="3" t="str">
        <f>"02"</f>
        <v>02</v>
      </c>
      <c r="F260" s="3">
        <v>18</v>
      </c>
      <c r="G260" s="3" t="s">
        <v>24</v>
      </c>
      <c r="H260" s="3"/>
      <c r="I260" s="3" t="s">
        <v>17</v>
      </c>
      <c r="J260" s="8"/>
      <c r="K260" s="5" t="s">
        <v>478</v>
      </c>
      <c r="L260" s="3">
        <v>1987</v>
      </c>
      <c r="M260" s="3" t="s">
        <v>50</v>
      </c>
      <c r="N260" s="3" t="s">
        <v>23</v>
      </c>
    </row>
    <row r="261" spans="1:14" ht="60">
      <c r="A261" s="3" t="str">
        <f>"2023-07-15"</f>
        <v>2023-07-15</v>
      </c>
      <c r="B261" s="3" t="str">
        <f>"0845"</f>
        <v>0845</v>
      </c>
      <c r="C261" s="1" t="s">
        <v>51</v>
      </c>
      <c r="D261" s="1" t="s">
        <v>480</v>
      </c>
      <c r="E261" s="3" t="str">
        <f>"02"</f>
        <v>02</v>
      </c>
      <c r="F261" s="3">
        <v>4</v>
      </c>
      <c r="G261" s="3" t="s">
        <v>14</v>
      </c>
      <c r="H261" s="3"/>
      <c r="I261" s="3" t="s">
        <v>17</v>
      </c>
      <c r="J261" s="8"/>
      <c r="K261" s="5" t="s">
        <v>479</v>
      </c>
      <c r="L261" s="3">
        <v>2014</v>
      </c>
      <c r="M261" s="3" t="s">
        <v>18</v>
      </c>
      <c r="N261" s="3"/>
    </row>
    <row r="262" spans="1:14" ht="45">
      <c r="A262" s="3" t="str">
        <f>"2023-07-15"</f>
        <v>2023-07-15</v>
      </c>
      <c r="B262" s="3" t="str">
        <f>"0910"</f>
        <v>0910</v>
      </c>
      <c r="C262" s="1" t="s">
        <v>54</v>
      </c>
      <c r="D262" s="1" t="s">
        <v>482</v>
      </c>
      <c r="E262" s="3" t="str">
        <f>"05"</f>
        <v>05</v>
      </c>
      <c r="F262" s="3">
        <v>1</v>
      </c>
      <c r="G262" s="3" t="s">
        <v>14</v>
      </c>
      <c r="H262" s="3"/>
      <c r="I262" s="3" t="s">
        <v>17</v>
      </c>
      <c r="J262" s="8"/>
      <c r="K262" s="5" t="s">
        <v>481</v>
      </c>
      <c r="L262" s="3">
        <v>2021</v>
      </c>
      <c r="M262" s="3" t="s">
        <v>29</v>
      </c>
      <c r="N262" s="3"/>
    </row>
    <row r="263" spans="1:14" ht="60">
      <c r="A263" s="3" t="str">
        <f>"2023-07-15"</f>
        <v>2023-07-15</v>
      </c>
      <c r="B263" s="3" t="str">
        <f>"0935"</f>
        <v>0935</v>
      </c>
      <c r="C263" s="1" t="s">
        <v>54</v>
      </c>
      <c r="D263" s="1" t="s">
        <v>484</v>
      </c>
      <c r="E263" s="3" t="str">
        <f>"05"</f>
        <v>05</v>
      </c>
      <c r="F263" s="3">
        <v>2</v>
      </c>
      <c r="G263" s="3" t="s">
        <v>14</v>
      </c>
      <c r="H263" s="3"/>
      <c r="I263" s="3" t="s">
        <v>17</v>
      </c>
      <c r="J263" s="8"/>
      <c r="K263" s="5" t="s">
        <v>483</v>
      </c>
      <c r="L263" s="3">
        <v>2021</v>
      </c>
      <c r="M263" s="3" t="s">
        <v>29</v>
      </c>
      <c r="N263" s="3"/>
    </row>
    <row r="264" spans="1:14" ht="75">
      <c r="A264" s="3" t="str">
        <f>"2023-07-15"</f>
        <v>2023-07-15</v>
      </c>
      <c r="B264" s="3" t="str">
        <f>"1000"</f>
        <v>1000</v>
      </c>
      <c r="C264" s="1" t="s">
        <v>451</v>
      </c>
      <c r="D264" s="1" t="s">
        <v>40</v>
      </c>
      <c r="E264" s="3" t="str">
        <f>" "</f>
        <v> </v>
      </c>
      <c r="F264" s="3">
        <v>0</v>
      </c>
      <c r="G264" s="3" t="s">
        <v>24</v>
      </c>
      <c r="H264" s="3" t="s">
        <v>323</v>
      </c>
      <c r="I264" s="3" t="s">
        <v>17</v>
      </c>
      <c r="J264" s="8"/>
      <c r="K264" s="5" t="s">
        <v>452</v>
      </c>
      <c r="L264" s="3">
        <v>2015</v>
      </c>
      <c r="M264" s="3" t="s">
        <v>36</v>
      </c>
      <c r="N264" s="3" t="s">
        <v>23</v>
      </c>
    </row>
    <row r="265" spans="1:14" ht="45">
      <c r="A265" s="3" t="str">
        <f>"2023-07-15"</f>
        <v>2023-07-15</v>
      </c>
      <c r="B265" s="3" t="str">
        <f>"1145"</f>
        <v>1145</v>
      </c>
      <c r="C265" s="1" t="s">
        <v>485</v>
      </c>
      <c r="D265" s="1" t="s">
        <v>40</v>
      </c>
      <c r="E265" s="3" t="str">
        <f>" "</f>
        <v> </v>
      </c>
      <c r="F265" s="3">
        <v>0</v>
      </c>
      <c r="G265" s="3" t="s">
        <v>24</v>
      </c>
      <c r="H265" s="3" t="s">
        <v>288</v>
      </c>
      <c r="I265" s="3" t="s">
        <v>17</v>
      </c>
      <c r="J265" s="8"/>
      <c r="K265" s="5" t="s">
        <v>486</v>
      </c>
      <c r="L265" s="3">
        <v>1997</v>
      </c>
      <c r="M265" s="3" t="s">
        <v>47</v>
      </c>
      <c r="N265" s="3" t="s">
        <v>23</v>
      </c>
    </row>
    <row r="266" spans="1:14" ht="45">
      <c r="A266" s="3" t="str">
        <f>"2023-07-15"</f>
        <v>2023-07-15</v>
      </c>
      <c r="B266" s="3" t="str">
        <f>"1325"</f>
        <v>1325</v>
      </c>
      <c r="C266" s="1" t="s">
        <v>450</v>
      </c>
      <c r="D266" s="1"/>
      <c r="E266" s="3" t="str">
        <f>"01"</f>
        <v>01</v>
      </c>
      <c r="F266" s="3">
        <v>4</v>
      </c>
      <c r="G266" s="3" t="s">
        <v>24</v>
      </c>
      <c r="H266" s="3" t="s">
        <v>144</v>
      </c>
      <c r="I266" s="3" t="s">
        <v>17</v>
      </c>
      <c r="J266" s="8"/>
      <c r="K266" s="5" t="s">
        <v>449</v>
      </c>
      <c r="L266" s="3">
        <v>2016</v>
      </c>
      <c r="M266" s="3" t="s">
        <v>29</v>
      </c>
      <c r="N266" s="3" t="s">
        <v>23</v>
      </c>
    </row>
    <row r="267" spans="1:14" ht="75">
      <c r="A267" s="3" t="str">
        <f>"2023-07-15"</f>
        <v>2023-07-15</v>
      </c>
      <c r="B267" s="3" t="str">
        <f>"1415"</f>
        <v>1415</v>
      </c>
      <c r="C267" s="1" t="s">
        <v>453</v>
      </c>
      <c r="D267" s="1" t="s">
        <v>40</v>
      </c>
      <c r="E267" s="3" t="str">
        <f>" "</f>
        <v> </v>
      </c>
      <c r="F267" s="3">
        <v>0</v>
      </c>
      <c r="G267" s="3" t="s">
        <v>24</v>
      </c>
      <c r="H267" s="3" t="s">
        <v>487</v>
      </c>
      <c r="I267" s="3" t="s">
        <v>17</v>
      </c>
      <c r="J267" s="8"/>
      <c r="K267" s="5" t="s">
        <v>455</v>
      </c>
      <c r="L267" s="3">
        <v>2002</v>
      </c>
      <c r="M267" s="3" t="s">
        <v>36</v>
      </c>
      <c r="N267" s="3" t="s">
        <v>23</v>
      </c>
    </row>
    <row r="268" spans="1:14" ht="60">
      <c r="A268" s="3" t="str">
        <f>"2023-07-15"</f>
        <v>2023-07-15</v>
      </c>
      <c r="B268" s="3" t="str">
        <f>"1600"</f>
        <v>1600</v>
      </c>
      <c r="C268" s="1" t="s">
        <v>488</v>
      </c>
      <c r="D268" s="1"/>
      <c r="E268" s="3" t="str">
        <f>" "</f>
        <v> </v>
      </c>
      <c r="F268" s="3">
        <v>0</v>
      </c>
      <c r="G268" s="3" t="s">
        <v>24</v>
      </c>
      <c r="H268" s="3" t="s">
        <v>131</v>
      </c>
      <c r="I268" s="3" t="s">
        <v>17</v>
      </c>
      <c r="J268" s="8"/>
      <c r="K268" s="5" t="s">
        <v>489</v>
      </c>
      <c r="L268" s="3">
        <v>2021</v>
      </c>
      <c r="M268" s="3" t="s">
        <v>18</v>
      </c>
      <c r="N268" s="3"/>
    </row>
    <row r="269" spans="1:14" ht="60">
      <c r="A269" s="3" t="str">
        <f>"2023-07-15"</f>
        <v>2023-07-15</v>
      </c>
      <c r="B269" s="3" t="str">
        <f>"1730"</f>
        <v>1730</v>
      </c>
      <c r="C269" s="1" t="s">
        <v>490</v>
      </c>
      <c r="D269" s="1" t="s">
        <v>492</v>
      </c>
      <c r="E269" s="3" t="str">
        <f>"01"</f>
        <v>01</v>
      </c>
      <c r="F269" s="3">
        <v>13</v>
      </c>
      <c r="G269" s="3" t="s">
        <v>24</v>
      </c>
      <c r="H269" s="3"/>
      <c r="I269" s="3" t="s">
        <v>17</v>
      </c>
      <c r="J269" s="8"/>
      <c r="K269" s="5" t="s">
        <v>491</v>
      </c>
      <c r="L269" s="3">
        <v>2020</v>
      </c>
      <c r="M269" s="3" t="s">
        <v>29</v>
      </c>
      <c r="N269" s="3"/>
    </row>
    <row r="270" spans="1:14" ht="60">
      <c r="A270" s="3" t="str">
        <f>"2023-07-15"</f>
        <v>2023-07-15</v>
      </c>
      <c r="B270" s="3" t="str">
        <f>"1800"</f>
        <v>1800</v>
      </c>
      <c r="C270" s="1" t="s">
        <v>493</v>
      </c>
      <c r="D270" s="1" t="s">
        <v>495</v>
      </c>
      <c r="E270" s="3" t="str">
        <f>"02"</f>
        <v>02</v>
      </c>
      <c r="F270" s="3">
        <v>9</v>
      </c>
      <c r="G270" s="3" t="s">
        <v>14</v>
      </c>
      <c r="H270" s="3"/>
      <c r="I270" s="3" t="s">
        <v>17</v>
      </c>
      <c r="J270" s="8"/>
      <c r="K270" s="5" t="s">
        <v>494</v>
      </c>
      <c r="L270" s="3">
        <v>2020</v>
      </c>
      <c r="M270" s="3" t="s">
        <v>146</v>
      </c>
      <c r="N270" s="3"/>
    </row>
    <row r="271" spans="1:14" ht="60">
      <c r="A271" s="3" t="str">
        <f>"2023-07-15"</f>
        <v>2023-07-15</v>
      </c>
      <c r="B271" s="3" t="str">
        <f>"1850"</f>
        <v>1850</v>
      </c>
      <c r="C271" s="1" t="s">
        <v>82</v>
      </c>
      <c r="D271" s="1"/>
      <c r="E271" s="3" t="str">
        <f>"2023"</f>
        <v>2023</v>
      </c>
      <c r="F271" s="3">
        <v>134</v>
      </c>
      <c r="G271" s="3" t="s">
        <v>59</v>
      </c>
      <c r="H271" s="3"/>
      <c r="I271" s="3"/>
      <c r="J271" s="8"/>
      <c r="K271" s="5" t="s">
        <v>83</v>
      </c>
      <c r="L271" s="3">
        <v>2023</v>
      </c>
      <c r="M271" s="3" t="s">
        <v>18</v>
      </c>
      <c r="N271" s="3"/>
    </row>
    <row r="272" spans="1:14" ht="75">
      <c r="A272" s="12" t="str">
        <f>"2023-07-15"</f>
        <v>2023-07-15</v>
      </c>
      <c r="B272" s="12" t="str">
        <f>"1900"</f>
        <v>1900</v>
      </c>
      <c r="C272" s="13" t="s">
        <v>496</v>
      </c>
      <c r="D272" s="13"/>
      <c r="E272" s="12" t="str">
        <f>"01"</f>
        <v>01</v>
      </c>
      <c r="F272" s="12">
        <v>3</v>
      </c>
      <c r="G272" s="12" t="s">
        <v>24</v>
      </c>
      <c r="H272" s="12" t="s">
        <v>359</v>
      </c>
      <c r="I272" s="12" t="s">
        <v>17</v>
      </c>
      <c r="J272" s="9" t="s">
        <v>531</v>
      </c>
      <c r="K272" s="14" t="s">
        <v>497</v>
      </c>
      <c r="L272" s="12">
        <v>2020</v>
      </c>
      <c r="M272" s="12" t="s">
        <v>29</v>
      </c>
      <c r="N272" s="12" t="s">
        <v>23</v>
      </c>
    </row>
    <row r="273" spans="1:14" ht="60">
      <c r="A273" s="12" t="str">
        <f>"2023-07-15"</f>
        <v>2023-07-15</v>
      </c>
      <c r="B273" s="12" t="str">
        <f>"1930"</f>
        <v>1930</v>
      </c>
      <c r="C273" s="13" t="s">
        <v>383</v>
      </c>
      <c r="D273" s="13" t="s">
        <v>499</v>
      </c>
      <c r="E273" s="12" t="str">
        <f>"05"</f>
        <v>05</v>
      </c>
      <c r="F273" s="12">
        <v>2</v>
      </c>
      <c r="G273" s="12"/>
      <c r="H273" s="12"/>
      <c r="I273" s="12"/>
      <c r="J273" s="9" t="s">
        <v>543</v>
      </c>
      <c r="K273" s="14" t="s">
        <v>498</v>
      </c>
      <c r="L273" s="12">
        <v>0</v>
      </c>
      <c r="M273" s="12" t="s">
        <v>18</v>
      </c>
      <c r="N273" s="12"/>
    </row>
    <row r="274" spans="1:14" ht="60">
      <c r="A274" s="12" t="str">
        <f>"2023-07-15"</f>
        <v>2023-07-15</v>
      </c>
      <c r="B274" s="12" t="str">
        <f>"2030"</f>
        <v>2030</v>
      </c>
      <c r="C274" s="13" t="s">
        <v>500</v>
      </c>
      <c r="D274" s="13" t="s">
        <v>40</v>
      </c>
      <c r="E274" s="12" t="str">
        <f>" "</f>
        <v> </v>
      </c>
      <c r="F274" s="12">
        <v>0</v>
      </c>
      <c r="G274" s="12" t="s">
        <v>245</v>
      </c>
      <c r="H274" s="12" t="s">
        <v>501</v>
      </c>
      <c r="I274" s="12" t="s">
        <v>17</v>
      </c>
      <c r="J274" s="9" t="s">
        <v>544</v>
      </c>
      <c r="K274" s="14" t="s">
        <v>502</v>
      </c>
      <c r="L274" s="12">
        <v>2005</v>
      </c>
      <c r="M274" s="12" t="s">
        <v>47</v>
      </c>
      <c r="N274" s="12" t="s">
        <v>23</v>
      </c>
    </row>
    <row r="275" spans="1:14" ht="60">
      <c r="A275" s="12" t="str">
        <f>"2023-07-15"</f>
        <v>2023-07-15</v>
      </c>
      <c r="B275" s="12" t="str">
        <f>"2215"</f>
        <v>2215</v>
      </c>
      <c r="C275" s="13" t="s">
        <v>503</v>
      </c>
      <c r="D275" s="13" t="s">
        <v>40</v>
      </c>
      <c r="E275" s="12" t="str">
        <f>" "</f>
        <v> </v>
      </c>
      <c r="F275" s="12">
        <v>0</v>
      </c>
      <c r="G275" s="12" t="s">
        <v>245</v>
      </c>
      <c r="H275" s="12" t="s">
        <v>501</v>
      </c>
      <c r="I275" s="12" t="s">
        <v>17</v>
      </c>
      <c r="J275" s="9" t="s">
        <v>537</v>
      </c>
      <c r="K275" s="14" t="s">
        <v>504</v>
      </c>
      <c r="L275" s="12">
        <v>2009</v>
      </c>
      <c r="M275" s="12" t="s">
        <v>47</v>
      </c>
      <c r="N275" s="12" t="s">
        <v>23</v>
      </c>
    </row>
    <row r="276" spans="1:14" ht="75">
      <c r="A276" s="3" t="str">
        <f>"2023-07-15"</f>
        <v>2023-07-15</v>
      </c>
      <c r="B276" s="3" t="str">
        <f>"2400"</f>
        <v>2400</v>
      </c>
      <c r="C276" s="1" t="s">
        <v>505</v>
      </c>
      <c r="D276" s="1" t="s">
        <v>507</v>
      </c>
      <c r="E276" s="3" t="str">
        <f>"2013"</f>
        <v>2013</v>
      </c>
      <c r="F276" s="3">
        <v>1</v>
      </c>
      <c r="G276" s="3" t="s">
        <v>24</v>
      </c>
      <c r="H276" s="3"/>
      <c r="I276" s="3" t="s">
        <v>17</v>
      </c>
      <c r="J276" s="10"/>
      <c r="K276" s="5" t="s">
        <v>506</v>
      </c>
      <c r="L276" s="3">
        <v>0</v>
      </c>
      <c r="M276" s="3" t="s">
        <v>18</v>
      </c>
      <c r="N276" s="3"/>
    </row>
    <row r="277" spans="1:14" ht="30">
      <c r="A277" s="3" t="str">
        <f>"2023-07-15"</f>
        <v>2023-07-15</v>
      </c>
      <c r="B277" s="3" t="str">
        <f>"2500"</f>
        <v>2500</v>
      </c>
      <c r="C277" s="1" t="s">
        <v>103</v>
      </c>
      <c r="D277" s="1" t="s">
        <v>105</v>
      </c>
      <c r="E277" s="3" t="str">
        <f>"2013"</f>
        <v>2013</v>
      </c>
      <c r="F277" s="3">
        <v>4</v>
      </c>
      <c r="G277" s="3" t="s">
        <v>14</v>
      </c>
      <c r="H277" s="3"/>
      <c r="I277" s="3" t="s">
        <v>17</v>
      </c>
      <c r="J277" s="10"/>
      <c r="K277" s="5" t="s">
        <v>104</v>
      </c>
      <c r="L277" s="3">
        <v>0</v>
      </c>
      <c r="M277" s="3" t="s">
        <v>18</v>
      </c>
      <c r="N277" s="3"/>
    </row>
    <row r="278" spans="1:14" ht="60">
      <c r="A278" s="3" t="str">
        <f>"2023-07-15"</f>
        <v>2023-07-15</v>
      </c>
      <c r="B278" s="3" t="str">
        <f>"2600"</f>
        <v>2600</v>
      </c>
      <c r="C278" s="1" t="s">
        <v>106</v>
      </c>
      <c r="D278" s="1" t="s">
        <v>108</v>
      </c>
      <c r="E278" s="3" t="str">
        <f>"2013"</f>
        <v>2013</v>
      </c>
      <c r="F278" s="3">
        <v>5</v>
      </c>
      <c r="G278" s="3" t="s">
        <v>14</v>
      </c>
      <c r="H278" s="3"/>
      <c r="I278" s="3" t="s">
        <v>17</v>
      </c>
      <c r="J278" s="10"/>
      <c r="K278" s="5" t="s">
        <v>107</v>
      </c>
      <c r="L278" s="3">
        <v>0</v>
      </c>
      <c r="M278" s="3" t="s">
        <v>18</v>
      </c>
      <c r="N278" s="3"/>
    </row>
    <row r="279" spans="1:14" ht="45">
      <c r="A279" s="3" t="str">
        <f>"2023-07-15"</f>
        <v>2023-07-15</v>
      </c>
      <c r="B279" s="3" t="str">
        <f>"2700"</f>
        <v>2700</v>
      </c>
      <c r="C279" s="1" t="s">
        <v>109</v>
      </c>
      <c r="D279" s="1"/>
      <c r="E279" s="3" t="str">
        <f>"2015"</f>
        <v>2015</v>
      </c>
      <c r="F279" s="3">
        <v>2</v>
      </c>
      <c r="G279" s="3" t="s">
        <v>14</v>
      </c>
      <c r="H279" s="3"/>
      <c r="I279" s="3" t="s">
        <v>17</v>
      </c>
      <c r="J279" s="10"/>
      <c r="K279" s="5" t="s">
        <v>110</v>
      </c>
      <c r="L279" s="3">
        <v>2015</v>
      </c>
      <c r="M279" s="3" t="s">
        <v>18</v>
      </c>
      <c r="N279" s="3"/>
    </row>
    <row r="280" spans="1:14" ht="60">
      <c r="A280" s="3" t="str">
        <f>"2023-07-15"</f>
        <v>2023-07-15</v>
      </c>
      <c r="B280" s="3" t="str">
        <f>"2800"</f>
        <v>2800</v>
      </c>
      <c r="C280" s="1" t="s">
        <v>111</v>
      </c>
      <c r="D280" s="1"/>
      <c r="E280" s="3" t="str">
        <f>"2021"</f>
        <v>2021</v>
      </c>
      <c r="F280" s="3">
        <v>2</v>
      </c>
      <c r="G280" s="3" t="s">
        <v>24</v>
      </c>
      <c r="H280" s="3"/>
      <c r="I280" s="3" t="s">
        <v>17</v>
      </c>
      <c r="J280" s="10"/>
      <c r="K280" s="5" t="s">
        <v>112</v>
      </c>
      <c r="L280" s="3">
        <v>2021</v>
      </c>
      <c r="M280" s="3" t="s">
        <v>18</v>
      </c>
      <c r="N280" s="3"/>
    </row>
    <row r="281" ht="15">
      <c r="J281" s="4"/>
    </row>
    <row r="282" ht="15">
      <c r="J282" s="4"/>
    </row>
    <row r="283" ht="15">
      <c r="J283" s="4"/>
    </row>
    <row r="284" ht="15">
      <c r="J284" s="4"/>
    </row>
    <row r="285" ht="15">
      <c r="J285" s="4"/>
    </row>
    <row r="286" ht="15">
      <c r="J286" s="4"/>
    </row>
    <row r="287" ht="15">
      <c r="J287" s="4"/>
    </row>
  </sheetData>
  <sheetProtection/>
  <mergeCells count="1">
    <mergeCell ref="A1:C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Hilliard</dc:creator>
  <cp:keywords/>
  <dc:description/>
  <cp:lastModifiedBy>Greta Hilliard</cp:lastModifiedBy>
  <dcterms:created xsi:type="dcterms:W3CDTF">2023-06-07T06:46:02Z</dcterms:created>
  <dcterms:modified xsi:type="dcterms:W3CDTF">2023-06-07T06:46:03Z</dcterms:modified>
  <cp:category/>
  <cp:version/>
  <cp:contentType/>
  <cp:contentStatus/>
</cp:coreProperties>
</file>