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23113" sheetId="1" r:id="rId1"/>
  </sheets>
  <definedNames/>
  <calcPr fullCalcOnLoad="1"/>
</workbook>
</file>

<file path=xl/sharedStrings.xml><?xml version="1.0" encoding="utf-8"?>
<sst xmlns="http://schemas.openxmlformats.org/spreadsheetml/2006/main" count="1598" uniqueCount="367">
  <si>
    <t>Date</t>
  </si>
  <si>
    <t>Start Time</t>
  </si>
  <si>
    <t>Title</t>
  </si>
  <si>
    <t>Classification</t>
  </si>
  <si>
    <t>Consumer Advice</t>
  </si>
  <si>
    <t>Digital Epg Synpopsis</t>
  </si>
  <si>
    <t>Episode Title</t>
  </si>
  <si>
    <t>Year of Production</t>
  </si>
  <si>
    <t>Country of Origin</t>
  </si>
  <si>
    <t>Nominal Length</t>
  </si>
  <si>
    <t>Bush Bands Bash</t>
  </si>
  <si>
    <t>G</t>
  </si>
  <si>
    <t>Bush Bands Bash is the biggest concert on the Alice Springs calendar and one of the most vibrant indigenous events in Australia.</t>
  </si>
  <si>
    <t xml:space="preserve"> </t>
  </si>
  <si>
    <t>AUSTRALIA</t>
  </si>
  <si>
    <t>56mins</t>
  </si>
  <si>
    <t>NITV On The Road: Boomerang Festival</t>
  </si>
  <si>
    <t>Boomerang is a new festival held in Byron Bay over the long weekend. It is run by Rhoda Roberts, ther creator of the Dreaming Festival and is a mixture of Australian and International Indigenous Acts.</t>
  </si>
  <si>
    <t>Shellie Morris</t>
  </si>
  <si>
    <t>53mins</t>
  </si>
  <si>
    <t>NITV On The Road: Laura Festival</t>
  </si>
  <si>
    <t>This program showcases performances by the traditional dance groups who were at the Laura Aboriginal Dance Festival 2013 with the Festival coordinator Raymond Blanco giving insight into the event.</t>
  </si>
  <si>
    <t>52mins</t>
  </si>
  <si>
    <t xml:space="preserve">NITV On The Road: Saltwater Freshwater </t>
  </si>
  <si>
    <t>PG</t>
  </si>
  <si>
    <t>Coloured Stone: In this episode of On the Road Bunna Lawrie shares the stories behind the songs and talks about the history of Coloured Stone when they first started touring and where they are today.</t>
  </si>
  <si>
    <t>Coloured Stone</t>
  </si>
  <si>
    <t>Fusion With Casey Donovan</t>
  </si>
  <si>
    <t>Fusion is a lively, cheeky, informative and entertaining show that features new musical talent, clips, performances and interviews. Hosted by Casey Donovan.</t>
  </si>
  <si>
    <t>54mins</t>
  </si>
  <si>
    <t>A-League Live</t>
  </si>
  <si>
    <t>NC</t>
  </si>
  <si>
    <t>The finals of the Hyundai A-League get underway with the first elimination final in a live, free-to-air television SBS2 exclusive. This match is do or die with the losing team knocked out. #SBSALeague</t>
  </si>
  <si>
    <t>A-League 2014 Elimination Final 1:</t>
  </si>
  <si>
    <t>90mins</t>
  </si>
  <si>
    <t>NITV News Week In Review</t>
  </si>
  <si>
    <t>NITV National News features the rich diversity of contemporary life within Aboriginal and Torres Strait Islander communities, broadening and redefining the news and current affairs landscape.</t>
  </si>
  <si>
    <t>25mins</t>
  </si>
  <si>
    <t>Spirits In Bare Feet</t>
  </si>
  <si>
    <t xml:space="preserve">a </t>
  </si>
  <si>
    <t>This documentary reveals the creative and collaborative processes which led to a successful theatre production performed by students in Queensland.</t>
  </si>
  <si>
    <t>31mins</t>
  </si>
  <si>
    <t>Noongar Dandjoo</t>
  </si>
  <si>
    <t>Produced by Curtin University students this series focuses on Noongar communities and issues such as land and country, incarceration of Aboriginal people, culture and the Constitution.</t>
  </si>
  <si>
    <t>Barefoot Sunday</t>
  </si>
  <si>
    <t>NITV Sport brings you our very own Barefoot Sunday show combining news and events from regional and remote areas with coverage from the 2014 Koori Knockouts and Murri Carnival games.</t>
  </si>
  <si>
    <t>Unearthed</t>
  </si>
  <si>
    <t>Corey Webster is a young hip hop artist with an amazing story.  Angered by racism growing up he was encouraged to put his frustration into lyrics and he discovered a new way to express himself.</t>
  </si>
  <si>
    <t>Corey Webster</t>
  </si>
  <si>
    <t>14mins</t>
  </si>
  <si>
    <t>15 year old Jada and her 11 years old sister Adi, have formed a musical duo with their father Patrick called Jadadi. Dad coaches them, hoping next year they will play at the Tamworth Country Festival.</t>
  </si>
  <si>
    <t>Jada &amp; Adi</t>
  </si>
  <si>
    <t>A Thousand Suns</t>
  </si>
  <si>
    <t>The story of the Gamo Highlands above the African Rift Valley, and the unique worldview held by the people of the region.</t>
  </si>
  <si>
    <t>USA</t>
  </si>
  <si>
    <t>27mins</t>
  </si>
  <si>
    <t>Te Kaea 2014</t>
  </si>
  <si>
    <t>When it happens in the Maori world, you’ll hear about it on Te Kaea first. This is Maori Television’s flagship news program's week in review, featuring local, national and international stories.</t>
  </si>
  <si>
    <t>NEW ZEALAND</t>
  </si>
  <si>
    <t>30mins</t>
  </si>
  <si>
    <t>Awaken</t>
  </si>
  <si>
    <t>Award winning journalist Stan Grant hosts a half hour panel show, putting Aboriginal and Torres Strait Islander issues under the microscope.</t>
  </si>
  <si>
    <t>Around The Traps On NITV</t>
  </si>
  <si>
    <t>Around the Traps on NITV showing you what's hot on the box for the upcoming month.</t>
  </si>
  <si>
    <t>26mins</t>
  </si>
  <si>
    <t>Ngurra</t>
  </si>
  <si>
    <t>Peter Coco Wallace is a senior Arrernte elder. He shows us some sites and dreaming stories of the Central Arrernte People.</t>
  </si>
  <si>
    <t>Peter Coco Wallace-Arrernte</t>
  </si>
  <si>
    <t>The artists at Wingellina want to share with you what it means to have somewhere to produce their work.The Art Centre at Wingellina was closed for four years before reopening with a new lease.</t>
  </si>
  <si>
    <t>Language Of Art, The</t>
  </si>
  <si>
    <t>12mins</t>
  </si>
  <si>
    <t>Living Black</t>
  </si>
  <si>
    <t>Australia's premier Indigenous current affairs program, shining a light on the issues affecting Indigenous Australians. Hosted by Karla Grant. #LivingBlackSBS</t>
  </si>
  <si>
    <t>mins</t>
  </si>
  <si>
    <t>Sheltered</t>
  </si>
  <si>
    <t>Derek Marsden, an Aboriginal carpenter, travels the world to learn the ancient home building techniques of the world's indigenous and traditional cultures.</t>
  </si>
  <si>
    <t>Namibia</t>
  </si>
  <si>
    <t>CANADA</t>
  </si>
  <si>
    <t>23mins</t>
  </si>
  <si>
    <t>The Tipping Points</t>
  </si>
  <si>
    <t>An expedition from the Himalayas all the way down across the plains of India, following one of the most famous rivers systems in the world – The Ganges.</t>
  </si>
  <si>
    <t>India Water Crisis</t>
  </si>
  <si>
    <t>71mins</t>
  </si>
  <si>
    <t>Life, Above All</t>
  </si>
  <si>
    <t>M</t>
  </si>
  <si>
    <t>A touching mother-daughter relationship that reflects the modern South Africa.</t>
  </si>
  <si>
    <t>SOUTH AFRICA</t>
  </si>
  <si>
    <t>103mins</t>
  </si>
  <si>
    <t>Away From Country</t>
  </si>
  <si>
    <t>Away From Country captures the essence of Indigenous excellence on and off the sporting field and highlights the journeys of our Indigenous sportspeople.</t>
  </si>
  <si>
    <t>Patty Mills: Out Of The Shadows</t>
  </si>
  <si>
    <t>57mins</t>
  </si>
  <si>
    <t xml:space="preserve">Natsiba 2008 </t>
  </si>
  <si>
    <t>Game 12 Baluna Vs Geralton - National Aboriginal and Torres Strait Islander Basketball Association Championships 2008</t>
  </si>
  <si>
    <t>2011 Queensland Murri Carnival</t>
  </si>
  <si>
    <t xml:space="preserve">Raw, passionate footy like you've never seen before. The inaugural QAIHC QLD Murri Carnival sees rugby league teams from regional, remote and metropolitan QLD battling it out on the Gold Coast. </t>
  </si>
  <si>
    <t>49mins</t>
  </si>
  <si>
    <t>Bush Bands Bash is the biggest concert on the Alice Springs calendar and one of the most vibrant Indigenous events in Australia.</t>
  </si>
  <si>
    <t>Welcome To Wapos Bay</t>
  </si>
  <si>
    <t>The kids of Wapos Bay love adventure and their playground is a vast area that's been home to their Cree ancestors for millennia. As they explore the world around them, they learn respect &amp; cooperation</t>
  </si>
  <si>
    <t>Guardians</t>
  </si>
  <si>
    <t>My Animal Friends</t>
  </si>
  <si>
    <t>A charming series for kids told from the perspective of some of our most lovable animals. Spend some time with your animal friends</t>
  </si>
  <si>
    <t>24mins</t>
  </si>
  <si>
    <t>Bushwhacked</t>
  </si>
  <si>
    <t>Brandon takes Kayne to the Great Barrier Reef to track down one of the greatest sights in the animals kingdom: baby turtles racing for the sea minutes after they are born.</t>
  </si>
  <si>
    <t>Turtles</t>
  </si>
  <si>
    <t>Tipi Tales</t>
  </si>
  <si>
    <t>Set in the crook of a forest, Tipi Tales are adventures in story and song, where Elizabeth, Junior, Russell and Sam play and grow together.</t>
  </si>
  <si>
    <t>Girl Who Cried Windingo</t>
  </si>
  <si>
    <t>Big Whopper, The</t>
  </si>
  <si>
    <t>13mins</t>
  </si>
  <si>
    <t>Go Lingo</t>
  </si>
  <si>
    <t>A high energy game show packed with fun and challenges as students aged between 11-12 play a variety of hi-tech games using the latest in touch screen technology. Host Alanah Ahmat.</t>
  </si>
  <si>
    <t>Waabiny Time</t>
  </si>
  <si>
    <t>Djinang, Look! It's a yongka, a kangaroo. And can you see the wetj, the emu full of feathers</t>
  </si>
  <si>
    <t>Animals And Tracks</t>
  </si>
  <si>
    <t>Bizou</t>
  </si>
  <si>
    <t>A lively, animated pre-school series that explores the wonderful world of animals through the eyes of a cheerful little Aboriginal princess named Bizou.</t>
  </si>
  <si>
    <t>22mins</t>
  </si>
  <si>
    <t>Move It Mob Style</t>
  </si>
  <si>
    <t>We're here to get you moving and keeping fit and healthy. So get your mum, dad, brothers, sisters, aunties and uncles wherever you are to come and Move it Mob Style!</t>
  </si>
  <si>
    <t>Fit First</t>
  </si>
  <si>
    <t xml:space="preserve">l </t>
  </si>
  <si>
    <t>Follows four individuals in their pursuit to lose weight and get healthy.</t>
  </si>
  <si>
    <t>NITV News</t>
  </si>
  <si>
    <t>Anzacs: Remembering Our Heroes</t>
  </si>
  <si>
    <t>The story of sea rights. How border customs officers battle outside insurgents and how local fishermen struggle against commercial fishing vessels and the autonomy of Fishing rights.</t>
  </si>
  <si>
    <t>Soldier Proof</t>
  </si>
  <si>
    <t>15mins</t>
  </si>
  <si>
    <t>Dale Kerwin is a Worimi man, an academic and historian- he walks the corridors of textbooks and journals in search of something most Australians are oblivious too.</t>
  </si>
  <si>
    <t>Tracker Of Africa, The</t>
  </si>
  <si>
    <t>Surviving</t>
  </si>
  <si>
    <t>23year old Boxer Jorge Kapeen, has been boxing for three years. Before he walked into the Winnunga boxing gym he was overweight and battling alcoholism and depression.</t>
  </si>
  <si>
    <t>Jorge Kapeen</t>
  </si>
  <si>
    <t>Donna Marie Ifould lives in Broome and is a Bard woman.  She is the first Indigenous linguist from the Kimberley and has been researching the roots of many Kimberley languages.</t>
  </si>
  <si>
    <t>Donna Ifould</t>
  </si>
  <si>
    <t>Love Patrol</t>
  </si>
  <si>
    <t xml:space="preserve">a l s </t>
  </si>
  <si>
    <t>The Love Patrol story continues with the discovery of a girl's body in the undergrowth, a creeper unsettles the community, the Minister's wife becomes increasinly unhappy with her home situation.</t>
  </si>
  <si>
    <t>VANUATU</t>
  </si>
  <si>
    <t>Samaqan: Water Stories</t>
  </si>
  <si>
    <t>Human connections to water in the indigenous world are a mix of physical and spiritual, often combining pragmatic needs with that which nourishes the soul.</t>
  </si>
  <si>
    <t>Water Journey Part 5</t>
  </si>
  <si>
    <t>Village At The End Of The World is a witty, surprising and ultimately feel good portrait of an isolated village of 59 people and 100 sledge dogs, surviving against the odds.</t>
  </si>
  <si>
    <t>Village At The End Of The World</t>
  </si>
  <si>
    <t>GREENLAND</t>
  </si>
  <si>
    <t>79mins</t>
  </si>
  <si>
    <t>Blackstone</t>
  </si>
  <si>
    <t>Intense, compelling and confrontational, Blackstone is an unmuted exploration of First Nations' power and politics, unfolding over nine one-hour episodes.</t>
  </si>
  <si>
    <t>Forgiveness</t>
  </si>
  <si>
    <t>44mins</t>
  </si>
  <si>
    <t>Murri Rugby League Carnival 2013</t>
  </si>
  <si>
    <t>NITV Sport brings you all the exciting local rugby league action from the 2013 Murri Rugby League Carnival held in Ipswich, Queensland!</t>
  </si>
  <si>
    <t>Toowoomba Warriors V Ngalpun Warriors</t>
  </si>
  <si>
    <t>43mins</t>
  </si>
  <si>
    <t>Ella 7's 2009</t>
  </si>
  <si>
    <t>Kempsey v Waterloo Storm, Country Brown Kings v Dharawal 7s, Nari Nari Warriors v Waterloo Storm, Coonamble Cougars v Deadly Dead Bulls.</t>
  </si>
  <si>
    <t>59mins</t>
  </si>
  <si>
    <t xml:space="preserve">The 42nd Annual Koori Knockout </t>
  </si>
  <si>
    <t>Dubbo Pacmakers vs Griffith 3 Way United - Join Brad Cook and Luke Carroll at the 42nd Koori Knockout in Raymond Terrace for all the grass roots rugby league action.</t>
  </si>
  <si>
    <t>Dubbo Pacemakers Vs Griffith 3 Way United</t>
  </si>
  <si>
    <t>Game 13 Central QLD Vs Coolaroo - National Aboriginal and Torres Strait Islander Basketball Association Championships 2008</t>
  </si>
  <si>
    <t>Raw, passionate footy like you've never seen before. The inaugural QAIHC QLD Murri Carnival sees rugby league teams from regional, remote and metropolitan QLD battling it out on the Gold Coast. An NIT</t>
  </si>
  <si>
    <t>46mins</t>
  </si>
  <si>
    <t>All Access</t>
  </si>
  <si>
    <t>Brandon challenges Kayne to catch a saltwater croc and attach a satellite tag to it to help rangers keep the local community safe.</t>
  </si>
  <si>
    <t>Saltwater Croc</t>
  </si>
  <si>
    <t>Little Girl Lost</t>
  </si>
  <si>
    <t>Too Many Words</t>
  </si>
  <si>
    <t>In Noongar Boodgar, Noongar Country there's so much to see. Wano, this way the djet, the flowers and ali bidi, that way you can see the boorn, the trees. Moorditj!</t>
  </si>
  <si>
    <t>Country And Directions</t>
  </si>
  <si>
    <t>Moose TV</t>
  </si>
  <si>
    <t>A film crew comes to town to film "Geronimo" and hires George as their community liaison. Despite his better judgement, Clifford is convinced to take a role in the movie.</t>
  </si>
  <si>
    <t>Foreign Film</t>
  </si>
  <si>
    <t>Among Us</t>
  </si>
  <si>
    <t>Story of the Stolen Generations of Victoria, where Aboriginal elders return to the institutions in Ballarat that they were removed to as children.</t>
  </si>
  <si>
    <t>Story about Mr Stephens, 100 years old and one of the last few remaining soldiers of the Torres Strait Light Infantry Battalion still alive.</t>
  </si>
  <si>
    <t>Man, An Island And A World War, A</t>
  </si>
  <si>
    <t>Donald is a proud descendant of the Kalkadoon People from Mt Isa North-West Queensland. In 1979 at the age of 19 he left Julia Creek and enlisted in the Royal Australian Air Force (RAAF).</t>
  </si>
  <si>
    <t>Blue Warrior -  Sergeant Donald Taylor</t>
  </si>
  <si>
    <t>Desperate Measures</t>
  </si>
  <si>
    <t xml:space="preserve">w </t>
  </si>
  <si>
    <t>Glen Ellis grew up in Mungindi been a farmer most his life; he's the manager of Glanville station providing training, cultural awareness and job opportunities to local youth in town.</t>
  </si>
  <si>
    <t>Glanville Station</t>
  </si>
  <si>
    <t>Shane Phillips lives and breathes his love of his sport and his team Redfern All Blacks; during a game he invites us into the history behind the oldest Aboriginal Rugby League Club in Australia.</t>
  </si>
  <si>
    <t>Redfern All Blacks</t>
  </si>
  <si>
    <t>Double Trouble</t>
  </si>
  <si>
    <t>Double Trouble is a light-hearted comedy drama about twins who were separated at birth, yet one day find themselves face to face. The twins' chance meeting changes many people's lives.</t>
  </si>
  <si>
    <t>Lost In The Desert</t>
  </si>
  <si>
    <t>By The Rapids</t>
  </si>
  <si>
    <t xml:space="preserve">a v </t>
  </si>
  <si>
    <t>Animated comedy that takes a satirical look at what happens when a thoroughly urban family relocates from Toronto to the Aboriginal community where the successful lawyer parents were born and raised.</t>
  </si>
  <si>
    <t>The Boondocks</t>
  </si>
  <si>
    <t xml:space="preserve">l s v </t>
  </si>
  <si>
    <t>The Freemans head back to Chicago so Granddad can deliver a eulogy at the funeral of his friend Mo. Huey thinks Granddad doesn’t seem too sad. Granddad says Mo did something that cannotot be forgiven.</t>
  </si>
  <si>
    <t>Wingmen</t>
  </si>
  <si>
    <t>ANZ Netball Championship 2014</t>
  </si>
  <si>
    <t>Live coverage of the Queensland Firebirds taking on NSW Swift's at the Brisbane Convention and Exhibition Centre for Round 8 of the 2014 ANZ Netball Championships. #SBSNetball @SBS2</t>
  </si>
  <si>
    <t>Netball: Anz Championship 2014 Round 8 - Firebirds V Swifts</t>
  </si>
  <si>
    <t>Mid North Coast Dolphins v Brisbane Rebels, Dubbo Rhinos v Uni of Western Sydney, Toomelah Tigers v Rosemeadow Estate.</t>
  </si>
  <si>
    <t>The 42nd Annual Koori Knockout</t>
  </si>
  <si>
    <t>Mindaribba Warriors vs Redfern All Blacks - Join Brad Cook and Luke Carroll at the 42nd Koori Knockout in Raymond Terrace for all the grass roots rugby league action.</t>
  </si>
  <si>
    <t>Mindaribba Warriors Vs Redfern All Blacks</t>
  </si>
  <si>
    <t>Natsiba 2008</t>
  </si>
  <si>
    <t>National Aboriginal and Torres Strait Islander Basketball Association Championships 2008 - Game 14 Women's Grand Final.</t>
  </si>
  <si>
    <t>Raw, passionate footy like you've never seen before. The inaugural QAIHC QLD Murri Carnival sees rugby league teams from regional, remote and metropolitan QLD battling it out on the Gold Coast.</t>
  </si>
  <si>
    <t>As Long As The River Flows</t>
  </si>
  <si>
    <t>Brandon challenges Kayne to swim with Grey Nurse Sharks and to take an underwater photograph in case one day they are gone for good.</t>
  </si>
  <si>
    <t>Grey Nurse Shark</t>
  </si>
  <si>
    <t>Last Laugh</t>
  </si>
  <si>
    <t>Song, The</t>
  </si>
  <si>
    <t>Mereny and kep, food and water keep us walang, healthy. How about a yongka stew, a kangaroo stew? Yum yum sounds moorditj!</t>
  </si>
  <si>
    <t>Food And Drink</t>
  </si>
  <si>
    <t>Women Of The Sun: 25 Years Later</t>
  </si>
  <si>
    <t xml:space="preserve">a l v </t>
  </si>
  <si>
    <t>Women of the Sun is a remarkable series that screened in Australia in 1981. It had a huge impact and in 25 Years Later producer Bob Weis sets out to discuss the film's impact on five women with roles.</t>
  </si>
  <si>
    <t>80mins</t>
  </si>
  <si>
    <t>Australian Biography</t>
  </si>
  <si>
    <t>Interview With Aboriginal Elder Bill Harney About His Life And Times In The Northern Territory.</t>
  </si>
  <si>
    <t>Bill Harney</t>
  </si>
  <si>
    <t>Reginald Saunders was the first Aboriginal commissioned officer. Having survived over a year on the run, hiding out on Crete during WWII and the famous battle of Kapyong during the Korean War.</t>
  </si>
  <si>
    <t>Reginald Saunders - Anz</t>
  </si>
  <si>
    <t xml:space="preserve">
Gary Thompson was born in Barcaldine Central Western Queensland on the 22 Nov 1951. On the 18 June 1971 he enlisted in the Air force becoming an Airfield Defence Guard (ADG).</t>
  </si>
  <si>
    <t>Warrant Officer Gary Thompson</t>
  </si>
  <si>
    <t>Our Footprint</t>
  </si>
  <si>
    <t>Uncle Max Eulo is the unofficial face of Aboriginal Australia. He has smoked and welcomed the biggest names into this country. Who is Max Eulo, The Smoking Man.</t>
  </si>
  <si>
    <t>Max Eulo</t>
  </si>
  <si>
    <t>Violet takes us on a journey to an old mud hut her 3x Great Grandmother dearly called "Queen Caroline Chisholm Lane and her husband dearly called "King Albert" who raised 10 children at Yass.</t>
  </si>
  <si>
    <t>Violet Sheridan</t>
  </si>
  <si>
    <t>Kriol Kitchen</t>
  </si>
  <si>
    <t>Blue Bone Soup &amp; Chilli Fish: Ali and Mitch travel two hours north of Broome to a tourist camping destination named Goobaragun and spend the day with Kathleen Cox.</t>
  </si>
  <si>
    <t>Goobaragun: Kathleen Cox</t>
  </si>
  <si>
    <t>Hard Rock Medical</t>
  </si>
  <si>
    <t>The final anatomy test brings the students face to face with “Romeo and Juliet,” the cadavers they have been learning from for the entire term.</t>
  </si>
  <si>
    <t>Face Off</t>
  </si>
  <si>
    <t xml:space="preserve">Burned Bridge </t>
  </si>
  <si>
    <t xml:space="preserve">a w </t>
  </si>
  <si>
    <t>After Ricky's failed bail application, Vincent, Alf and Beth return from the city without him.</t>
  </si>
  <si>
    <t>47mins</t>
  </si>
  <si>
    <t>Ipswich Diggers V Sunshine Coast Bunyas</t>
  </si>
  <si>
    <t>Northern United v Bowraville, Sydney Skindogs v Waterloo, Dubbo Rhinos v Toomelah Tigers.</t>
  </si>
  <si>
    <t>Mungindi Grasshoppers Vs Bundjalung Warriors - Join Brad Cook and Luke Carroll at the 42nd Koori Knockout in Raymond Terrace for all the grass roots rugby league action.</t>
  </si>
  <si>
    <t>Mungindi Grasshoppers Vs Bundjalung Warriors</t>
  </si>
  <si>
    <t>National Aboriginal and Torres Strait Islander Basketball Association Championships 2008 - Game 15 Men's Grand Final.</t>
  </si>
  <si>
    <t>Tricks N Treats</t>
  </si>
  <si>
    <t>Brandon challenges Kayne to go out after dark and spot little penguins sneaking out of the sea to feed their babies!</t>
  </si>
  <si>
    <t>Penguins</t>
  </si>
  <si>
    <t>Sleepy Time</t>
  </si>
  <si>
    <t>Pow Wow</t>
  </si>
  <si>
    <t>My Moort, my family make me djoorabiny, they make me happy.</t>
  </si>
  <si>
    <t>Family And Friends</t>
  </si>
  <si>
    <t>In The Frame</t>
  </si>
  <si>
    <t>This program hosted by Rhoda Roberts takes us on a journey exploring the lives of our personalities as they talk candidly about their photos. This episode features Joel and Naomi from Last Kinection.</t>
  </si>
  <si>
    <t>Around The Campfire</t>
  </si>
  <si>
    <t>Eddie Roe a Walman Yawuru elder is 83 years of age. He was born in Broome and recounts in this short documentary his life as a Pearl Diver in the 1940's.</t>
  </si>
  <si>
    <t>Broome With Eddie Roe</t>
  </si>
  <si>
    <t>Steve Ellis is a proud Goomeroi man who grew up in Mungindi and moved away at a young age. He loves going back home connecting to the land and being around family.</t>
  </si>
  <si>
    <t>Mungindi</t>
  </si>
  <si>
    <t>The Marngrook Footy Show</t>
  </si>
  <si>
    <t>Marngrook is Australia's most unique footy show that focuses on our Indigenous AFL players and features Indigenous presenters including host Grant Hansen.</t>
  </si>
  <si>
    <t>Hunting Aotearoa</t>
  </si>
  <si>
    <t>MA</t>
  </si>
  <si>
    <t>Howie heads into Tuhoe territory and meets hunting Legends Rapaera Black and Maynard Apiata from Ruatoki. Rapaera, Maynard and his two sons lead Howie up the picturesque Whakatane River.</t>
  </si>
  <si>
    <t>Ruatoki 1</t>
  </si>
  <si>
    <t>We head up the Whakatane River to continue hunting with Rapaera and Maynard. This week Maynard takes Howie by helicopter further up the Whakatane River to hunt for more deer in Waikarewhenua.</t>
  </si>
  <si>
    <t>Ruatoki 2</t>
  </si>
  <si>
    <t>Mana Mamau</t>
  </si>
  <si>
    <t xml:space="preserve">v </t>
  </si>
  <si>
    <t>Showcasing the current generation of wrestling talent, the Impact Pro Wrestling circuit is overflowing with passionate and vibrant Maori and Pacific Island athletes.</t>
  </si>
  <si>
    <t>Footy: The La Perouse Way</t>
  </si>
  <si>
    <t>The story of a community whose beginnings were marked by racial division, and its embracing of football as a starting point to put historic differences behind it, forging a unique mix of cultures.</t>
  </si>
  <si>
    <t>North West Barbarians Vs Mt Druitt All Blacks - Join Brad Cook and Luke Carroll at the 42nd Koori Knockout in Raymond Terrace for all the grass roots rugby league action.</t>
  </si>
  <si>
    <t>North West Barbarians Vs Mt Druitt All Blacks</t>
  </si>
  <si>
    <t>National Aboriginal and Torres Strait Islander Basketball Association Championships 2008 - Stories and Highlights Part 1.</t>
  </si>
  <si>
    <t>Natsiba 2008 Highlights Part 1</t>
  </si>
  <si>
    <t>Hunt, The</t>
  </si>
  <si>
    <t>In this reverse episode, Kayne challenges Brandon to help save animals that live in the city or get into a spot of bother living alongside humans.</t>
  </si>
  <si>
    <t>Melbourne</t>
  </si>
  <si>
    <t>Rabbit Hop</t>
  </si>
  <si>
    <t>Fly A Kite</t>
  </si>
  <si>
    <t>Moorditj walang, good health is about looking after our bodies every day. It's solid koolangka!</t>
  </si>
  <si>
    <t>Health</t>
  </si>
  <si>
    <t xml:space="preserve">Shaq Vs </t>
  </si>
  <si>
    <t>Shaq challenges Olympic swimmer Michael Phelps to a series of swimming races in front of a standing-room-only crowd at Loyola University, Maryland.</t>
  </si>
  <si>
    <t>Michael Phelps</t>
  </si>
  <si>
    <t>40mins</t>
  </si>
  <si>
    <t>Tales Of Oceania</t>
  </si>
  <si>
    <t>Unique stories and myths that celebrate the diversity of the people of the Pacific and South East Asia.The stories reflect the power of the living traditional world.</t>
  </si>
  <si>
    <t>Nganampa Anwernekenhe</t>
  </si>
  <si>
    <t>A light-hearted journey into the art of Bush Toy making in the Central Desert. Bush Toys shows the remarkable adaptation of European style toys now accepted into modern Aboriginal culture.</t>
  </si>
  <si>
    <t>Bush Toys</t>
  </si>
  <si>
    <t>Around The Traps</t>
  </si>
  <si>
    <t>We wrap up what is happening around Australia in our communities in arts and culture. Hosted by Alan Clarke and Mayrah Sonter.</t>
  </si>
  <si>
    <t>0mins</t>
  </si>
  <si>
    <t>Frontier Wars 2011</t>
  </si>
  <si>
    <t>Frontier Wars 2012</t>
  </si>
  <si>
    <t>8mins</t>
  </si>
  <si>
    <t>Nq Waru V Kambu Warriors</t>
  </si>
  <si>
    <t>45mins</t>
  </si>
  <si>
    <t>Mid North Coast Dolphins v Deadly Dead Bulls, Waterloo Storm No. 2 v Dharawal 7s.</t>
  </si>
  <si>
    <t>50mins</t>
  </si>
  <si>
    <t>Coastal United Sharks Vs Illawarra Titans - Join Brad Cook and Luke Carroll at the 42nd Koori Knockout in Raymond Terrace for all the grass roots rugby league action.</t>
  </si>
  <si>
    <t>Coastal United Sharks Vs Illawarra Titans</t>
  </si>
  <si>
    <t>National Aboriginal and Torres Strait Islander Basketball Association Championships 2008 - Stories and Highlights Part 2.</t>
  </si>
  <si>
    <t xml:space="preserve">2011 Queensland Murri Carnival </t>
  </si>
  <si>
    <t>48mins</t>
  </si>
  <si>
    <t>Too Deadly</t>
  </si>
  <si>
    <t>Treasure Of Sierra Metis, The</t>
  </si>
  <si>
    <t>Yarramundi Kids</t>
  </si>
  <si>
    <t>Today is about what makes us special. Dr Chris Sarra explains how kids can train teachers by building up classroom credits. Gawura classroom kids from St Andrews School dance to Max's Groove Scool Rap</t>
  </si>
  <si>
    <t>What Makes Me Special</t>
  </si>
  <si>
    <t>We see how everything has a life cycle. Kerrianne Cox sings "Bush Tucker" song. Lillii Pilli shows her Nan's backyard. Storytime is Caterpillar &amp; Butterfly.</t>
  </si>
  <si>
    <t>Life Cycle</t>
  </si>
  <si>
    <t>Taking Turns</t>
  </si>
  <si>
    <t>I'm Number One</t>
  </si>
  <si>
    <t>Most Important</t>
  </si>
  <si>
    <t>Gone Fishing</t>
  </si>
  <si>
    <t>Defining Moments</t>
  </si>
  <si>
    <t>Kerrianne Cox is a Kimberly singer who is advocating messages of unity and people power. She's using her experiences and cultural knowledge to empower others and to protest at mining at James Price Pt</t>
  </si>
  <si>
    <t>Kerrianne</t>
  </si>
  <si>
    <t>28mins</t>
  </si>
  <si>
    <t>Rhef 2013</t>
  </si>
  <si>
    <t>Rural Health Education Foundation delivers topical, high quality, evidence-based educational programs enriched by the voluntary participation of the best health and medical experts in Australia.</t>
  </si>
  <si>
    <t>Healthy Eating, Healthy Lifestyle</t>
  </si>
  <si>
    <t>61mins</t>
  </si>
  <si>
    <t xml:space="preserve">Pacifica: Tales From The South Seas </t>
  </si>
  <si>
    <t>Tales of adventure, stories of heroes and colourful characters, spellbinding tales of customs and traditions of the unique peoples and societies of the South Pacific.</t>
  </si>
  <si>
    <t>Maori TV's Native Affairs</t>
  </si>
  <si>
    <t>Maori Television's flagship current affairs show, Native Affairs, mixes pre-recorded stories with live interviews and panels, where invited guests discuss the latest events.</t>
  </si>
  <si>
    <t>A day in the life of Demitrice Doomadgee, a student at the prestigious north Sydney school of Wenona. Demi is the first Indigenous Prefect in the schools 125 year history.</t>
  </si>
  <si>
    <t>Demi Doomadgee</t>
  </si>
  <si>
    <t>Beyond The Dreamtime</t>
  </si>
  <si>
    <t>White artist Ainslie Roberts brings the enchanting richness and awesome power of Australian Aboriginal Dreamtime to universal attention.</t>
  </si>
  <si>
    <t>Sue Ray: Newcomer to the music industry Queensland performer Sue Ray has risen to acclaim with her debut album about heartbreak and self-discovery. Sue Ray shares her stories and performs.</t>
  </si>
  <si>
    <t>Sue Ray</t>
  </si>
  <si>
    <t>51mins</t>
  </si>
  <si>
    <t>Backroads</t>
  </si>
  <si>
    <t>MAV</t>
  </si>
  <si>
    <t>First feature by Phillip Noyce. Backroads is a tale of two outsiders, on the run. One white, one black. Heading for nowhere fast.</t>
  </si>
  <si>
    <t>Rain In A Dry Land</t>
  </si>
  <si>
    <t>Rain in a Dry Land is a beautiful and warm documentary that unobtrusively follows two families from a Kenyan Somali refugee camp to the United States over a period of nearly two years.</t>
  </si>
  <si>
    <t>82mins</t>
  </si>
  <si>
    <t>Fogs Flyers V Toowoomba Warriors</t>
  </si>
  <si>
    <t>41mins</t>
  </si>
  <si>
    <t>La Pa Lovelies v Waterloo Storm, Sydney Skindogs v Northern United.</t>
  </si>
  <si>
    <t>Top Camp Swans Vs Taree Anno's - Join Brad Cook and Luke Carroll at the 42nd Koori Knockout in Raymond Terrace for all the grass roots rugby league action.</t>
  </si>
  <si>
    <t>Top Camp Swans Vs Taree Anno's</t>
  </si>
  <si>
    <t>National Aboriginal and Torres Strait Islander Basketball Association Championships 2008 - Stories and Highlights Part 3.</t>
  </si>
  <si>
    <t>Natsiba 2008 Highlights Part 3</t>
  </si>
  <si>
    <t>Raw, passionate footy like you've never seen before. The inaugural QAIHC QLD Murri Carnival sees rugby league teams from regional, remote and metropolitan QLD battling it out on the Gold Coast</t>
  </si>
  <si>
    <t>58mins</t>
  </si>
  <si>
    <t>Gary Oakley</t>
  </si>
  <si>
    <t>AWM Indigenous Officer and Vietnam veteran, Gary gives us an insight in to the wars and contribution from Indigenous Australian Veterans.</t>
  </si>
  <si>
    <t>Colin Watego</t>
  </si>
  <si>
    <r>
      <t>Colin is 3</t>
    </r>
    <r>
      <rPr>
        <vertAlign val="superscript"/>
        <sz val="11"/>
        <color indexed="8"/>
        <rFont val="Calibri"/>
        <family val="2"/>
      </rPr>
      <t>rd</t>
    </r>
    <r>
      <rPr>
        <sz val="11"/>
        <color indexed="8"/>
        <rFont val="Calibri"/>
        <family val="2"/>
      </rPr>
      <t xml:space="preserve"> generation of his family involved in defence. Grandfather WW1, father WW2, and then Colin in the Timor Corps.</t>
    </r>
  </si>
  <si>
    <t>Mayor Napau Pedro Stephen</t>
  </si>
  <si>
    <t xml:space="preserve">The Lovatt Family </t>
  </si>
  <si>
    <t>Mayor of Thursday Island and Navy vet</t>
  </si>
  <si>
    <t>wraps up the ANZAC Day Special. Tune in to listen to the personal tale from Nathan Murray-Lovatt about discovering his family’s legacy.</t>
  </si>
  <si>
    <t>Baluna Vs Geralton</t>
  </si>
  <si>
    <t>Central Queensland Vs Coolaroo</t>
  </si>
  <si>
    <t>Women's Grand Final</t>
  </si>
  <si>
    <t>Men's Grand Final</t>
  </si>
  <si>
    <t>NITV WEEK 17: Sunday 20 April 2014 to Saturday 26 April 2014</t>
  </si>
  <si>
    <t>ANZAC Day 2011, Aboriginal advocates acquire permission to march in Anzac Parade.The group respectfully follow the parade with positive crowd support, until the police intervene.</t>
  </si>
  <si>
    <t>On ANZAC Day 2012,  the second ever march remembering Aboriginal ations and Peoples who defended the country against invading forces from europe fall in behind the ANZAC Day March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</si>
</sst>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perscript"/>
      <sz val="11"/>
      <color indexed="8"/>
      <name val="Calibri"/>
      <family val="2"/>
    </font>
    <font>
      <b/>
      <sz val="24"/>
      <color indexed="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wrapText="1"/>
    </xf>
    <xf numFmtId="0" fontId="0" fillId="0" borderId="0" xfId="0" applyAlignment="1">
      <alignment horizontal="left" vertical="top" wrapText="1"/>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vertical="center"/>
    </xf>
    <xf numFmtId="0" fontId="20" fillId="0" borderId="0" xfId="0" applyFont="1" applyFill="1" applyAlignment="1">
      <alignment vertical="center" wrapText="1"/>
    </xf>
    <xf numFmtId="0" fontId="0" fillId="33" borderId="0" xfId="0" applyFill="1" applyAlignment="1">
      <alignment horizontal="left" vertical="top" wrapText="1"/>
    </xf>
    <xf numFmtId="0" fontId="0" fillId="33" borderId="0" xfId="0" applyFill="1" applyAlignment="1">
      <alignment/>
    </xf>
    <xf numFmtId="0" fontId="37"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1219200</xdr:colOff>
      <xdr:row>0</xdr:row>
      <xdr:rowOff>1304925</xdr:rowOff>
    </xdr:to>
    <xdr:pic>
      <xdr:nvPicPr>
        <xdr:cNvPr id="1" name="Picture 6"/>
        <xdr:cNvPicPr preferRelativeResize="1">
          <a:picLocks noChangeAspect="1"/>
        </xdr:cNvPicPr>
      </xdr:nvPicPr>
      <xdr:blipFill>
        <a:blip r:embed="rId1"/>
        <a:stretch>
          <a:fillRect/>
        </a:stretch>
      </xdr:blipFill>
      <xdr:spPr>
        <a:xfrm>
          <a:off x="0" y="0"/>
          <a:ext cx="10782300" cy="1304925"/>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2"/>
  <sheetViews>
    <sheetView tabSelected="1" zoomScalePageLayoutView="0" workbookViewId="0" topLeftCell="A1">
      <pane ySplit="3" topLeftCell="A244" activePane="bottomLeft" state="frozen"/>
      <selection pane="topLeft" activeCell="A1" sqref="A1"/>
      <selection pane="bottomLeft" activeCell="G246" sqref="G246"/>
    </sheetView>
  </sheetViews>
  <sheetFormatPr defaultColWidth="9.140625" defaultRowHeight="15"/>
  <cols>
    <col min="1" max="1" width="10.421875" style="0" bestFit="1" customWidth="1"/>
    <col min="2" max="2" width="10.00390625" style="0" bestFit="1" customWidth="1"/>
    <col min="3" max="3" width="38.140625" style="0" bestFit="1" customWidth="1"/>
    <col min="4" max="4" width="55.57421875" style="0" bestFit="1" customWidth="1"/>
    <col min="5" max="5" width="12.7109375" style="0" bestFit="1" customWidth="1"/>
    <col min="6" max="6" width="16.57421875" style="0" bestFit="1" customWidth="1"/>
    <col min="7" max="7" width="65.00390625" style="2" customWidth="1"/>
    <col min="8" max="8" width="17.57421875" style="0" bestFit="1" customWidth="1"/>
    <col min="9" max="9" width="16.28125" style="0" bestFit="1" customWidth="1"/>
    <col min="10" max="10" width="15.140625" style="0" bestFit="1" customWidth="1"/>
  </cols>
  <sheetData>
    <row r="1" s="8" customFormat="1" ht="104.25" customHeight="1">
      <c r="G1" s="7"/>
    </row>
    <row r="2" spans="1:7" s="8" customFormat="1" ht="48" customHeight="1">
      <c r="A2" s="9" t="s">
        <v>364</v>
      </c>
      <c r="B2" s="9"/>
      <c r="C2" s="9"/>
      <c r="D2" s="9"/>
      <c r="G2" s="7"/>
    </row>
    <row r="3" spans="1:10" ht="15">
      <c r="A3" t="s">
        <v>0</v>
      </c>
      <c r="B3" t="s">
        <v>1</v>
      </c>
      <c r="C3" t="s">
        <v>2</v>
      </c>
      <c r="D3" t="s">
        <v>6</v>
      </c>
      <c r="E3" t="s">
        <v>3</v>
      </c>
      <c r="F3" t="s">
        <v>4</v>
      </c>
      <c r="G3" s="2" t="s">
        <v>5</v>
      </c>
      <c r="H3" t="s">
        <v>7</v>
      </c>
      <c r="I3" t="s">
        <v>8</v>
      </c>
      <c r="J3" t="s">
        <v>9</v>
      </c>
    </row>
    <row r="4" spans="1:10" ht="30">
      <c r="A4" t="str">
        <f aca="true" t="shared" si="0" ref="A4:A28">"2014-04-20"</f>
        <v>2014-04-20</v>
      </c>
      <c r="B4" t="str">
        <f>"0500"</f>
        <v>0500</v>
      </c>
      <c r="C4" t="s">
        <v>10</v>
      </c>
      <c r="E4" t="s">
        <v>11</v>
      </c>
      <c r="G4" s="2" t="s">
        <v>12</v>
      </c>
      <c r="H4">
        <v>2011</v>
      </c>
      <c r="I4" t="s">
        <v>14</v>
      </c>
      <c r="J4" t="s">
        <v>15</v>
      </c>
    </row>
    <row r="5" spans="1:10" ht="45">
      <c r="A5" t="str">
        <f t="shared" si="0"/>
        <v>2014-04-20</v>
      </c>
      <c r="B5" t="str">
        <f>"0600"</f>
        <v>0600</v>
      </c>
      <c r="C5" t="s">
        <v>16</v>
      </c>
      <c r="D5" t="s">
        <v>18</v>
      </c>
      <c r="E5" t="s">
        <v>11</v>
      </c>
      <c r="G5" s="2" t="s">
        <v>17</v>
      </c>
      <c r="I5" t="s">
        <v>14</v>
      </c>
      <c r="J5" t="s">
        <v>19</v>
      </c>
    </row>
    <row r="6" spans="1:10" ht="45">
      <c r="A6" t="str">
        <f t="shared" si="0"/>
        <v>2014-04-20</v>
      </c>
      <c r="B6" t="str">
        <f>"0700"</f>
        <v>0700</v>
      </c>
      <c r="C6" t="s">
        <v>20</v>
      </c>
      <c r="E6" t="s">
        <v>11</v>
      </c>
      <c r="G6" s="2" t="s">
        <v>21</v>
      </c>
      <c r="I6" t="s">
        <v>13</v>
      </c>
      <c r="J6" t="s">
        <v>22</v>
      </c>
    </row>
    <row r="7" spans="1:10" ht="45">
      <c r="A7" t="str">
        <f t="shared" si="0"/>
        <v>2014-04-20</v>
      </c>
      <c r="B7" t="str">
        <f>"0800"</f>
        <v>0800</v>
      </c>
      <c r="C7" t="s">
        <v>23</v>
      </c>
      <c r="D7" t="s">
        <v>26</v>
      </c>
      <c r="E7" t="s">
        <v>24</v>
      </c>
      <c r="G7" s="2" t="s">
        <v>25</v>
      </c>
      <c r="I7" t="s">
        <v>14</v>
      </c>
      <c r="J7" t="s">
        <v>22</v>
      </c>
    </row>
    <row r="8" spans="1:10" ht="45">
      <c r="A8" t="str">
        <f t="shared" si="0"/>
        <v>2014-04-20</v>
      </c>
      <c r="B8" t="str">
        <f>"0900"</f>
        <v>0900</v>
      </c>
      <c r="C8" t="s">
        <v>27</v>
      </c>
      <c r="E8" t="s">
        <v>24</v>
      </c>
      <c r="G8" s="2" t="s">
        <v>28</v>
      </c>
      <c r="H8">
        <v>2012</v>
      </c>
      <c r="I8" t="s">
        <v>14</v>
      </c>
      <c r="J8" t="s">
        <v>29</v>
      </c>
    </row>
    <row r="9" spans="1:10" ht="45">
      <c r="A9" t="str">
        <f t="shared" si="0"/>
        <v>2014-04-20</v>
      </c>
      <c r="B9" t="str">
        <f>"1000"</f>
        <v>1000</v>
      </c>
      <c r="C9" t="s">
        <v>30</v>
      </c>
      <c r="D9" t="s">
        <v>33</v>
      </c>
      <c r="E9" t="s">
        <v>31</v>
      </c>
      <c r="G9" s="2" t="s">
        <v>32</v>
      </c>
      <c r="H9">
        <v>2013</v>
      </c>
      <c r="I9" t="s">
        <v>14</v>
      </c>
      <c r="J9" t="s">
        <v>34</v>
      </c>
    </row>
    <row r="10" spans="1:10" ht="45">
      <c r="A10" t="str">
        <f t="shared" si="0"/>
        <v>2014-04-20</v>
      </c>
      <c r="B10" t="str">
        <f>"1200"</f>
        <v>1200</v>
      </c>
      <c r="C10" t="s">
        <v>35</v>
      </c>
      <c r="G10" s="2" t="s">
        <v>36</v>
      </c>
      <c r="H10">
        <v>2014</v>
      </c>
      <c r="I10" t="s">
        <v>14</v>
      </c>
      <c r="J10" t="s">
        <v>37</v>
      </c>
    </row>
    <row r="11" spans="1:10" ht="45">
      <c r="A11" t="str">
        <f t="shared" si="0"/>
        <v>2014-04-20</v>
      </c>
      <c r="B11" t="str">
        <f>"1230"</f>
        <v>1230</v>
      </c>
      <c r="C11" t="s">
        <v>38</v>
      </c>
      <c r="E11" t="s">
        <v>24</v>
      </c>
      <c r="F11" t="s">
        <v>39</v>
      </c>
      <c r="G11" s="2" t="s">
        <v>40</v>
      </c>
      <c r="H11">
        <v>2010</v>
      </c>
      <c r="I11" t="s">
        <v>14</v>
      </c>
      <c r="J11" t="s">
        <v>41</v>
      </c>
    </row>
    <row r="12" spans="1:10" ht="45">
      <c r="A12" t="str">
        <f t="shared" si="0"/>
        <v>2014-04-20</v>
      </c>
      <c r="B12" t="str">
        <f>"1300"</f>
        <v>1300</v>
      </c>
      <c r="C12" t="s">
        <v>42</v>
      </c>
      <c r="E12" t="s">
        <v>24</v>
      </c>
      <c r="F12" t="s">
        <v>39</v>
      </c>
      <c r="G12" s="2" t="s">
        <v>43</v>
      </c>
      <c r="H12">
        <v>2011</v>
      </c>
      <c r="I12" t="s">
        <v>14</v>
      </c>
      <c r="J12" t="s">
        <v>15</v>
      </c>
    </row>
    <row r="13" spans="1:10" ht="45">
      <c r="A13" t="str">
        <f t="shared" si="0"/>
        <v>2014-04-20</v>
      </c>
      <c r="B13" t="str">
        <f>"1400"</f>
        <v>1400</v>
      </c>
      <c r="C13" t="s">
        <v>44</v>
      </c>
      <c r="E13" t="s">
        <v>31</v>
      </c>
      <c r="G13" s="2" t="s">
        <v>45</v>
      </c>
      <c r="H13">
        <v>2014</v>
      </c>
      <c r="I13" t="s">
        <v>14</v>
      </c>
      <c r="J13" t="s">
        <v>34</v>
      </c>
    </row>
    <row r="14" spans="1:10" ht="45">
      <c r="A14" t="str">
        <f t="shared" si="0"/>
        <v>2014-04-20</v>
      </c>
      <c r="B14" t="str">
        <f>"1600"</f>
        <v>1600</v>
      </c>
      <c r="C14" t="s">
        <v>46</v>
      </c>
      <c r="D14" t="s">
        <v>48</v>
      </c>
      <c r="E14" t="s">
        <v>11</v>
      </c>
      <c r="G14" s="2" t="s">
        <v>47</v>
      </c>
      <c r="H14">
        <v>2013</v>
      </c>
      <c r="I14" t="s">
        <v>14</v>
      </c>
      <c r="J14" t="s">
        <v>49</v>
      </c>
    </row>
    <row r="15" spans="1:10" ht="45">
      <c r="A15" t="str">
        <f t="shared" si="0"/>
        <v>2014-04-20</v>
      </c>
      <c r="B15" t="str">
        <f>"1615"</f>
        <v>1615</v>
      </c>
      <c r="C15" t="s">
        <v>46</v>
      </c>
      <c r="D15" t="s">
        <v>51</v>
      </c>
      <c r="E15" t="s">
        <v>11</v>
      </c>
      <c r="G15" s="2" t="s">
        <v>50</v>
      </c>
      <c r="H15">
        <v>2013</v>
      </c>
      <c r="I15" t="s">
        <v>14</v>
      </c>
      <c r="J15" t="s">
        <v>49</v>
      </c>
    </row>
    <row r="16" spans="1:10" ht="30">
      <c r="A16" t="str">
        <f t="shared" si="0"/>
        <v>2014-04-20</v>
      </c>
      <c r="B16" t="str">
        <f>"1630"</f>
        <v>1630</v>
      </c>
      <c r="C16" t="s">
        <v>52</v>
      </c>
      <c r="E16" t="s">
        <v>24</v>
      </c>
      <c r="F16" t="s">
        <v>39</v>
      </c>
      <c r="G16" s="2" t="s">
        <v>53</v>
      </c>
      <c r="H16">
        <v>2011</v>
      </c>
      <c r="I16" t="s">
        <v>54</v>
      </c>
      <c r="J16" t="s">
        <v>55</v>
      </c>
    </row>
    <row r="17" spans="1:10" ht="45">
      <c r="A17" t="str">
        <f t="shared" si="0"/>
        <v>2014-04-20</v>
      </c>
      <c r="B17" t="str">
        <f>"1700"</f>
        <v>1700</v>
      </c>
      <c r="C17" t="s">
        <v>56</v>
      </c>
      <c r="E17" t="s">
        <v>31</v>
      </c>
      <c r="G17" s="2" t="s">
        <v>57</v>
      </c>
      <c r="H17">
        <v>2014</v>
      </c>
      <c r="I17" t="s">
        <v>58</v>
      </c>
      <c r="J17" t="s">
        <v>59</v>
      </c>
    </row>
    <row r="18" spans="1:10" ht="45">
      <c r="A18" t="str">
        <f t="shared" si="0"/>
        <v>2014-04-20</v>
      </c>
      <c r="B18" t="str">
        <f>"1730"</f>
        <v>1730</v>
      </c>
      <c r="C18" t="s">
        <v>35</v>
      </c>
      <c r="G18" s="2" t="s">
        <v>36</v>
      </c>
      <c r="H18">
        <v>2014</v>
      </c>
      <c r="I18" t="s">
        <v>14</v>
      </c>
      <c r="J18" t="s">
        <v>37</v>
      </c>
    </row>
    <row r="19" spans="1:10" ht="45">
      <c r="A19" t="str">
        <f t="shared" si="0"/>
        <v>2014-04-20</v>
      </c>
      <c r="B19" t="str">
        <f>"1800"</f>
        <v>1800</v>
      </c>
      <c r="C19" t="s">
        <v>60</v>
      </c>
      <c r="E19" t="s">
        <v>31</v>
      </c>
      <c r="G19" s="2" t="s">
        <v>61</v>
      </c>
      <c r="H19">
        <v>2014</v>
      </c>
      <c r="I19" t="s">
        <v>14</v>
      </c>
      <c r="J19" t="s">
        <v>59</v>
      </c>
    </row>
    <row r="20" spans="1:10" ht="30">
      <c r="A20" t="str">
        <f t="shared" si="0"/>
        <v>2014-04-20</v>
      </c>
      <c r="B20" t="str">
        <f>"1830"</f>
        <v>1830</v>
      </c>
      <c r="C20" t="s">
        <v>62</v>
      </c>
      <c r="G20" s="2" t="s">
        <v>63</v>
      </c>
      <c r="I20" t="s">
        <v>14</v>
      </c>
      <c r="J20" t="s">
        <v>64</v>
      </c>
    </row>
    <row r="21" spans="1:10" ht="30">
      <c r="A21" t="str">
        <f t="shared" si="0"/>
        <v>2014-04-20</v>
      </c>
      <c r="B21" t="str">
        <f>"1900"</f>
        <v>1900</v>
      </c>
      <c r="C21" t="s">
        <v>65</v>
      </c>
      <c r="D21" t="s">
        <v>67</v>
      </c>
      <c r="E21" t="s">
        <v>11</v>
      </c>
      <c r="G21" s="2" t="s">
        <v>66</v>
      </c>
      <c r="H21">
        <v>2013</v>
      </c>
      <c r="I21" t="s">
        <v>14</v>
      </c>
      <c r="J21" t="s">
        <v>49</v>
      </c>
    </row>
    <row r="22" spans="1:10" ht="45">
      <c r="A22" t="str">
        <f t="shared" si="0"/>
        <v>2014-04-20</v>
      </c>
      <c r="B22" t="str">
        <f>"1915"</f>
        <v>1915</v>
      </c>
      <c r="C22" t="s">
        <v>65</v>
      </c>
      <c r="D22" t="s">
        <v>69</v>
      </c>
      <c r="E22" t="s">
        <v>11</v>
      </c>
      <c r="G22" s="2" t="s">
        <v>68</v>
      </c>
      <c r="H22">
        <v>2013</v>
      </c>
      <c r="I22" t="s">
        <v>14</v>
      </c>
      <c r="J22" t="s">
        <v>70</v>
      </c>
    </row>
    <row r="23" spans="1:10" ht="45">
      <c r="A23" t="str">
        <f t="shared" si="0"/>
        <v>2014-04-20</v>
      </c>
      <c r="B23" t="str">
        <f>"1930"</f>
        <v>1930</v>
      </c>
      <c r="C23" t="s">
        <v>71</v>
      </c>
      <c r="G23" s="2" t="s">
        <v>72</v>
      </c>
      <c r="H23">
        <v>2014</v>
      </c>
      <c r="I23" t="s">
        <v>14</v>
      </c>
      <c r="J23" t="s">
        <v>73</v>
      </c>
    </row>
    <row r="24" spans="1:10" ht="45">
      <c r="A24" t="str">
        <f t="shared" si="0"/>
        <v>2014-04-20</v>
      </c>
      <c r="B24" t="str">
        <f>"2000"</f>
        <v>2000</v>
      </c>
      <c r="C24" t="s">
        <v>74</v>
      </c>
      <c r="D24" t="s">
        <v>76</v>
      </c>
      <c r="E24" t="s">
        <v>11</v>
      </c>
      <c r="G24" s="2" t="s">
        <v>75</v>
      </c>
      <c r="I24" t="s">
        <v>77</v>
      </c>
      <c r="J24" t="s">
        <v>78</v>
      </c>
    </row>
    <row r="25" spans="1:10" ht="45">
      <c r="A25" t="str">
        <f t="shared" si="0"/>
        <v>2014-04-20</v>
      </c>
      <c r="B25" t="str">
        <f>"2030"</f>
        <v>2030</v>
      </c>
      <c r="C25" t="s">
        <v>79</v>
      </c>
      <c r="D25" t="s">
        <v>81</v>
      </c>
      <c r="E25" t="s">
        <v>11</v>
      </c>
      <c r="G25" s="2" t="s">
        <v>80</v>
      </c>
      <c r="H25">
        <v>2013</v>
      </c>
      <c r="I25" t="s">
        <v>14</v>
      </c>
      <c r="J25" t="s">
        <v>82</v>
      </c>
    </row>
    <row r="26" spans="1:10" ht="30">
      <c r="A26" t="str">
        <f t="shared" si="0"/>
        <v>2014-04-20</v>
      </c>
      <c r="B26" t="str">
        <f>"2130"</f>
        <v>2130</v>
      </c>
      <c r="C26" t="s">
        <v>83</v>
      </c>
      <c r="D26" t="s">
        <v>13</v>
      </c>
      <c r="E26" t="s">
        <v>84</v>
      </c>
      <c r="F26" t="s">
        <v>39</v>
      </c>
      <c r="G26" s="2" t="s">
        <v>85</v>
      </c>
      <c r="H26">
        <v>2010</v>
      </c>
      <c r="I26" t="s">
        <v>86</v>
      </c>
      <c r="J26" t="s">
        <v>87</v>
      </c>
    </row>
    <row r="27" spans="1:10" ht="30">
      <c r="A27" t="str">
        <f t="shared" si="0"/>
        <v>2014-04-20</v>
      </c>
      <c r="B27" t="str">
        <f>"2330"</f>
        <v>2330</v>
      </c>
      <c r="C27" t="s">
        <v>65</v>
      </c>
      <c r="D27" t="s">
        <v>67</v>
      </c>
      <c r="E27" t="s">
        <v>11</v>
      </c>
      <c r="G27" s="2" t="s">
        <v>66</v>
      </c>
      <c r="H27">
        <v>2013</v>
      </c>
      <c r="I27" t="s">
        <v>14</v>
      </c>
      <c r="J27" t="s">
        <v>49</v>
      </c>
    </row>
    <row r="28" spans="1:10" ht="45">
      <c r="A28" t="str">
        <f t="shared" si="0"/>
        <v>2014-04-20</v>
      </c>
      <c r="B28" t="str">
        <f>"2345"</f>
        <v>2345</v>
      </c>
      <c r="C28" t="s">
        <v>65</v>
      </c>
      <c r="D28" t="s">
        <v>69</v>
      </c>
      <c r="E28" t="s">
        <v>11</v>
      </c>
      <c r="G28" s="2" t="s">
        <v>68</v>
      </c>
      <c r="H28">
        <v>2013</v>
      </c>
      <c r="I28" t="s">
        <v>14</v>
      </c>
      <c r="J28" t="s">
        <v>70</v>
      </c>
    </row>
    <row r="29" spans="1:10" ht="45">
      <c r="A29" t="str">
        <f aca="true" t="shared" si="1" ref="A29:A70">"2014-04-21"</f>
        <v>2014-04-21</v>
      </c>
      <c r="B29" t="str">
        <f>"0000"</f>
        <v>0000</v>
      </c>
      <c r="C29" t="s">
        <v>44</v>
      </c>
      <c r="E29" t="s">
        <v>31</v>
      </c>
      <c r="G29" s="2" t="s">
        <v>45</v>
      </c>
      <c r="H29">
        <v>2014</v>
      </c>
      <c r="I29" t="s">
        <v>14</v>
      </c>
      <c r="J29" t="s">
        <v>34</v>
      </c>
    </row>
    <row r="30" spans="1:10" ht="45">
      <c r="A30" t="str">
        <f t="shared" si="1"/>
        <v>2014-04-21</v>
      </c>
      <c r="B30" t="str">
        <f>"0200"</f>
        <v>0200</v>
      </c>
      <c r="C30" t="s">
        <v>88</v>
      </c>
      <c r="D30" t="s">
        <v>90</v>
      </c>
      <c r="E30" t="s">
        <v>11</v>
      </c>
      <c r="G30" s="2" t="s">
        <v>89</v>
      </c>
      <c r="H30">
        <v>2013</v>
      </c>
      <c r="I30" t="s">
        <v>14</v>
      </c>
      <c r="J30" t="s">
        <v>91</v>
      </c>
    </row>
    <row r="31" spans="1:10" ht="30">
      <c r="A31" t="str">
        <f t="shared" si="1"/>
        <v>2014-04-21</v>
      </c>
      <c r="B31" t="str">
        <f>"0300"</f>
        <v>0300</v>
      </c>
      <c r="C31" t="s">
        <v>92</v>
      </c>
      <c r="D31" t="s">
        <v>360</v>
      </c>
      <c r="E31" t="s">
        <v>31</v>
      </c>
      <c r="G31" s="2" t="s">
        <v>93</v>
      </c>
      <c r="H31">
        <v>2008</v>
      </c>
      <c r="I31" t="s">
        <v>14</v>
      </c>
      <c r="J31" t="s">
        <v>15</v>
      </c>
    </row>
    <row r="32" spans="1:10" ht="45">
      <c r="A32" t="str">
        <f t="shared" si="1"/>
        <v>2014-04-21</v>
      </c>
      <c r="B32" t="str">
        <f>"0400"</f>
        <v>0400</v>
      </c>
      <c r="C32" t="s">
        <v>94</v>
      </c>
      <c r="E32" t="s">
        <v>31</v>
      </c>
      <c r="G32" s="2" t="s">
        <v>95</v>
      </c>
      <c r="H32">
        <v>2011</v>
      </c>
      <c r="I32" t="s">
        <v>14</v>
      </c>
      <c r="J32" t="s">
        <v>96</v>
      </c>
    </row>
    <row r="33" spans="1:10" ht="30">
      <c r="A33" t="str">
        <f t="shared" si="1"/>
        <v>2014-04-21</v>
      </c>
      <c r="B33" t="str">
        <f>"0500"</f>
        <v>0500</v>
      </c>
      <c r="C33" t="s">
        <v>10</v>
      </c>
      <c r="E33" t="s">
        <v>11</v>
      </c>
      <c r="G33" s="2" t="s">
        <v>97</v>
      </c>
      <c r="H33">
        <v>2011</v>
      </c>
      <c r="I33" t="s">
        <v>14</v>
      </c>
      <c r="J33" t="s">
        <v>15</v>
      </c>
    </row>
    <row r="34" spans="1:10" ht="45">
      <c r="A34" t="str">
        <f t="shared" si="1"/>
        <v>2014-04-21</v>
      </c>
      <c r="B34" t="str">
        <f>"0600"</f>
        <v>0600</v>
      </c>
      <c r="C34" t="s">
        <v>98</v>
      </c>
      <c r="D34" t="s">
        <v>100</v>
      </c>
      <c r="E34" t="s">
        <v>11</v>
      </c>
      <c r="G34" s="2" t="s">
        <v>99</v>
      </c>
      <c r="H34">
        <v>2005</v>
      </c>
      <c r="I34" t="s">
        <v>77</v>
      </c>
      <c r="J34" t="s">
        <v>78</v>
      </c>
    </row>
    <row r="35" spans="1:10" ht="30">
      <c r="A35" t="str">
        <f t="shared" si="1"/>
        <v>2014-04-21</v>
      </c>
      <c r="B35" t="str">
        <f>"0630"</f>
        <v>0630</v>
      </c>
      <c r="C35" t="s">
        <v>101</v>
      </c>
      <c r="E35" t="s">
        <v>11</v>
      </c>
      <c r="G35" s="2" t="s">
        <v>102</v>
      </c>
      <c r="H35">
        <v>2013</v>
      </c>
      <c r="I35" t="s">
        <v>14</v>
      </c>
      <c r="J35" t="s">
        <v>103</v>
      </c>
    </row>
    <row r="36" spans="1:10" ht="45">
      <c r="A36" t="str">
        <f t="shared" si="1"/>
        <v>2014-04-21</v>
      </c>
      <c r="B36" t="str">
        <f>"0700"</f>
        <v>0700</v>
      </c>
      <c r="C36" t="s">
        <v>104</v>
      </c>
      <c r="D36" t="s">
        <v>106</v>
      </c>
      <c r="E36" t="s">
        <v>11</v>
      </c>
      <c r="G36" s="2" t="s">
        <v>105</v>
      </c>
      <c r="H36">
        <v>2012</v>
      </c>
      <c r="I36" t="s">
        <v>14</v>
      </c>
      <c r="J36" t="s">
        <v>78</v>
      </c>
    </row>
    <row r="37" spans="1:10" ht="30">
      <c r="A37" t="str">
        <f t="shared" si="1"/>
        <v>2014-04-21</v>
      </c>
      <c r="B37" t="str">
        <f>"0730"</f>
        <v>0730</v>
      </c>
      <c r="C37" t="s">
        <v>107</v>
      </c>
      <c r="D37" t="s">
        <v>109</v>
      </c>
      <c r="E37" t="s">
        <v>11</v>
      </c>
      <c r="G37" s="2" t="s">
        <v>108</v>
      </c>
      <c r="H37">
        <v>2002</v>
      </c>
      <c r="I37" t="s">
        <v>77</v>
      </c>
      <c r="J37" t="s">
        <v>49</v>
      </c>
    </row>
    <row r="38" spans="1:10" ht="30">
      <c r="A38" t="str">
        <f t="shared" si="1"/>
        <v>2014-04-21</v>
      </c>
      <c r="B38" t="str">
        <f>"0745"</f>
        <v>0745</v>
      </c>
      <c r="C38" t="s">
        <v>107</v>
      </c>
      <c r="D38" t="s">
        <v>110</v>
      </c>
      <c r="E38" t="s">
        <v>11</v>
      </c>
      <c r="G38" s="2" t="s">
        <v>108</v>
      </c>
      <c r="H38">
        <v>2002</v>
      </c>
      <c r="I38" t="s">
        <v>77</v>
      </c>
      <c r="J38" t="s">
        <v>111</v>
      </c>
    </row>
    <row r="39" spans="1:10" ht="45">
      <c r="A39" t="str">
        <f t="shared" si="1"/>
        <v>2014-04-21</v>
      </c>
      <c r="B39" t="str">
        <f>"0800"</f>
        <v>0800</v>
      </c>
      <c r="C39" t="s">
        <v>112</v>
      </c>
      <c r="E39" t="s">
        <v>11</v>
      </c>
      <c r="G39" s="2" t="s">
        <v>113</v>
      </c>
      <c r="H39">
        <v>2011</v>
      </c>
      <c r="I39" t="s">
        <v>14</v>
      </c>
      <c r="J39" t="s">
        <v>103</v>
      </c>
    </row>
    <row r="40" spans="1:10" ht="30">
      <c r="A40" t="str">
        <f t="shared" si="1"/>
        <v>2014-04-21</v>
      </c>
      <c r="B40" t="str">
        <f>"0830"</f>
        <v>0830</v>
      </c>
      <c r="C40" t="s">
        <v>114</v>
      </c>
      <c r="D40" t="s">
        <v>116</v>
      </c>
      <c r="E40" t="s">
        <v>11</v>
      </c>
      <c r="G40" s="2" t="s">
        <v>115</v>
      </c>
      <c r="H40">
        <v>2009</v>
      </c>
      <c r="I40" t="s">
        <v>14</v>
      </c>
      <c r="J40" t="s">
        <v>64</v>
      </c>
    </row>
    <row r="41" spans="1:10" ht="45">
      <c r="A41" t="str">
        <f t="shared" si="1"/>
        <v>2014-04-21</v>
      </c>
      <c r="B41" t="str">
        <f>"0900"</f>
        <v>0900</v>
      </c>
      <c r="C41" t="s">
        <v>117</v>
      </c>
      <c r="E41" t="s">
        <v>11</v>
      </c>
      <c r="G41" s="2" t="s">
        <v>118</v>
      </c>
      <c r="H41">
        <v>2010</v>
      </c>
      <c r="I41" t="s">
        <v>77</v>
      </c>
      <c r="J41" t="s">
        <v>119</v>
      </c>
    </row>
    <row r="42" spans="1:10" ht="45">
      <c r="A42" t="str">
        <f t="shared" si="1"/>
        <v>2014-04-21</v>
      </c>
      <c r="B42" t="str">
        <f>"0930"</f>
        <v>0930</v>
      </c>
      <c r="C42" t="s">
        <v>120</v>
      </c>
      <c r="E42" t="s">
        <v>11</v>
      </c>
      <c r="G42" s="2" t="s">
        <v>121</v>
      </c>
      <c r="I42" t="s">
        <v>14</v>
      </c>
      <c r="J42" t="s">
        <v>119</v>
      </c>
    </row>
    <row r="43" spans="1:10" ht="30">
      <c r="A43" t="str">
        <f t="shared" si="1"/>
        <v>2014-04-21</v>
      </c>
      <c r="B43" t="str">
        <f>"1000"</f>
        <v>1000</v>
      </c>
      <c r="C43" t="s">
        <v>122</v>
      </c>
      <c r="E43" t="s">
        <v>24</v>
      </c>
      <c r="F43" t="s">
        <v>123</v>
      </c>
      <c r="G43" s="2" t="s">
        <v>124</v>
      </c>
      <c r="H43">
        <v>2012</v>
      </c>
      <c r="I43" t="s">
        <v>77</v>
      </c>
      <c r="J43" t="s">
        <v>119</v>
      </c>
    </row>
    <row r="44" spans="1:10" ht="30">
      <c r="A44" t="str">
        <f t="shared" si="1"/>
        <v>2014-04-21</v>
      </c>
      <c r="B44" t="str">
        <f>"1030"</f>
        <v>1030</v>
      </c>
      <c r="C44" t="s">
        <v>62</v>
      </c>
      <c r="G44" s="2" t="s">
        <v>63</v>
      </c>
      <c r="I44" t="s">
        <v>14</v>
      </c>
      <c r="J44" t="s">
        <v>64</v>
      </c>
    </row>
    <row r="45" spans="1:10" ht="45">
      <c r="A45" t="str">
        <f t="shared" si="1"/>
        <v>2014-04-21</v>
      </c>
      <c r="B45" t="str">
        <f>"1100"</f>
        <v>1100</v>
      </c>
      <c r="C45" t="s">
        <v>56</v>
      </c>
      <c r="E45" t="s">
        <v>31</v>
      </c>
      <c r="G45" s="2" t="s">
        <v>57</v>
      </c>
      <c r="H45">
        <v>2014</v>
      </c>
      <c r="I45" t="s">
        <v>58</v>
      </c>
      <c r="J45" t="s">
        <v>59</v>
      </c>
    </row>
    <row r="46" spans="1:10" ht="45">
      <c r="A46" t="str">
        <f t="shared" si="1"/>
        <v>2014-04-21</v>
      </c>
      <c r="B46" t="str">
        <f>"1130"</f>
        <v>1130</v>
      </c>
      <c r="C46" t="s">
        <v>60</v>
      </c>
      <c r="E46" t="s">
        <v>31</v>
      </c>
      <c r="G46" s="2" t="s">
        <v>61</v>
      </c>
      <c r="H46">
        <v>2014</v>
      </c>
      <c r="I46" t="s">
        <v>14</v>
      </c>
      <c r="J46" t="s">
        <v>59</v>
      </c>
    </row>
    <row r="47" spans="1:10" ht="30">
      <c r="A47" t="str">
        <f t="shared" si="1"/>
        <v>2014-04-21</v>
      </c>
      <c r="B47" t="str">
        <f>"1200"</f>
        <v>1200</v>
      </c>
      <c r="C47" t="s">
        <v>65</v>
      </c>
      <c r="D47" t="s">
        <v>67</v>
      </c>
      <c r="E47" t="s">
        <v>11</v>
      </c>
      <c r="G47" s="2" t="s">
        <v>66</v>
      </c>
      <c r="H47">
        <v>2013</v>
      </c>
      <c r="I47" t="s">
        <v>14</v>
      </c>
      <c r="J47" t="s">
        <v>49</v>
      </c>
    </row>
    <row r="48" spans="1:10" ht="45">
      <c r="A48" t="str">
        <f t="shared" si="1"/>
        <v>2014-04-21</v>
      </c>
      <c r="B48" t="str">
        <f>"1215"</f>
        <v>1215</v>
      </c>
      <c r="C48" t="s">
        <v>65</v>
      </c>
      <c r="D48" t="s">
        <v>69</v>
      </c>
      <c r="E48" t="s">
        <v>11</v>
      </c>
      <c r="G48" s="2" t="s">
        <v>68</v>
      </c>
      <c r="H48">
        <v>2013</v>
      </c>
      <c r="I48" t="s">
        <v>14</v>
      </c>
      <c r="J48" t="s">
        <v>70</v>
      </c>
    </row>
    <row r="49" spans="1:10" ht="45">
      <c r="A49" t="str">
        <f t="shared" si="1"/>
        <v>2014-04-21</v>
      </c>
      <c r="B49" t="str">
        <f>"1230"</f>
        <v>1230</v>
      </c>
      <c r="C49" t="s">
        <v>79</v>
      </c>
      <c r="D49" t="s">
        <v>81</v>
      </c>
      <c r="E49" t="s">
        <v>11</v>
      </c>
      <c r="G49" s="2" t="s">
        <v>80</v>
      </c>
      <c r="H49">
        <v>2013</v>
      </c>
      <c r="I49" t="s">
        <v>14</v>
      </c>
      <c r="J49" t="s">
        <v>82</v>
      </c>
    </row>
    <row r="50" spans="1:10" ht="45">
      <c r="A50" t="str">
        <f t="shared" si="1"/>
        <v>2014-04-21</v>
      </c>
      <c r="B50" t="str">
        <f>"1330"</f>
        <v>1330</v>
      </c>
      <c r="C50" t="s">
        <v>71</v>
      </c>
      <c r="E50" t="s">
        <v>31</v>
      </c>
      <c r="G50" s="2" t="s">
        <v>72</v>
      </c>
      <c r="H50">
        <v>2014</v>
      </c>
      <c r="I50" t="s">
        <v>14</v>
      </c>
      <c r="J50" t="s">
        <v>37</v>
      </c>
    </row>
    <row r="51" spans="1:10" ht="45">
      <c r="A51" t="str">
        <f t="shared" si="1"/>
        <v>2014-04-21</v>
      </c>
      <c r="B51" t="str">
        <f>"1400"</f>
        <v>1400</v>
      </c>
      <c r="C51" t="s">
        <v>74</v>
      </c>
      <c r="D51" t="s">
        <v>76</v>
      </c>
      <c r="E51" t="s">
        <v>11</v>
      </c>
      <c r="G51" s="2" t="s">
        <v>75</v>
      </c>
      <c r="I51" t="s">
        <v>77</v>
      </c>
      <c r="J51" t="s">
        <v>78</v>
      </c>
    </row>
    <row r="52" spans="1:10" ht="45">
      <c r="A52" t="str">
        <f t="shared" si="1"/>
        <v>2014-04-21</v>
      </c>
      <c r="B52" t="str">
        <f>"1430"</f>
        <v>1430</v>
      </c>
      <c r="C52" t="s">
        <v>117</v>
      </c>
      <c r="E52" t="s">
        <v>11</v>
      </c>
      <c r="G52" s="2" t="s">
        <v>118</v>
      </c>
      <c r="H52">
        <v>2010</v>
      </c>
      <c r="I52" t="s">
        <v>77</v>
      </c>
      <c r="J52" t="s">
        <v>119</v>
      </c>
    </row>
    <row r="53" spans="1:10" ht="45">
      <c r="A53" t="str">
        <f t="shared" si="1"/>
        <v>2014-04-21</v>
      </c>
      <c r="B53" t="str">
        <f>"1500"</f>
        <v>1500</v>
      </c>
      <c r="C53" t="s">
        <v>98</v>
      </c>
      <c r="D53" t="s">
        <v>100</v>
      </c>
      <c r="E53" t="s">
        <v>11</v>
      </c>
      <c r="G53" s="2" t="s">
        <v>99</v>
      </c>
      <c r="H53">
        <v>2005</v>
      </c>
      <c r="I53" t="s">
        <v>77</v>
      </c>
      <c r="J53" t="s">
        <v>78</v>
      </c>
    </row>
    <row r="54" spans="1:10" ht="45">
      <c r="A54" t="str">
        <f t="shared" si="1"/>
        <v>2014-04-21</v>
      </c>
      <c r="B54" t="str">
        <f>"1530"</f>
        <v>1530</v>
      </c>
      <c r="C54" t="s">
        <v>104</v>
      </c>
      <c r="D54" t="s">
        <v>106</v>
      </c>
      <c r="E54" t="s">
        <v>11</v>
      </c>
      <c r="G54" s="2" t="s">
        <v>105</v>
      </c>
      <c r="H54">
        <v>2012</v>
      </c>
      <c r="I54" t="s">
        <v>14</v>
      </c>
      <c r="J54" t="s">
        <v>78</v>
      </c>
    </row>
    <row r="55" spans="1:10" ht="30">
      <c r="A55" t="str">
        <f t="shared" si="1"/>
        <v>2014-04-21</v>
      </c>
      <c r="B55" t="str">
        <f>"1600"</f>
        <v>1600</v>
      </c>
      <c r="C55" t="s">
        <v>114</v>
      </c>
      <c r="D55" t="s">
        <v>116</v>
      </c>
      <c r="E55" t="s">
        <v>11</v>
      </c>
      <c r="G55" s="2" t="s">
        <v>115</v>
      </c>
      <c r="H55">
        <v>2009</v>
      </c>
      <c r="I55" t="s">
        <v>14</v>
      </c>
      <c r="J55" t="s">
        <v>64</v>
      </c>
    </row>
    <row r="56" spans="1:10" ht="30">
      <c r="A56" t="str">
        <f t="shared" si="1"/>
        <v>2014-04-21</v>
      </c>
      <c r="B56" t="str">
        <f>"1630"</f>
        <v>1630</v>
      </c>
      <c r="C56" t="s">
        <v>101</v>
      </c>
      <c r="E56" t="s">
        <v>11</v>
      </c>
      <c r="G56" s="2" t="s">
        <v>102</v>
      </c>
      <c r="H56">
        <v>2013</v>
      </c>
      <c r="I56" t="s">
        <v>14</v>
      </c>
      <c r="J56" t="s">
        <v>103</v>
      </c>
    </row>
    <row r="57" spans="1:10" ht="45">
      <c r="A57" t="str">
        <f t="shared" si="1"/>
        <v>2014-04-21</v>
      </c>
      <c r="B57" t="str">
        <f>"1700"</f>
        <v>1700</v>
      </c>
      <c r="C57" t="s">
        <v>112</v>
      </c>
      <c r="E57" t="s">
        <v>11</v>
      </c>
      <c r="G57" s="2" t="s">
        <v>113</v>
      </c>
      <c r="H57">
        <v>2011</v>
      </c>
      <c r="I57" t="s">
        <v>14</v>
      </c>
      <c r="J57" t="s">
        <v>103</v>
      </c>
    </row>
    <row r="58" spans="1:10" ht="45">
      <c r="A58" t="str">
        <f t="shared" si="1"/>
        <v>2014-04-21</v>
      </c>
      <c r="B58" t="str">
        <f>"1730"</f>
        <v>1730</v>
      </c>
      <c r="C58" t="s">
        <v>125</v>
      </c>
      <c r="G58" s="2" t="s">
        <v>36</v>
      </c>
      <c r="H58">
        <v>2014</v>
      </c>
      <c r="I58" t="s">
        <v>14</v>
      </c>
      <c r="J58" t="s">
        <v>59</v>
      </c>
    </row>
    <row r="59" spans="1:10" ht="45">
      <c r="A59" t="str">
        <f t="shared" si="1"/>
        <v>2014-04-21</v>
      </c>
      <c r="B59" t="str">
        <f>"1800"</f>
        <v>1800</v>
      </c>
      <c r="C59" t="s">
        <v>126</v>
      </c>
      <c r="D59" t="s">
        <v>128</v>
      </c>
      <c r="G59" s="2" t="s">
        <v>127</v>
      </c>
      <c r="I59" t="s">
        <v>13</v>
      </c>
      <c r="J59" t="s">
        <v>129</v>
      </c>
    </row>
    <row r="60" spans="1:10" ht="45">
      <c r="A60" t="str">
        <f t="shared" si="1"/>
        <v>2014-04-21</v>
      </c>
      <c r="B60" t="str">
        <f>"1815"</f>
        <v>1815</v>
      </c>
      <c r="C60" t="s">
        <v>126</v>
      </c>
      <c r="D60" t="s">
        <v>131</v>
      </c>
      <c r="G60" s="2" t="s">
        <v>130</v>
      </c>
      <c r="I60" t="s">
        <v>13</v>
      </c>
      <c r="J60" t="s">
        <v>129</v>
      </c>
    </row>
    <row r="61" spans="1:10" ht="45">
      <c r="A61" t="str">
        <f t="shared" si="1"/>
        <v>2014-04-21</v>
      </c>
      <c r="B61" t="str">
        <f>"1830"</f>
        <v>1830</v>
      </c>
      <c r="C61" t="s">
        <v>132</v>
      </c>
      <c r="D61" t="s">
        <v>134</v>
      </c>
      <c r="E61" t="s">
        <v>11</v>
      </c>
      <c r="G61" s="2" t="s">
        <v>133</v>
      </c>
      <c r="H61">
        <v>2013</v>
      </c>
      <c r="I61" t="s">
        <v>14</v>
      </c>
      <c r="J61" t="s">
        <v>49</v>
      </c>
    </row>
    <row r="62" spans="1:10" ht="45">
      <c r="A62" t="str">
        <f t="shared" si="1"/>
        <v>2014-04-21</v>
      </c>
      <c r="B62" t="str">
        <f>"1845"</f>
        <v>1845</v>
      </c>
      <c r="C62" t="s">
        <v>132</v>
      </c>
      <c r="D62" t="s">
        <v>136</v>
      </c>
      <c r="E62" t="s">
        <v>11</v>
      </c>
      <c r="G62" s="2" t="s">
        <v>135</v>
      </c>
      <c r="H62">
        <v>2013</v>
      </c>
      <c r="I62" t="s">
        <v>14</v>
      </c>
      <c r="J62" t="s">
        <v>49</v>
      </c>
    </row>
    <row r="63" spans="1:10" ht="45">
      <c r="A63" t="str">
        <f t="shared" si="1"/>
        <v>2014-04-21</v>
      </c>
      <c r="B63" t="str">
        <f>"1900"</f>
        <v>1900</v>
      </c>
      <c r="C63" t="s">
        <v>125</v>
      </c>
      <c r="G63" s="2" t="s">
        <v>36</v>
      </c>
      <c r="H63">
        <v>2014</v>
      </c>
      <c r="I63" t="s">
        <v>14</v>
      </c>
      <c r="J63" t="s">
        <v>59</v>
      </c>
    </row>
    <row r="64" spans="1:10" ht="45">
      <c r="A64" t="str">
        <f t="shared" si="1"/>
        <v>2014-04-21</v>
      </c>
      <c r="B64" t="str">
        <f>"1930"</f>
        <v>1930</v>
      </c>
      <c r="C64" t="s">
        <v>137</v>
      </c>
      <c r="E64" t="s">
        <v>24</v>
      </c>
      <c r="F64" t="s">
        <v>138</v>
      </c>
      <c r="G64" s="2" t="s">
        <v>139</v>
      </c>
      <c r="I64" t="s">
        <v>140</v>
      </c>
      <c r="J64" t="s">
        <v>64</v>
      </c>
    </row>
    <row r="65" spans="1:10" ht="45">
      <c r="A65" t="str">
        <f t="shared" si="1"/>
        <v>2014-04-21</v>
      </c>
      <c r="B65" t="str">
        <f>"2000"</f>
        <v>2000</v>
      </c>
      <c r="C65" t="s">
        <v>141</v>
      </c>
      <c r="D65" t="s">
        <v>143</v>
      </c>
      <c r="E65" t="s">
        <v>11</v>
      </c>
      <c r="G65" s="2" t="s">
        <v>142</v>
      </c>
      <c r="I65" t="s">
        <v>77</v>
      </c>
      <c r="J65" t="s">
        <v>78</v>
      </c>
    </row>
    <row r="66" spans="1:10" ht="45">
      <c r="A66" t="str">
        <f t="shared" si="1"/>
        <v>2014-04-21</v>
      </c>
      <c r="B66" t="str">
        <f>"2030"</f>
        <v>2030</v>
      </c>
      <c r="C66" t="s">
        <v>145</v>
      </c>
      <c r="G66" s="2" t="s">
        <v>144</v>
      </c>
      <c r="H66">
        <v>2013</v>
      </c>
      <c r="I66" t="s">
        <v>146</v>
      </c>
      <c r="J66" t="s">
        <v>147</v>
      </c>
    </row>
    <row r="67" spans="1:10" ht="45">
      <c r="A67" t="str">
        <f t="shared" si="1"/>
        <v>2014-04-21</v>
      </c>
      <c r="B67" t="str">
        <f>"2200"</f>
        <v>2200</v>
      </c>
      <c r="C67" t="s">
        <v>148</v>
      </c>
      <c r="D67" t="s">
        <v>150</v>
      </c>
      <c r="E67" t="s">
        <v>84</v>
      </c>
      <c r="F67" t="s">
        <v>138</v>
      </c>
      <c r="G67" s="2" t="s">
        <v>149</v>
      </c>
      <c r="H67">
        <v>2012</v>
      </c>
      <c r="I67" t="s">
        <v>77</v>
      </c>
      <c r="J67" t="s">
        <v>151</v>
      </c>
    </row>
    <row r="68" spans="1:10" ht="45">
      <c r="A68" t="str">
        <f t="shared" si="1"/>
        <v>2014-04-21</v>
      </c>
      <c r="B68" t="str">
        <f>"2300"</f>
        <v>2300</v>
      </c>
      <c r="C68" t="s">
        <v>125</v>
      </c>
      <c r="G68" s="2" t="s">
        <v>36</v>
      </c>
      <c r="H68">
        <v>2014</v>
      </c>
      <c r="I68" t="s">
        <v>14</v>
      </c>
      <c r="J68" t="s">
        <v>59</v>
      </c>
    </row>
    <row r="69" spans="1:10" ht="45">
      <c r="A69" t="str">
        <f t="shared" si="1"/>
        <v>2014-04-21</v>
      </c>
      <c r="B69" t="str">
        <f>"2330"</f>
        <v>2330</v>
      </c>
      <c r="C69" t="s">
        <v>132</v>
      </c>
      <c r="D69" t="s">
        <v>134</v>
      </c>
      <c r="E69" t="s">
        <v>11</v>
      </c>
      <c r="G69" s="2" t="s">
        <v>133</v>
      </c>
      <c r="H69">
        <v>2013</v>
      </c>
      <c r="I69" t="s">
        <v>14</v>
      </c>
      <c r="J69" t="s">
        <v>49</v>
      </c>
    </row>
    <row r="70" spans="1:10" ht="45">
      <c r="A70" t="str">
        <f t="shared" si="1"/>
        <v>2014-04-21</v>
      </c>
      <c r="B70" t="str">
        <f>"2345"</f>
        <v>2345</v>
      </c>
      <c r="C70" t="s">
        <v>132</v>
      </c>
      <c r="D70" t="s">
        <v>136</v>
      </c>
      <c r="E70" t="s">
        <v>11</v>
      </c>
      <c r="G70" s="2" t="s">
        <v>135</v>
      </c>
      <c r="H70">
        <v>2013</v>
      </c>
      <c r="I70" t="s">
        <v>14</v>
      </c>
      <c r="J70" t="s">
        <v>49</v>
      </c>
    </row>
    <row r="71" spans="1:10" ht="30">
      <c r="A71" t="str">
        <f aca="true" t="shared" si="2" ref="A71:A112">"2014-04-22"</f>
        <v>2014-04-22</v>
      </c>
      <c r="B71" t="str">
        <f>"0000"</f>
        <v>0000</v>
      </c>
      <c r="C71" t="s">
        <v>152</v>
      </c>
      <c r="D71" t="s">
        <v>154</v>
      </c>
      <c r="E71" t="s">
        <v>31</v>
      </c>
      <c r="G71" s="2" t="s">
        <v>153</v>
      </c>
      <c r="H71">
        <v>2013</v>
      </c>
      <c r="I71" t="s">
        <v>14</v>
      </c>
      <c r="J71" t="s">
        <v>155</v>
      </c>
    </row>
    <row r="72" spans="1:10" ht="45">
      <c r="A72" t="str">
        <f t="shared" si="2"/>
        <v>2014-04-22</v>
      </c>
      <c r="B72" t="str">
        <f>"0100"</f>
        <v>0100</v>
      </c>
      <c r="C72" t="s">
        <v>156</v>
      </c>
      <c r="E72" t="s">
        <v>31</v>
      </c>
      <c r="G72" s="2" t="s">
        <v>157</v>
      </c>
      <c r="H72">
        <v>2009</v>
      </c>
      <c r="I72" t="s">
        <v>14</v>
      </c>
      <c r="J72" t="s">
        <v>158</v>
      </c>
    </row>
    <row r="73" spans="1:10" ht="45">
      <c r="A73" t="str">
        <f t="shared" si="2"/>
        <v>2014-04-22</v>
      </c>
      <c r="B73" t="str">
        <f>"0200"</f>
        <v>0200</v>
      </c>
      <c r="C73" t="s">
        <v>159</v>
      </c>
      <c r="D73" t="s">
        <v>161</v>
      </c>
      <c r="E73" t="s">
        <v>31</v>
      </c>
      <c r="G73" s="2" t="s">
        <v>160</v>
      </c>
      <c r="H73">
        <v>2012</v>
      </c>
      <c r="I73" t="s">
        <v>14</v>
      </c>
      <c r="J73" t="s">
        <v>151</v>
      </c>
    </row>
    <row r="74" spans="1:10" ht="30">
      <c r="A74" t="str">
        <f t="shared" si="2"/>
        <v>2014-04-22</v>
      </c>
      <c r="B74" t="str">
        <f>"0300"</f>
        <v>0300</v>
      </c>
      <c r="C74" t="s">
        <v>92</v>
      </c>
      <c r="D74" t="s">
        <v>361</v>
      </c>
      <c r="E74" t="s">
        <v>31</v>
      </c>
      <c r="G74" s="2" t="s">
        <v>162</v>
      </c>
      <c r="H74">
        <v>2008</v>
      </c>
      <c r="I74" t="s">
        <v>14</v>
      </c>
      <c r="J74" t="s">
        <v>15</v>
      </c>
    </row>
    <row r="75" spans="1:10" ht="45">
      <c r="A75" t="str">
        <f t="shared" si="2"/>
        <v>2014-04-22</v>
      </c>
      <c r="B75" t="str">
        <f>"0400"</f>
        <v>0400</v>
      </c>
      <c r="C75" t="s">
        <v>94</v>
      </c>
      <c r="E75" t="s">
        <v>31</v>
      </c>
      <c r="G75" s="2" t="s">
        <v>163</v>
      </c>
      <c r="H75">
        <v>2011</v>
      </c>
      <c r="I75" t="s">
        <v>14</v>
      </c>
      <c r="J75" t="s">
        <v>164</v>
      </c>
    </row>
    <row r="76" spans="1:10" ht="30">
      <c r="A76" t="str">
        <f t="shared" si="2"/>
        <v>2014-04-22</v>
      </c>
      <c r="B76" t="str">
        <f>"0500"</f>
        <v>0500</v>
      </c>
      <c r="C76" t="s">
        <v>10</v>
      </c>
      <c r="E76" t="s">
        <v>11</v>
      </c>
      <c r="G76" s="2" t="s">
        <v>97</v>
      </c>
      <c r="H76">
        <v>2011</v>
      </c>
      <c r="I76" t="s">
        <v>14</v>
      </c>
      <c r="J76" t="s">
        <v>29</v>
      </c>
    </row>
    <row r="77" spans="1:10" ht="45">
      <c r="A77" t="str">
        <f t="shared" si="2"/>
        <v>2014-04-22</v>
      </c>
      <c r="B77" t="str">
        <f>"0600"</f>
        <v>0600</v>
      </c>
      <c r="C77" t="s">
        <v>98</v>
      </c>
      <c r="D77" t="s">
        <v>165</v>
      </c>
      <c r="E77" t="s">
        <v>11</v>
      </c>
      <c r="G77" s="2" t="s">
        <v>99</v>
      </c>
      <c r="H77">
        <v>2005</v>
      </c>
      <c r="I77" t="s">
        <v>77</v>
      </c>
      <c r="J77" t="s">
        <v>78</v>
      </c>
    </row>
    <row r="78" spans="1:10" ht="30">
      <c r="A78" t="str">
        <f t="shared" si="2"/>
        <v>2014-04-22</v>
      </c>
      <c r="B78" t="str">
        <f>"0630"</f>
        <v>0630</v>
      </c>
      <c r="C78" t="s">
        <v>101</v>
      </c>
      <c r="E78" t="s">
        <v>11</v>
      </c>
      <c r="G78" s="2" t="s">
        <v>102</v>
      </c>
      <c r="H78">
        <v>2013</v>
      </c>
      <c r="I78" t="s">
        <v>14</v>
      </c>
      <c r="J78" t="s">
        <v>103</v>
      </c>
    </row>
    <row r="79" spans="1:10" ht="30">
      <c r="A79" t="str">
        <f t="shared" si="2"/>
        <v>2014-04-22</v>
      </c>
      <c r="B79" t="str">
        <f>"0700"</f>
        <v>0700</v>
      </c>
      <c r="C79" t="s">
        <v>104</v>
      </c>
      <c r="D79" t="s">
        <v>167</v>
      </c>
      <c r="E79" t="s">
        <v>11</v>
      </c>
      <c r="G79" s="2" t="s">
        <v>166</v>
      </c>
      <c r="H79">
        <v>2012</v>
      </c>
      <c r="I79" t="s">
        <v>14</v>
      </c>
      <c r="J79" t="s">
        <v>78</v>
      </c>
    </row>
    <row r="80" spans="1:10" ht="30">
      <c r="A80" t="str">
        <f t="shared" si="2"/>
        <v>2014-04-22</v>
      </c>
      <c r="B80" t="str">
        <f>"0730"</f>
        <v>0730</v>
      </c>
      <c r="C80" t="s">
        <v>107</v>
      </c>
      <c r="D80" t="s">
        <v>168</v>
      </c>
      <c r="E80" t="s">
        <v>11</v>
      </c>
      <c r="G80" s="2" t="s">
        <v>108</v>
      </c>
      <c r="H80">
        <v>2002</v>
      </c>
      <c r="I80" t="s">
        <v>77</v>
      </c>
      <c r="J80" t="s">
        <v>111</v>
      </c>
    </row>
    <row r="81" spans="1:10" ht="30">
      <c r="A81" t="str">
        <f t="shared" si="2"/>
        <v>2014-04-22</v>
      </c>
      <c r="B81" t="str">
        <f>"0745"</f>
        <v>0745</v>
      </c>
      <c r="C81" t="s">
        <v>107</v>
      </c>
      <c r="D81" t="s">
        <v>169</v>
      </c>
      <c r="E81" t="s">
        <v>11</v>
      </c>
      <c r="G81" s="2" t="s">
        <v>108</v>
      </c>
      <c r="H81">
        <v>2002</v>
      </c>
      <c r="I81" t="s">
        <v>77</v>
      </c>
      <c r="J81" t="s">
        <v>49</v>
      </c>
    </row>
    <row r="82" spans="1:10" ht="45">
      <c r="A82" t="str">
        <f t="shared" si="2"/>
        <v>2014-04-22</v>
      </c>
      <c r="B82" t="str">
        <f>"0800"</f>
        <v>0800</v>
      </c>
      <c r="C82" t="s">
        <v>112</v>
      </c>
      <c r="E82" t="s">
        <v>11</v>
      </c>
      <c r="G82" s="2" t="s">
        <v>113</v>
      </c>
      <c r="H82">
        <v>2011</v>
      </c>
      <c r="I82" t="s">
        <v>14</v>
      </c>
      <c r="J82" t="s">
        <v>103</v>
      </c>
    </row>
    <row r="83" spans="1:10" ht="45">
      <c r="A83" t="str">
        <f t="shared" si="2"/>
        <v>2014-04-22</v>
      </c>
      <c r="B83" t="str">
        <f>"0830"</f>
        <v>0830</v>
      </c>
      <c r="C83" t="s">
        <v>114</v>
      </c>
      <c r="D83" t="s">
        <v>171</v>
      </c>
      <c r="E83" t="s">
        <v>11</v>
      </c>
      <c r="G83" s="2" t="s">
        <v>170</v>
      </c>
      <c r="H83">
        <v>2009</v>
      </c>
      <c r="I83" t="s">
        <v>14</v>
      </c>
      <c r="J83" t="s">
        <v>64</v>
      </c>
    </row>
    <row r="84" spans="1:10" ht="45">
      <c r="A84" t="str">
        <f t="shared" si="2"/>
        <v>2014-04-22</v>
      </c>
      <c r="B84" t="str">
        <f>"0900"</f>
        <v>0900</v>
      </c>
      <c r="C84" t="s">
        <v>117</v>
      </c>
      <c r="E84" t="s">
        <v>11</v>
      </c>
      <c r="G84" s="2" t="s">
        <v>118</v>
      </c>
      <c r="H84">
        <v>2010</v>
      </c>
      <c r="I84" t="s">
        <v>77</v>
      </c>
      <c r="J84" t="s">
        <v>119</v>
      </c>
    </row>
    <row r="85" spans="1:10" ht="45">
      <c r="A85" t="str">
        <f t="shared" si="2"/>
        <v>2014-04-22</v>
      </c>
      <c r="B85" t="str">
        <f>"0930"</f>
        <v>0930</v>
      </c>
      <c r="C85" t="s">
        <v>120</v>
      </c>
      <c r="E85" t="s">
        <v>11</v>
      </c>
      <c r="G85" s="2" t="s">
        <v>121</v>
      </c>
      <c r="I85" t="s">
        <v>14</v>
      </c>
      <c r="J85" t="s">
        <v>78</v>
      </c>
    </row>
    <row r="86" spans="1:10" ht="45">
      <c r="A86" t="str">
        <f t="shared" si="2"/>
        <v>2014-04-22</v>
      </c>
      <c r="B86" t="str">
        <f>"1000"</f>
        <v>1000</v>
      </c>
      <c r="C86" t="s">
        <v>126</v>
      </c>
      <c r="D86" t="s">
        <v>128</v>
      </c>
      <c r="G86" s="2" t="s">
        <v>127</v>
      </c>
      <c r="I86" t="s">
        <v>13</v>
      </c>
      <c r="J86" t="s">
        <v>129</v>
      </c>
    </row>
    <row r="87" spans="1:10" ht="45">
      <c r="A87" t="str">
        <f t="shared" si="2"/>
        <v>2014-04-22</v>
      </c>
      <c r="B87" t="str">
        <f>"1015"</f>
        <v>1015</v>
      </c>
      <c r="C87" t="s">
        <v>126</v>
      </c>
      <c r="D87" t="s">
        <v>131</v>
      </c>
      <c r="G87" s="2" t="s">
        <v>130</v>
      </c>
      <c r="I87" t="s">
        <v>13</v>
      </c>
      <c r="J87" t="s">
        <v>129</v>
      </c>
    </row>
    <row r="88" spans="1:10" ht="45">
      <c r="A88" t="str">
        <f t="shared" si="2"/>
        <v>2014-04-22</v>
      </c>
      <c r="B88" t="str">
        <f>"1030"</f>
        <v>1030</v>
      </c>
      <c r="C88" t="s">
        <v>132</v>
      </c>
      <c r="D88" t="s">
        <v>134</v>
      </c>
      <c r="E88" t="s">
        <v>11</v>
      </c>
      <c r="G88" s="2" t="s">
        <v>133</v>
      </c>
      <c r="H88">
        <v>2013</v>
      </c>
      <c r="I88" t="s">
        <v>14</v>
      </c>
      <c r="J88" t="s">
        <v>49</v>
      </c>
    </row>
    <row r="89" spans="1:10" ht="45">
      <c r="A89" t="str">
        <f t="shared" si="2"/>
        <v>2014-04-22</v>
      </c>
      <c r="B89" t="str">
        <f>"1045"</f>
        <v>1045</v>
      </c>
      <c r="C89" t="s">
        <v>132</v>
      </c>
      <c r="D89" t="s">
        <v>136</v>
      </c>
      <c r="E89" t="s">
        <v>11</v>
      </c>
      <c r="G89" s="2" t="s">
        <v>135</v>
      </c>
      <c r="H89">
        <v>2013</v>
      </c>
      <c r="I89" t="s">
        <v>14</v>
      </c>
      <c r="J89" t="s">
        <v>49</v>
      </c>
    </row>
    <row r="90" spans="1:10" ht="45">
      <c r="A90" t="str">
        <f t="shared" si="2"/>
        <v>2014-04-22</v>
      </c>
      <c r="B90" t="str">
        <f>"1100"</f>
        <v>1100</v>
      </c>
      <c r="C90" t="s">
        <v>137</v>
      </c>
      <c r="E90" t="s">
        <v>24</v>
      </c>
      <c r="F90" t="s">
        <v>138</v>
      </c>
      <c r="G90" s="2" t="s">
        <v>139</v>
      </c>
      <c r="I90" t="s">
        <v>140</v>
      </c>
      <c r="J90" t="s">
        <v>64</v>
      </c>
    </row>
    <row r="91" spans="1:10" ht="45">
      <c r="A91" t="str">
        <f t="shared" si="2"/>
        <v>2014-04-22</v>
      </c>
      <c r="B91" t="str">
        <f>"1130"</f>
        <v>1130</v>
      </c>
      <c r="C91" t="s">
        <v>141</v>
      </c>
      <c r="D91" t="s">
        <v>143</v>
      </c>
      <c r="E91" t="s">
        <v>11</v>
      </c>
      <c r="G91" s="2" t="s">
        <v>142</v>
      </c>
      <c r="I91" t="s">
        <v>77</v>
      </c>
      <c r="J91" t="s">
        <v>78</v>
      </c>
    </row>
    <row r="92" spans="1:10" ht="45">
      <c r="A92" t="str">
        <f t="shared" si="2"/>
        <v>2014-04-22</v>
      </c>
      <c r="B92" t="str">
        <f>"1200"</f>
        <v>1200</v>
      </c>
      <c r="C92" t="s">
        <v>145</v>
      </c>
      <c r="G92" s="2" t="s">
        <v>144</v>
      </c>
      <c r="H92">
        <v>2013</v>
      </c>
      <c r="I92" t="s">
        <v>146</v>
      </c>
      <c r="J92" t="s">
        <v>147</v>
      </c>
    </row>
    <row r="93" spans="1:10" ht="45">
      <c r="A93" t="str">
        <f t="shared" si="2"/>
        <v>2014-04-22</v>
      </c>
      <c r="B93" t="str">
        <f>"1330"</f>
        <v>1330</v>
      </c>
      <c r="C93" t="s">
        <v>172</v>
      </c>
      <c r="D93" t="s">
        <v>174</v>
      </c>
      <c r="E93" t="s">
        <v>24</v>
      </c>
      <c r="F93" t="s">
        <v>39</v>
      </c>
      <c r="G93" s="2" t="s">
        <v>173</v>
      </c>
      <c r="H93">
        <v>2007</v>
      </c>
      <c r="I93" t="s">
        <v>77</v>
      </c>
      <c r="J93" t="s">
        <v>119</v>
      </c>
    </row>
    <row r="94" spans="1:10" ht="45">
      <c r="A94" t="str">
        <f t="shared" si="2"/>
        <v>2014-04-22</v>
      </c>
      <c r="B94" t="str">
        <f>"1400"</f>
        <v>1400</v>
      </c>
      <c r="C94" t="s">
        <v>175</v>
      </c>
      <c r="E94" t="s">
        <v>24</v>
      </c>
      <c r="F94" t="s">
        <v>39</v>
      </c>
      <c r="G94" s="2" t="s">
        <v>176</v>
      </c>
      <c r="H94">
        <v>2010</v>
      </c>
      <c r="I94" t="s">
        <v>14</v>
      </c>
      <c r="J94" t="s">
        <v>59</v>
      </c>
    </row>
    <row r="95" spans="1:10" ht="45">
      <c r="A95" t="str">
        <f t="shared" si="2"/>
        <v>2014-04-22</v>
      </c>
      <c r="B95" t="str">
        <f>"1430"</f>
        <v>1430</v>
      </c>
      <c r="C95" t="s">
        <v>117</v>
      </c>
      <c r="E95" t="s">
        <v>11</v>
      </c>
      <c r="G95" s="2" t="s">
        <v>118</v>
      </c>
      <c r="H95">
        <v>2010</v>
      </c>
      <c r="I95" t="s">
        <v>77</v>
      </c>
      <c r="J95" t="s">
        <v>119</v>
      </c>
    </row>
    <row r="96" spans="1:10" ht="45">
      <c r="A96" t="str">
        <f t="shared" si="2"/>
        <v>2014-04-22</v>
      </c>
      <c r="B96" t="str">
        <f>"1500"</f>
        <v>1500</v>
      </c>
      <c r="C96" t="s">
        <v>98</v>
      </c>
      <c r="D96" t="s">
        <v>165</v>
      </c>
      <c r="E96" t="s">
        <v>11</v>
      </c>
      <c r="G96" s="2" t="s">
        <v>99</v>
      </c>
      <c r="H96">
        <v>2005</v>
      </c>
      <c r="I96" t="s">
        <v>77</v>
      </c>
      <c r="J96" t="s">
        <v>78</v>
      </c>
    </row>
    <row r="97" spans="1:10" ht="30">
      <c r="A97" t="str">
        <f t="shared" si="2"/>
        <v>2014-04-22</v>
      </c>
      <c r="B97" t="str">
        <f>"1530"</f>
        <v>1530</v>
      </c>
      <c r="C97" t="s">
        <v>104</v>
      </c>
      <c r="D97" t="s">
        <v>167</v>
      </c>
      <c r="E97" t="s">
        <v>11</v>
      </c>
      <c r="G97" s="2" t="s">
        <v>166</v>
      </c>
      <c r="H97">
        <v>2012</v>
      </c>
      <c r="I97" t="s">
        <v>14</v>
      </c>
      <c r="J97" t="s">
        <v>78</v>
      </c>
    </row>
    <row r="98" spans="1:10" ht="45">
      <c r="A98" t="str">
        <f t="shared" si="2"/>
        <v>2014-04-22</v>
      </c>
      <c r="B98" t="str">
        <f>"1600"</f>
        <v>1600</v>
      </c>
      <c r="C98" t="s">
        <v>114</v>
      </c>
      <c r="D98" t="s">
        <v>171</v>
      </c>
      <c r="E98" t="s">
        <v>11</v>
      </c>
      <c r="G98" s="2" t="s">
        <v>170</v>
      </c>
      <c r="H98">
        <v>2009</v>
      </c>
      <c r="I98" t="s">
        <v>14</v>
      </c>
      <c r="J98" t="s">
        <v>64</v>
      </c>
    </row>
    <row r="99" spans="1:10" ht="30">
      <c r="A99" t="str">
        <f t="shared" si="2"/>
        <v>2014-04-22</v>
      </c>
      <c r="B99" t="str">
        <f>"1630"</f>
        <v>1630</v>
      </c>
      <c r="C99" t="s">
        <v>101</v>
      </c>
      <c r="E99" t="s">
        <v>11</v>
      </c>
      <c r="G99" s="2" t="s">
        <v>102</v>
      </c>
      <c r="H99">
        <v>2013</v>
      </c>
      <c r="I99" t="s">
        <v>14</v>
      </c>
      <c r="J99" t="s">
        <v>103</v>
      </c>
    </row>
    <row r="100" spans="1:10" ht="45">
      <c r="A100" t="str">
        <f t="shared" si="2"/>
        <v>2014-04-22</v>
      </c>
      <c r="B100" t="str">
        <f>"1700"</f>
        <v>1700</v>
      </c>
      <c r="C100" t="s">
        <v>112</v>
      </c>
      <c r="E100" t="s">
        <v>11</v>
      </c>
      <c r="G100" s="2" t="s">
        <v>113</v>
      </c>
      <c r="H100">
        <v>2011</v>
      </c>
      <c r="I100" t="s">
        <v>14</v>
      </c>
      <c r="J100" t="s">
        <v>103</v>
      </c>
    </row>
    <row r="101" spans="1:10" ht="45">
      <c r="A101" t="str">
        <f t="shared" si="2"/>
        <v>2014-04-22</v>
      </c>
      <c r="B101" t="str">
        <f>"1730"</f>
        <v>1730</v>
      </c>
      <c r="C101" t="s">
        <v>125</v>
      </c>
      <c r="G101" s="2" t="s">
        <v>36</v>
      </c>
      <c r="H101">
        <v>2014</v>
      </c>
      <c r="I101" t="s">
        <v>14</v>
      </c>
      <c r="J101" t="s">
        <v>59</v>
      </c>
    </row>
    <row r="102" spans="1:10" ht="45">
      <c r="A102" t="str">
        <f t="shared" si="2"/>
        <v>2014-04-22</v>
      </c>
      <c r="B102" t="str">
        <f>"1800"</f>
        <v>1800</v>
      </c>
      <c r="C102" t="s">
        <v>126</v>
      </c>
      <c r="D102" t="s">
        <v>178</v>
      </c>
      <c r="G102" s="2" t="s">
        <v>177</v>
      </c>
      <c r="I102" t="s">
        <v>13</v>
      </c>
      <c r="J102" t="s">
        <v>129</v>
      </c>
    </row>
    <row r="103" spans="1:10" ht="45">
      <c r="A103" t="str">
        <f t="shared" si="2"/>
        <v>2014-04-22</v>
      </c>
      <c r="B103" t="str">
        <f>"1815"</f>
        <v>1815</v>
      </c>
      <c r="C103" t="s">
        <v>126</v>
      </c>
      <c r="D103" t="s">
        <v>180</v>
      </c>
      <c r="G103" s="2" t="s">
        <v>179</v>
      </c>
      <c r="I103" t="s">
        <v>13</v>
      </c>
      <c r="J103" t="s">
        <v>129</v>
      </c>
    </row>
    <row r="104" spans="1:10" ht="45">
      <c r="A104" t="str">
        <f t="shared" si="2"/>
        <v>2014-04-22</v>
      </c>
      <c r="B104" t="str">
        <f>"1830"</f>
        <v>1830</v>
      </c>
      <c r="C104" t="s">
        <v>181</v>
      </c>
      <c r="D104" t="s">
        <v>184</v>
      </c>
      <c r="E104" t="s">
        <v>24</v>
      </c>
      <c r="F104" t="s">
        <v>182</v>
      </c>
      <c r="G104" s="2" t="s">
        <v>183</v>
      </c>
      <c r="H104">
        <v>2013</v>
      </c>
      <c r="I104" t="s">
        <v>14</v>
      </c>
      <c r="J104" t="s">
        <v>49</v>
      </c>
    </row>
    <row r="105" spans="1:10" ht="45">
      <c r="A105" t="str">
        <f t="shared" si="2"/>
        <v>2014-04-22</v>
      </c>
      <c r="B105" t="str">
        <f>"1845"</f>
        <v>1845</v>
      </c>
      <c r="C105" t="s">
        <v>181</v>
      </c>
      <c r="D105" t="s">
        <v>186</v>
      </c>
      <c r="E105" t="s">
        <v>11</v>
      </c>
      <c r="G105" s="2" t="s">
        <v>185</v>
      </c>
      <c r="H105">
        <v>2013</v>
      </c>
      <c r="I105" t="s">
        <v>14</v>
      </c>
      <c r="J105" t="s">
        <v>111</v>
      </c>
    </row>
    <row r="106" spans="1:10" ht="45">
      <c r="A106" t="str">
        <f t="shared" si="2"/>
        <v>2014-04-22</v>
      </c>
      <c r="B106" t="str">
        <f>"1900"</f>
        <v>1900</v>
      </c>
      <c r="C106" t="s">
        <v>125</v>
      </c>
      <c r="G106" s="2" t="s">
        <v>36</v>
      </c>
      <c r="H106">
        <v>2014</v>
      </c>
      <c r="I106" t="s">
        <v>14</v>
      </c>
      <c r="J106" t="s">
        <v>59</v>
      </c>
    </row>
    <row r="107" spans="1:10" ht="45">
      <c r="A107" t="str">
        <f t="shared" si="2"/>
        <v>2014-04-22</v>
      </c>
      <c r="B107" t="str">
        <f>"1930"</f>
        <v>1930</v>
      </c>
      <c r="C107" t="s">
        <v>187</v>
      </c>
      <c r="D107" t="s">
        <v>189</v>
      </c>
      <c r="E107" t="s">
        <v>11</v>
      </c>
      <c r="G107" s="2" t="s">
        <v>188</v>
      </c>
      <c r="H107">
        <v>2007</v>
      </c>
      <c r="I107" t="s">
        <v>14</v>
      </c>
      <c r="J107" t="s">
        <v>78</v>
      </c>
    </row>
    <row r="108" spans="1:10" ht="45">
      <c r="A108" t="str">
        <f t="shared" si="2"/>
        <v>2014-04-22</v>
      </c>
      <c r="B108" t="str">
        <f>"2000"</f>
        <v>2000</v>
      </c>
      <c r="C108" t="s">
        <v>71</v>
      </c>
      <c r="E108" t="s">
        <v>31</v>
      </c>
      <c r="G108" s="2" t="s">
        <v>72</v>
      </c>
      <c r="H108">
        <v>2014</v>
      </c>
      <c r="I108" t="s">
        <v>14</v>
      </c>
      <c r="J108" t="s">
        <v>37</v>
      </c>
    </row>
    <row r="109" spans="1:10" ht="60">
      <c r="A109" t="str">
        <f t="shared" si="2"/>
        <v>2014-04-22</v>
      </c>
      <c r="B109" t="str">
        <f>"2030"</f>
        <v>2030</v>
      </c>
      <c r="C109" t="s">
        <v>190</v>
      </c>
      <c r="E109" t="s">
        <v>24</v>
      </c>
      <c r="F109" t="s">
        <v>191</v>
      </c>
      <c r="G109" s="2" t="s">
        <v>192</v>
      </c>
      <c r="I109" t="s">
        <v>77</v>
      </c>
      <c r="J109" t="s">
        <v>103</v>
      </c>
    </row>
    <row r="110" spans="1:10" ht="60">
      <c r="A110" t="str">
        <f t="shared" si="2"/>
        <v>2014-04-22</v>
      </c>
      <c r="B110" t="str">
        <f>"2100"</f>
        <v>2100</v>
      </c>
      <c r="C110" t="s">
        <v>190</v>
      </c>
      <c r="E110" t="s">
        <v>24</v>
      </c>
      <c r="F110" t="s">
        <v>191</v>
      </c>
      <c r="G110" s="2" t="s">
        <v>192</v>
      </c>
      <c r="I110" t="s">
        <v>77</v>
      </c>
      <c r="J110" t="s">
        <v>103</v>
      </c>
    </row>
    <row r="111" spans="1:10" ht="45">
      <c r="A111" t="str">
        <f t="shared" si="2"/>
        <v>2014-04-22</v>
      </c>
      <c r="B111" t="str">
        <f>"2130"</f>
        <v>2130</v>
      </c>
      <c r="C111" t="s">
        <v>193</v>
      </c>
      <c r="D111" t="s">
        <v>196</v>
      </c>
      <c r="E111" t="s">
        <v>84</v>
      </c>
      <c r="F111" t="s">
        <v>194</v>
      </c>
      <c r="G111" s="2" t="s">
        <v>195</v>
      </c>
      <c r="H111">
        <v>2005</v>
      </c>
      <c r="I111" t="s">
        <v>54</v>
      </c>
      <c r="J111" t="s">
        <v>119</v>
      </c>
    </row>
    <row r="112" spans="1:10" ht="45">
      <c r="A112" t="str">
        <f t="shared" si="2"/>
        <v>2014-04-22</v>
      </c>
      <c r="B112" t="str">
        <f>"2200"</f>
        <v>2200</v>
      </c>
      <c r="C112" t="s">
        <v>197</v>
      </c>
      <c r="D112" t="s">
        <v>199</v>
      </c>
      <c r="E112" t="s">
        <v>31</v>
      </c>
      <c r="G112" s="2" t="s">
        <v>198</v>
      </c>
      <c r="H112">
        <v>2014</v>
      </c>
      <c r="I112" t="s">
        <v>14</v>
      </c>
      <c r="J112" t="s">
        <v>82</v>
      </c>
    </row>
    <row r="113" spans="1:10" ht="45">
      <c r="A113" t="str">
        <f aca="true" t="shared" si="3" ref="A113:A158">"2014-04-23"</f>
        <v>2014-04-23</v>
      </c>
      <c r="B113" t="str">
        <f>"0000"</f>
        <v>0000</v>
      </c>
      <c r="C113" t="s">
        <v>125</v>
      </c>
      <c r="G113" s="2" t="s">
        <v>36</v>
      </c>
      <c r="H113">
        <v>2014</v>
      </c>
      <c r="I113" t="s">
        <v>14</v>
      </c>
      <c r="J113" t="s">
        <v>59</v>
      </c>
    </row>
    <row r="114" spans="1:10" ht="45">
      <c r="A114" t="str">
        <f t="shared" si="3"/>
        <v>2014-04-23</v>
      </c>
      <c r="B114" t="str">
        <f>"0030"</f>
        <v>0030</v>
      </c>
      <c r="C114" t="s">
        <v>181</v>
      </c>
      <c r="D114" t="s">
        <v>184</v>
      </c>
      <c r="E114" t="s">
        <v>24</v>
      </c>
      <c r="F114" t="s">
        <v>182</v>
      </c>
      <c r="G114" s="2" t="s">
        <v>183</v>
      </c>
      <c r="H114">
        <v>2013</v>
      </c>
      <c r="I114" t="s">
        <v>14</v>
      </c>
      <c r="J114" t="s">
        <v>49</v>
      </c>
    </row>
    <row r="115" spans="1:10" ht="45">
      <c r="A115" t="str">
        <f t="shared" si="3"/>
        <v>2014-04-23</v>
      </c>
      <c r="B115" t="str">
        <f>"0045"</f>
        <v>0045</v>
      </c>
      <c r="C115" t="s">
        <v>181</v>
      </c>
      <c r="D115" t="s">
        <v>186</v>
      </c>
      <c r="E115" t="s">
        <v>11</v>
      </c>
      <c r="G115" s="2" t="s">
        <v>185</v>
      </c>
      <c r="H115">
        <v>2013</v>
      </c>
      <c r="I115" t="s">
        <v>14</v>
      </c>
      <c r="J115" t="s">
        <v>111</v>
      </c>
    </row>
    <row r="116" spans="1:10" ht="30">
      <c r="A116" t="str">
        <f t="shared" si="3"/>
        <v>2014-04-23</v>
      </c>
      <c r="B116" t="str">
        <f>"0100"</f>
        <v>0100</v>
      </c>
      <c r="C116" t="s">
        <v>156</v>
      </c>
      <c r="E116" t="s">
        <v>31</v>
      </c>
      <c r="G116" s="2" t="s">
        <v>200</v>
      </c>
      <c r="H116">
        <v>2009</v>
      </c>
      <c r="I116" t="s">
        <v>14</v>
      </c>
      <c r="J116" t="s">
        <v>22</v>
      </c>
    </row>
    <row r="117" spans="1:10" ht="45">
      <c r="A117" t="str">
        <f t="shared" si="3"/>
        <v>2014-04-23</v>
      </c>
      <c r="B117" t="str">
        <f>"0200"</f>
        <v>0200</v>
      </c>
      <c r="C117" t="s">
        <v>201</v>
      </c>
      <c r="D117" t="s">
        <v>203</v>
      </c>
      <c r="E117" t="s">
        <v>31</v>
      </c>
      <c r="G117" s="2" t="s">
        <v>202</v>
      </c>
      <c r="H117">
        <v>2012</v>
      </c>
      <c r="I117" t="s">
        <v>14</v>
      </c>
      <c r="J117" t="s">
        <v>96</v>
      </c>
    </row>
    <row r="118" spans="1:10" ht="30">
      <c r="A118" t="str">
        <f t="shared" si="3"/>
        <v>2014-04-23</v>
      </c>
      <c r="B118" t="str">
        <f>"0300"</f>
        <v>0300</v>
      </c>
      <c r="C118" t="s">
        <v>204</v>
      </c>
      <c r="D118" t="s">
        <v>362</v>
      </c>
      <c r="E118" t="s">
        <v>31</v>
      </c>
      <c r="G118" s="2" t="s">
        <v>205</v>
      </c>
      <c r="H118">
        <v>2008</v>
      </c>
      <c r="I118" t="s">
        <v>14</v>
      </c>
      <c r="J118" t="s">
        <v>15</v>
      </c>
    </row>
    <row r="119" spans="1:10" ht="45">
      <c r="A119" t="str">
        <f t="shared" si="3"/>
        <v>2014-04-23</v>
      </c>
      <c r="B119" t="str">
        <f>"0400"</f>
        <v>0400</v>
      </c>
      <c r="C119" t="s">
        <v>94</v>
      </c>
      <c r="E119" t="s">
        <v>31</v>
      </c>
      <c r="G119" s="2" t="s">
        <v>206</v>
      </c>
      <c r="H119">
        <v>2011</v>
      </c>
      <c r="I119" t="s">
        <v>14</v>
      </c>
      <c r="J119" t="s">
        <v>151</v>
      </c>
    </row>
    <row r="120" spans="1:10" ht="30">
      <c r="A120" t="str">
        <f t="shared" si="3"/>
        <v>2014-04-23</v>
      </c>
      <c r="B120" t="str">
        <f>"0500"</f>
        <v>0500</v>
      </c>
      <c r="C120" t="s">
        <v>10</v>
      </c>
      <c r="E120" t="s">
        <v>11</v>
      </c>
      <c r="G120" s="2" t="s">
        <v>97</v>
      </c>
      <c r="H120">
        <v>2011</v>
      </c>
      <c r="I120" t="s">
        <v>14</v>
      </c>
      <c r="J120" t="s">
        <v>91</v>
      </c>
    </row>
    <row r="121" spans="1:10" ht="45">
      <c r="A121" t="str">
        <f t="shared" si="3"/>
        <v>2014-04-23</v>
      </c>
      <c r="B121" t="str">
        <f>"0600"</f>
        <v>0600</v>
      </c>
      <c r="C121" t="s">
        <v>98</v>
      </c>
      <c r="D121" t="s">
        <v>207</v>
      </c>
      <c r="E121" t="s">
        <v>11</v>
      </c>
      <c r="G121" s="2" t="s">
        <v>99</v>
      </c>
      <c r="H121">
        <v>2005</v>
      </c>
      <c r="I121" t="s">
        <v>77</v>
      </c>
      <c r="J121" t="s">
        <v>78</v>
      </c>
    </row>
    <row r="122" spans="1:10" ht="30">
      <c r="A122" t="str">
        <f t="shared" si="3"/>
        <v>2014-04-23</v>
      </c>
      <c r="B122" t="str">
        <f>"0630"</f>
        <v>0630</v>
      </c>
      <c r="C122" t="s">
        <v>101</v>
      </c>
      <c r="E122" t="s">
        <v>11</v>
      </c>
      <c r="G122" s="2" t="s">
        <v>102</v>
      </c>
      <c r="H122">
        <v>2013</v>
      </c>
      <c r="I122" t="s">
        <v>14</v>
      </c>
      <c r="J122" t="s">
        <v>103</v>
      </c>
    </row>
    <row r="123" spans="1:10" ht="30">
      <c r="A123" t="str">
        <f t="shared" si="3"/>
        <v>2014-04-23</v>
      </c>
      <c r="B123" t="str">
        <f>"0700"</f>
        <v>0700</v>
      </c>
      <c r="C123" t="s">
        <v>104</v>
      </c>
      <c r="D123" t="s">
        <v>209</v>
      </c>
      <c r="E123" t="s">
        <v>11</v>
      </c>
      <c r="G123" s="2" t="s">
        <v>208</v>
      </c>
      <c r="H123">
        <v>2012</v>
      </c>
      <c r="I123" t="s">
        <v>14</v>
      </c>
      <c r="J123" t="s">
        <v>103</v>
      </c>
    </row>
    <row r="124" spans="1:10" ht="30">
      <c r="A124" t="str">
        <f t="shared" si="3"/>
        <v>2014-04-23</v>
      </c>
      <c r="B124" t="str">
        <f>"0730"</f>
        <v>0730</v>
      </c>
      <c r="C124" t="s">
        <v>107</v>
      </c>
      <c r="D124" t="s">
        <v>210</v>
      </c>
      <c r="E124" t="s">
        <v>11</v>
      </c>
      <c r="G124" s="2" t="s">
        <v>108</v>
      </c>
      <c r="H124">
        <v>2002</v>
      </c>
      <c r="I124" t="s">
        <v>77</v>
      </c>
      <c r="J124" t="s">
        <v>49</v>
      </c>
    </row>
    <row r="125" spans="1:10" ht="30">
      <c r="A125" t="str">
        <f t="shared" si="3"/>
        <v>2014-04-23</v>
      </c>
      <c r="B125" t="str">
        <f>"0745"</f>
        <v>0745</v>
      </c>
      <c r="C125" t="s">
        <v>107</v>
      </c>
      <c r="D125" t="s">
        <v>211</v>
      </c>
      <c r="E125" t="s">
        <v>11</v>
      </c>
      <c r="G125" s="2" t="s">
        <v>108</v>
      </c>
      <c r="H125">
        <v>2002</v>
      </c>
      <c r="I125" t="s">
        <v>77</v>
      </c>
      <c r="J125" t="s">
        <v>111</v>
      </c>
    </row>
    <row r="126" spans="1:10" ht="45">
      <c r="A126" t="str">
        <f t="shared" si="3"/>
        <v>2014-04-23</v>
      </c>
      <c r="B126" t="str">
        <f>"0800"</f>
        <v>0800</v>
      </c>
      <c r="C126" t="s">
        <v>112</v>
      </c>
      <c r="E126" t="s">
        <v>11</v>
      </c>
      <c r="G126" s="2" t="s">
        <v>113</v>
      </c>
      <c r="H126">
        <v>2011</v>
      </c>
      <c r="I126" t="s">
        <v>14</v>
      </c>
      <c r="J126" t="s">
        <v>103</v>
      </c>
    </row>
    <row r="127" spans="1:10" ht="30">
      <c r="A127" t="str">
        <f t="shared" si="3"/>
        <v>2014-04-23</v>
      </c>
      <c r="B127" t="str">
        <f>"0830"</f>
        <v>0830</v>
      </c>
      <c r="C127" t="s">
        <v>114</v>
      </c>
      <c r="D127" t="s">
        <v>213</v>
      </c>
      <c r="E127" t="s">
        <v>11</v>
      </c>
      <c r="G127" s="2" t="s">
        <v>212</v>
      </c>
      <c r="H127">
        <v>2009</v>
      </c>
      <c r="I127" t="s">
        <v>14</v>
      </c>
      <c r="J127" t="s">
        <v>64</v>
      </c>
    </row>
    <row r="128" spans="1:10" ht="45">
      <c r="A128" t="str">
        <f t="shared" si="3"/>
        <v>2014-04-23</v>
      </c>
      <c r="B128" t="str">
        <f>"0900"</f>
        <v>0900</v>
      </c>
      <c r="C128" t="s">
        <v>117</v>
      </c>
      <c r="E128" t="s">
        <v>11</v>
      </c>
      <c r="G128" s="2" t="s">
        <v>118</v>
      </c>
      <c r="H128">
        <v>2010</v>
      </c>
      <c r="I128" t="s">
        <v>77</v>
      </c>
      <c r="J128" t="s">
        <v>119</v>
      </c>
    </row>
    <row r="129" spans="1:10" ht="45">
      <c r="A129" t="str">
        <f t="shared" si="3"/>
        <v>2014-04-23</v>
      </c>
      <c r="B129" t="str">
        <f>"0930"</f>
        <v>0930</v>
      </c>
      <c r="C129" t="s">
        <v>120</v>
      </c>
      <c r="E129" t="s">
        <v>11</v>
      </c>
      <c r="G129" s="2" t="s">
        <v>121</v>
      </c>
      <c r="I129" t="s">
        <v>14</v>
      </c>
      <c r="J129" t="s">
        <v>78</v>
      </c>
    </row>
    <row r="130" spans="1:10" ht="45">
      <c r="A130" t="str">
        <f t="shared" si="3"/>
        <v>2014-04-23</v>
      </c>
      <c r="B130" t="str">
        <f>"1000"</f>
        <v>1000</v>
      </c>
      <c r="C130" t="s">
        <v>126</v>
      </c>
      <c r="D130" t="s">
        <v>178</v>
      </c>
      <c r="G130" s="2" t="s">
        <v>177</v>
      </c>
      <c r="I130" t="s">
        <v>13</v>
      </c>
      <c r="J130" t="s">
        <v>129</v>
      </c>
    </row>
    <row r="131" spans="1:10" ht="45">
      <c r="A131" t="str">
        <f t="shared" si="3"/>
        <v>2014-04-23</v>
      </c>
      <c r="B131" t="str">
        <f>"1015"</f>
        <v>1015</v>
      </c>
      <c r="C131" t="s">
        <v>126</v>
      </c>
      <c r="D131" t="s">
        <v>180</v>
      </c>
      <c r="G131" s="2" t="s">
        <v>179</v>
      </c>
      <c r="I131" t="s">
        <v>13</v>
      </c>
      <c r="J131" t="s">
        <v>129</v>
      </c>
    </row>
    <row r="132" spans="1:10" ht="45">
      <c r="A132" t="str">
        <f t="shared" si="3"/>
        <v>2014-04-23</v>
      </c>
      <c r="B132" t="str">
        <f>"1030"</f>
        <v>1030</v>
      </c>
      <c r="C132" t="s">
        <v>181</v>
      </c>
      <c r="D132" t="s">
        <v>184</v>
      </c>
      <c r="E132" t="s">
        <v>24</v>
      </c>
      <c r="F132" t="s">
        <v>182</v>
      </c>
      <c r="G132" s="2" t="s">
        <v>183</v>
      </c>
      <c r="H132">
        <v>2013</v>
      </c>
      <c r="I132" t="s">
        <v>14</v>
      </c>
      <c r="J132" t="s">
        <v>49</v>
      </c>
    </row>
    <row r="133" spans="1:10" ht="45">
      <c r="A133" t="str">
        <f t="shared" si="3"/>
        <v>2014-04-23</v>
      </c>
      <c r="B133" t="str">
        <f>"1045"</f>
        <v>1045</v>
      </c>
      <c r="C133" t="s">
        <v>181</v>
      </c>
      <c r="D133" t="s">
        <v>186</v>
      </c>
      <c r="E133" t="s">
        <v>11</v>
      </c>
      <c r="G133" s="2" t="s">
        <v>185</v>
      </c>
      <c r="H133">
        <v>2013</v>
      </c>
      <c r="I133" t="s">
        <v>14</v>
      </c>
      <c r="J133" t="s">
        <v>111</v>
      </c>
    </row>
    <row r="134" spans="1:10" ht="45">
      <c r="A134" t="str">
        <f t="shared" si="3"/>
        <v>2014-04-23</v>
      </c>
      <c r="B134" t="str">
        <f>"1100"</f>
        <v>1100</v>
      </c>
      <c r="C134" t="s">
        <v>71</v>
      </c>
      <c r="G134" s="2" t="s">
        <v>72</v>
      </c>
      <c r="H134">
        <v>2014</v>
      </c>
      <c r="I134" t="s">
        <v>14</v>
      </c>
      <c r="J134" t="s">
        <v>73</v>
      </c>
    </row>
    <row r="135" spans="1:10" ht="45">
      <c r="A135" t="str">
        <f t="shared" si="3"/>
        <v>2014-04-23</v>
      </c>
      <c r="B135" t="str">
        <f>"1130"</f>
        <v>1130</v>
      </c>
      <c r="C135" t="s">
        <v>214</v>
      </c>
      <c r="E135" t="s">
        <v>24</v>
      </c>
      <c r="F135" t="s">
        <v>215</v>
      </c>
      <c r="G135" s="2" t="s">
        <v>216</v>
      </c>
      <c r="H135">
        <v>2006</v>
      </c>
      <c r="I135" t="s">
        <v>14</v>
      </c>
      <c r="J135" t="s">
        <v>217</v>
      </c>
    </row>
    <row r="136" spans="1:10" ht="30">
      <c r="A136" t="str">
        <f t="shared" si="3"/>
        <v>2014-04-23</v>
      </c>
      <c r="B136" t="str">
        <f>"1300"</f>
        <v>1300</v>
      </c>
      <c r="C136" t="s">
        <v>218</v>
      </c>
      <c r="D136" t="s">
        <v>220</v>
      </c>
      <c r="E136" t="s">
        <v>11</v>
      </c>
      <c r="G136" s="2" t="s">
        <v>219</v>
      </c>
      <c r="H136">
        <v>2002</v>
      </c>
      <c r="I136" t="s">
        <v>14</v>
      </c>
      <c r="J136" t="s">
        <v>64</v>
      </c>
    </row>
    <row r="137" spans="1:10" ht="60">
      <c r="A137" t="str">
        <f t="shared" si="3"/>
        <v>2014-04-23</v>
      </c>
      <c r="B137" t="str">
        <f>"1330"</f>
        <v>1330</v>
      </c>
      <c r="C137" t="s">
        <v>190</v>
      </c>
      <c r="E137" t="s">
        <v>24</v>
      </c>
      <c r="F137" t="s">
        <v>191</v>
      </c>
      <c r="G137" s="2" t="s">
        <v>192</v>
      </c>
      <c r="I137" t="s">
        <v>77</v>
      </c>
      <c r="J137" t="s">
        <v>103</v>
      </c>
    </row>
    <row r="138" spans="1:10" ht="60">
      <c r="A138" t="str">
        <f t="shared" si="3"/>
        <v>2014-04-23</v>
      </c>
      <c r="B138" t="str">
        <f>"1400"</f>
        <v>1400</v>
      </c>
      <c r="C138" t="s">
        <v>190</v>
      </c>
      <c r="E138" t="s">
        <v>24</v>
      </c>
      <c r="F138" t="s">
        <v>191</v>
      </c>
      <c r="G138" s="2" t="s">
        <v>192</v>
      </c>
      <c r="I138" t="s">
        <v>77</v>
      </c>
      <c r="J138" t="s">
        <v>103</v>
      </c>
    </row>
    <row r="139" spans="1:10" ht="45">
      <c r="A139" t="str">
        <f t="shared" si="3"/>
        <v>2014-04-23</v>
      </c>
      <c r="B139" t="str">
        <f>"1430"</f>
        <v>1430</v>
      </c>
      <c r="C139" t="s">
        <v>117</v>
      </c>
      <c r="E139" t="s">
        <v>11</v>
      </c>
      <c r="G139" s="2" t="s">
        <v>118</v>
      </c>
      <c r="H139">
        <v>2010</v>
      </c>
      <c r="I139" t="s">
        <v>77</v>
      </c>
      <c r="J139" t="s">
        <v>119</v>
      </c>
    </row>
    <row r="140" spans="1:10" ht="45">
      <c r="A140" t="str">
        <f t="shared" si="3"/>
        <v>2014-04-23</v>
      </c>
      <c r="B140" t="str">
        <f>"1500"</f>
        <v>1500</v>
      </c>
      <c r="C140" t="s">
        <v>98</v>
      </c>
      <c r="D140" t="s">
        <v>207</v>
      </c>
      <c r="E140" t="s">
        <v>11</v>
      </c>
      <c r="G140" s="2" t="s">
        <v>99</v>
      </c>
      <c r="H140">
        <v>2005</v>
      </c>
      <c r="I140" t="s">
        <v>77</v>
      </c>
      <c r="J140" t="s">
        <v>78</v>
      </c>
    </row>
    <row r="141" spans="1:10" ht="30">
      <c r="A141" t="str">
        <f t="shared" si="3"/>
        <v>2014-04-23</v>
      </c>
      <c r="B141" t="str">
        <f>"1530"</f>
        <v>1530</v>
      </c>
      <c r="C141" t="s">
        <v>104</v>
      </c>
      <c r="D141" t="s">
        <v>209</v>
      </c>
      <c r="E141" t="s">
        <v>11</v>
      </c>
      <c r="G141" s="2" t="s">
        <v>208</v>
      </c>
      <c r="H141">
        <v>2012</v>
      </c>
      <c r="I141" t="s">
        <v>14</v>
      </c>
      <c r="J141" t="s">
        <v>103</v>
      </c>
    </row>
    <row r="142" spans="1:10" ht="30">
      <c r="A142" t="str">
        <f t="shared" si="3"/>
        <v>2014-04-23</v>
      </c>
      <c r="B142" t="str">
        <f>"1600"</f>
        <v>1600</v>
      </c>
      <c r="C142" t="s">
        <v>114</v>
      </c>
      <c r="D142" t="s">
        <v>213</v>
      </c>
      <c r="E142" t="s">
        <v>11</v>
      </c>
      <c r="G142" s="2" t="s">
        <v>212</v>
      </c>
      <c r="H142">
        <v>2009</v>
      </c>
      <c r="I142" t="s">
        <v>14</v>
      </c>
      <c r="J142" t="s">
        <v>64</v>
      </c>
    </row>
    <row r="143" spans="1:10" ht="30">
      <c r="A143" t="str">
        <f t="shared" si="3"/>
        <v>2014-04-23</v>
      </c>
      <c r="B143" t="str">
        <f>"1630"</f>
        <v>1630</v>
      </c>
      <c r="C143" t="s">
        <v>101</v>
      </c>
      <c r="E143" t="s">
        <v>11</v>
      </c>
      <c r="G143" s="2" t="s">
        <v>102</v>
      </c>
      <c r="H143">
        <v>2013</v>
      </c>
      <c r="I143" t="s">
        <v>14</v>
      </c>
      <c r="J143" t="s">
        <v>103</v>
      </c>
    </row>
    <row r="144" spans="1:10" ht="45">
      <c r="A144" t="str">
        <f t="shared" si="3"/>
        <v>2014-04-23</v>
      </c>
      <c r="B144" t="str">
        <f>"1700"</f>
        <v>1700</v>
      </c>
      <c r="C144" t="s">
        <v>112</v>
      </c>
      <c r="E144" t="s">
        <v>11</v>
      </c>
      <c r="G144" s="2" t="s">
        <v>113</v>
      </c>
      <c r="H144">
        <v>2011</v>
      </c>
      <c r="I144" t="s">
        <v>14</v>
      </c>
      <c r="J144" t="s">
        <v>103</v>
      </c>
    </row>
    <row r="145" spans="1:10" ht="45">
      <c r="A145" t="str">
        <f t="shared" si="3"/>
        <v>2014-04-23</v>
      </c>
      <c r="B145" t="str">
        <f>"1730"</f>
        <v>1730</v>
      </c>
      <c r="C145" t="s">
        <v>125</v>
      </c>
      <c r="G145" s="2" t="s">
        <v>36</v>
      </c>
      <c r="H145">
        <v>2014</v>
      </c>
      <c r="I145" t="s">
        <v>14</v>
      </c>
      <c r="J145" t="s">
        <v>59</v>
      </c>
    </row>
    <row r="146" spans="1:10" ht="45">
      <c r="A146" t="str">
        <f t="shared" si="3"/>
        <v>2014-04-23</v>
      </c>
      <c r="B146" t="str">
        <f>"1800"</f>
        <v>1800</v>
      </c>
      <c r="C146" t="s">
        <v>126</v>
      </c>
      <c r="D146" t="s">
        <v>222</v>
      </c>
      <c r="G146" s="2" t="s">
        <v>221</v>
      </c>
      <c r="I146" t="s">
        <v>13</v>
      </c>
      <c r="J146" t="s">
        <v>129</v>
      </c>
    </row>
    <row r="147" spans="1:10" ht="60">
      <c r="A147" t="str">
        <f t="shared" si="3"/>
        <v>2014-04-23</v>
      </c>
      <c r="B147" t="str">
        <f>"1815"</f>
        <v>1815</v>
      </c>
      <c r="C147" t="s">
        <v>126</v>
      </c>
      <c r="D147" t="s">
        <v>224</v>
      </c>
      <c r="G147" s="2" t="s">
        <v>223</v>
      </c>
      <c r="I147" t="s">
        <v>13</v>
      </c>
      <c r="J147" t="s">
        <v>129</v>
      </c>
    </row>
    <row r="148" spans="1:10" ht="45">
      <c r="A148" t="str">
        <f t="shared" si="3"/>
        <v>2014-04-23</v>
      </c>
      <c r="B148" t="str">
        <f>"1830"</f>
        <v>1830</v>
      </c>
      <c r="C148" t="s">
        <v>225</v>
      </c>
      <c r="D148" t="s">
        <v>227</v>
      </c>
      <c r="E148" t="s">
        <v>11</v>
      </c>
      <c r="F148" t="s">
        <v>182</v>
      </c>
      <c r="G148" s="2" t="s">
        <v>226</v>
      </c>
      <c r="H148">
        <v>2013</v>
      </c>
      <c r="I148" t="s">
        <v>14</v>
      </c>
      <c r="J148" t="s">
        <v>49</v>
      </c>
    </row>
    <row r="149" spans="1:10" ht="45">
      <c r="A149" t="str">
        <f t="shared" si="3"/>
        <v>2014-04-23</v>
      </c>
      <c r="B149" t="str">
        <f>"1845"</f>
        <v>1845</v>
      </c>
      <c r="C149" t="s">
        <v>225</v>
      </c>
      <c r="D149" t="s">
        <v>229</v>
      </c>
      <c r="E149" t="s">
        <v>11</v>
      </c>
      <c r="F149" t="s">
        <v>182</v>
      </c>
      <c r="G149" s="2" t="s">
        <v>228</v>
      </c>
      <c r="H149">
        <v>2013</v>
      </c>
      <c r="I149" t="s">
        <v>14</v>
      </c>
      <c r="J149" t="s">
        <v>49</v>
      </c>
    </row>
    <row r="150" spans="1:10" ht="45">
      <c r="A150" t="str">
        <f t="shared" si="3"/>
        <v>2014-04-23</v>
      </c>
      <c r="B150" t="str">
        <f>"1900"</f>
        <v>1900</v>
      </c>
      <c r="C150" t="s">
        <v>125</v>
      </c>
      <c r="G150" s="2" t="s">
        <v>36</v>
      </c>
      <c r="H150">
        <v>2014</v>
      </c>
      <c r="I150" t="s">
        <v>14</v>
      </c>
      <c r="J150" t="s">
        <v>59</v>
      </c>
    </row>
    <row r="151" spans="1:10" ht="45">
      <c r="A151" t="str">
        <f t="shared" si="3"/>
        <v>2014-04-23</v>
      </c>
      <c r="B151" t="str">
        <f>"1930"</f>
        <v>1930</v>
      </c>
      <c r="C151" t="s">
        <v>60</v>
      </c>
      <c r="E151" t="s">
        <v>31</v>
      </c>
      <c r="G151" s="2" t="s">
        <v>61</v>
      </c>
      <c r="H151">
        <v>2014</v>
      </c>
      <c r="I151" t="s">
        <v>14</v>
      </c>
      <c r="J151" t="s">
        <v>59</v>
      </c>
    </row>
    <row r="152" spans="1:10" ht="45">
      <c r="A152" t="str">
        <f t="shared" si="3"/>
        <v>2014-04-23</v>
      </c>
      <c r="B152" t="str">
        <f>"2000"</f>
        <v>2000</v>
      </c>
      <c r="C152" t="s">
        <v>230</v>
      </c>
      <c r="D152" t="s">
        <v>232</v>
      </c>
      <c r="E152" t="s">
        <v>11</v>
      </c>
      <c r="G152" s="2" t="s">
        <v>231</v>
      </c>
      <c r="I152" t="s">
        <v>13</v>
      </c>
      <c r="J152" t="s">
        <v>103</v>
      </c>
    </row>
    <row r="153" spans="1:10" ht="45">
      <c r="A153" t="str">
        <f t="shared" si="3"/>
        <v>2014-04-23</v>
      </c>
      <c r="B153" t="str">
        <f>"2030"</f>
        <v>2030</v>
      </c>
      <c r="C153" t="s">
        <v>233</v>
      </c>
      <c r="D153" t="s">
        <v>235</v>
      </c>
      <c r="E153" t="s">
        <v>84</v>
      </c>
      <c r="F153" t="s">
        <v>39</v>
      </c>
      <c r="G153" s="2" t="s">
        <v>234</v>
      </c>
      <c r="I153" t="s">
        <v>14</v>
      </c>
      <c r="J153" t="s">
        <v>55</v>
      </c>
    </row>
    <row r="154" spans="1:10" ht="45">
      <c r="A154" t="str">
        <f t="shared" si="3"/>
        <v>2014-04-23</v>
      </c>
      <c r="B154" t="str">
        <f>"2100"</f>
        <v>2100</v>
      </c>
      <c r="C154" t="s">
        <v>79</v>
      </c>
      <c r="D154" t="s">
        <v>81</v>
      </c>
      <c r="E154" t="s">
        <v>11</v>
      </c>
      <c r="G154" s="2" t="s">
        <v>80</v>
      </c>
      <c r="H154">
        <v>2013</v>
      </c>
      <c r="I154" t="s">
        <v>14</v>
      </c>
      <c r="J154" t="s">
        <v>82</v>
      </c>
    </row>
    <row r="155" spans="1:10" ht="30">
      <c r="A155" t="str">
        <f t="shared" si="3"/>
        <v>2014-04-23</v>
      </c>
      <c r="B155" t="str">
        <f>"2200"</f>
        <v>2200</v>
      </c>
      <c r="C155" t="s">
        <v>236</v>
      </c>
      <c r="E155" t="s">
        <v>84</v>
      </c>
      <c r="F155" t="s">
        <v>237</v>
      </c>
      <c r="G155" s="2" t="s">
        <v>238</v>
      </c>
      <c r="H155">
        <v>1994</v>
      </c>
      <c r="I155" t="s">
        <v>14</v>
      </c>
      <c r="J155" t="s">
        <v>239</v>
      </c>
    </row>
    <row r="156" spans="1:10" ht="45">
      <c r="A156" t="str">
        <f t="shared" si="3"/>
        <v>2014-04-23</v>
      </c>
      <c r="B156" t="str">
        <f>"2300"</f>
        <v>2300</v>
      </c>
      <c r="C156" t="s">
        <v>125</v>
      </c>
      <c r="G156" s="2" t="s">
        <v>36</v>
      </c>
      <c r="H156">
        <v>2014</v>
      </c>
      <c r="I156" t="s">
        <v>14</v>
      </c>
      <c r="J156" t="s">
        <v>59</v>
      </c>
    </row>
    <row r="157" spans="1:10" ht="45">
      <c r="A157" t="str">
        <f t="shared" si="3"/>
        <v>2014-04-23</v>
      </c>
      <c r="B157" t="str">
        <f>"2330"</f>
        <v>2330</v>
      </c>
      <c r="C157" t="s">
        <v>225</v>
      </c>
      <c r="D157" t="s">
        <v>227</v>
      </c>
      <c r="E157" t="s">
        <v>11</v>
      </c>
      <c r="F157" t="s">
        <v>182</v>
      </c>
      <c r="G157" s="2" t="s">
        <v>226</v>
      </c>
      <c r="H157">
        <v>2013</v>
      </c>
      <c r="I157" t="s">
        <v>14</v>
      </c>
      <c r="J157" t="s">
        <v>49</v>
      </c>
    </row>
    <row r="158" spans="1:10" ht="45">
      <c r="A158" t="str">
        <f t="shared" si="3"/>
        <v>2014-04-23</v>
      </c>
      <c r="B158" t="str">
        <f>"2345"</f>
        <v>2345</v>
      </c>
      <c r="C158" t="s">
        <v>225</v>
      </c>
      <c r="D158" t="s">
        <v>229</v>
      </c>
      <c r="E158" t="s">
        <v>11</v>
      </c>
      <c r="F158" t="s">
        <v>182</v>
      </c>
      <c r="G158" s="2" t="s">
        <v>228</v>
      </c>
      <c r="H158">
        <v>2013</v>
      </c>
      <c r="I158" t="s">
        <v>14</v>
      </c>
      <c r="J158" t="s">
        <v>49</v>
      </c>
    </row>
    <row r="159" spans="1:10" ht="30">
      <c r="A159" t="str">
        <f aca="true" t="shared" si="4" ref="A159:A202">"2014-04-24"</f>
        <v>2014-04-24</v>
      </c>
      <c r="B159" t="str">
        <f>"0000"</f>
        <v>0000</v>
      </c>
      <c r="C159" t="s">
        <v>152</v>
      </c>
      <c r="D159" t="s">
        <v>240</v>
      </c>
      <c r="E159" t="s">
        <v>31</v>
      </c>
      <c r="G159" s="2" t="s">
        <v>153</v>
      </c>
      <c r="H159">
        <v>2013</v>
      </c>
      <c r="I159" t="s">
        <v>14</v>
      </c>
      <c r="J159" t="s">
        <v>155</v>
      </c>
    </row>
    <row r="160" spans="1:10" ht="30">
      <c r="A160" t="str">
        <f t="shared" si="4"/>
        <v>2014-04-24</v>
      </c>
      <c r="B160" t="str">
        <f>"0100"</f>
        <v>0100</v>
      </c>
      <c r="C160" t="s">
        <v>156</v>
      </c>
      <c r="E160" t="s">
        <v>31</v>
      </c>
      <c r="G160" s="2" t="s">
        <v>241</v>
      </c>
      <c r="H160">
        <v>2009</v>
      </c>
      <c r="I160" t="s">
        <v>14</v>
      </c>
      <c r="J160" t="s">
        <v>158</v>
      </c>
    </row>
    <row r="161" spans="1:10" ht="45">
      <c r="A161" t="str">
        <f t="shared" si="4"/>
        <v>2014-04-24</v>
      </c>
      <c r="B161" t="str">
        <f>"0200"</f>
        <v>0200</v>
      </c>
      <c r="C161" t="s">
        <v>201</v>
      </c>
      <c r="D161" t="s">
        <v>243</v>
      </c>
      <c r="E161" t="s">
        <v>31</v>
      </c>
      <c r="G161" s="2" t="s">
        <v>242</v>
      </c>
      <c r="H161">
        <v>2012</v>
      </c>
      <c r="I161" t="s">
        <v>14</v>
      </c>
      <c r="J161" t="s">
        <v>29</v>
      </c>
    </row>
    <row r="162" spans="1:10" ht="30">
      <c r="A162" t="str">
        <f t="shared" si="4"/>
        <v>2014-04-24</v>
      </c>
      <c r="B162" t="str">
        <f>"0300"</f>
        <v>0300</v>
      </c>
      <c r="C162" t="s">
        <v>204</v>
      </c>
      <c r="D162" t="s">
        <v>363</v>
      </c>
      <c r="E162" t="s">
        <v>31</v>
      </c>
      <c r="G162" s="2" t="s">
        <v>244</v>
      </c>
      <c r="H162">
        <v>2008</v>
      </c>
      <c r="I162" t="s">
        <v>14</v>
      </c>
      <c r="J162" t="s">
        <v>15</v>
      </c>
    </row>
    <row r="163" spans="1:10" ht="45">
      <c r="A163" t="str">
        <f t="shared" si="4"/>
        <v>2014-04-24</v>
      </c>
      <c r="B163" t="str">
        <f>"0400"</f>
        <v>0400</v>
      </c>
      <c r="C163" t="s">
        <v>94</v>
      </c>
      <c r="E163" t="s">
        <v>31</v>
      </c>
      <c r="G163" s="2" t="s">
        <v>206</v>
      </c>
      <c r="H163">
        <v>2011</v>
      </c>
      <c r="I163" t="s">
        <v>14</v>
      </c>
      <c r="J163" t="s">
        <v>239</v>
      </c>
    </row>
    <row r="164" spans="1:10" ht="30">
      <c r="A164" t="str">
        <f t="shared" si="4"/>
        <v>2014-04-24</v>
      </c>
      <c r="B164" t="str">
        <f>"0500"</f>
        <v>0500</v>
      </c>
      <c r="C164" t="s">
        <v>10</v>
      </c>
      <c r="E164" t="s">
        <v>11</v>
      </c>
      <c r="G164" s="2" t="s">
        <v>97</v>
      </c>
      <c r="H164">
        <v>2011</v>
      </c>
      <c r="I164" t="s">
        <v>14</v>
      </c>
      <c r="J164" t="s">
        <v>29</v>
      </c>
    </row>
    <row r="165" spans="1:10" ht="45">
      <c r="A165" t="str">
        <f t="shared" si="4"/>
        <v>2014-04-24</v>
      </c>
      <c r="B165" t="str">
        <f>"0600"</f>
        <v>0600</v>
      </c>
      <c r="C165" t="s">
        <v>98</v>
      </c>
      <c r="D165" t="s">
        <v>245</v>
      </c>
      <c r="E165" t="s">
        <v>11</v>
      </c>
      <c r="G165" s="2" t="s">
        <v>99</v>
      </c>
      <c r="H165">
        <v>2005</v>
      </c>
      <c r="I165" t="s">
        <v>77</v>
      </c>
      <c r="J165" t="s">
        <v>78</v>
      </c>
    </row>
    <row r="166" spans="1:10" ht="30">
      <c r="A166" t="str">
        <f t="shared" si="4"/>
        <v>2014-04-24</v>
      </c>
      <c r="B166" t="str">
        <f>"0630"</f>
        <v>0630</v>
      </c>
      <c r="C166" t="s">
        <v>101</v>
      </c>
      <c r="E166" t="s">
        <v>11</v>
      </c>
      <c r="G166" s="2" t="s">
        <v>102</v>
      </c>
      <c r="H166">
        <v>2013</v>
      </c>
      <c r="I166" t="s">
        <v>14</v>
      </c>
      <c r="J166" t="s">
        <v>103</v>
      </c>
    </row>
    <row r="167" spans="1:10" ht="30">
      <c r="A167" t="str">
        <f t="shared" si="4"/>
        <v>2014-04-24</v>
      </c>
      <c r="B167" t="str">
        <f>"0700"</f>
        <v>0700</v>
      </c>
      <c r="C167" t="s">
        <v>104</v>
      </c>
      <c r="D167" t="s">
        <v>247</v>
      </c>
      <c r="E167" t="s">
        <v>11</v>
      </c>
      <c r="G167" s="2" t="s">
        <v>246</v>
      </c>
      <c r="H167">
        <v>2012</v>
      </c>
      <c r="I167" t="s">
        <v>14</v>
      </c>
      <c r="J167" t="s">
        <v>64</v>
      </c>
    </row>
    <row r="168" spans="1:10" ht="30">
      <c r="A168" t="str">
        <f t="shared" si="4"/>
        <v>2014-04-24</v>
      </c>
      <c r="B168" t="str">
        <f>"0730"</f>
        <v>0730</v>
      </c>
      <c r="C168" t="s">
        <v>107</v>
      </c>
      <c r="D168" t="s">
        <v>248</v>
      </c>
      <c r="E168" t="s">
        <v>11</v>
      </c>
      <c r="G168" s="2" t="s">
        <v>108</v>
      </c>
      <c r="H168">
        <v>2002</v>
      </c>
      <c r="I168" t="s">
        <v>77</v>
      </c>
      <c r="J168" t="s">
        <v>111</v>
      </c>
    </row>
    <row r="169" spans="1:10" ht="30">
      <c r="A169" t="str">
        <f t="shared" si="4"/>
        <v>2014-04-24</v>
      </c>
      <c r="B169" t="str">
        <f>"0745"</f>
        <v>0745</v>
      </c>
      <c r="C169" t="s">
        <v>107</v>
      </c>
      <c r="D169" t="s">
        <v>249</v>
      </c>
      <c r="E169" t="s">
        <v>11</v>
      </c>
      <c r="G169" s="2" t="s">
        <v>108</v>
      </c>
      <c r="H169">
        <v>2002</v>
      </c>
      <c r="I169" t="s">
        <v>77</v>
      </c>
      <c r="J169" t="s">
        <v>49</v>
      </c>
    </row>
    <row r="170" spans="1:10" ht="45">
      <c r="A170" t="str">
        <f t="shared" si="4"/>
        <v>2014-04-24</v>
      </c>
      <c r="B170" t="str">
        <f>"0800"</f>
        <v>0800</v>
      </c>
      <c r="C170" t="s">
        <v>112</v>
      </c>
      <c r="E170" t="s">
        <v>11</v>
      </c>
      <c r="G170" s="2" t="s">
        <v>113</v>
      </c>
      <c r="H170">
        <v>2011</v>
      </c>
      <c r="I170" t="s">
        <v>14</v>
      </c>
      <c r="J170" t="s">
        <v>103</v>
      </c>
    </row>
    <row r="171" spans="1:10" ht="15">
      <c r="A171" t="str">
        <f t="shared" si="4"/>
        <v>2014-04-24</v>
      </c>
      <c r="B171" t="str">
        <f>"0830"</f>
        <v>0830</v>
      </c>
      <c r="C171" t="s">
        <v>114</v>
      </c>
      <c r="D171" t="s">
        <v>251</v>
      </c>
      <c r="E171" t="s">
        <v>11</v>
      </c>
      <c r="G171" s="2" t="s">
        <v>250</v>
      </c>
      <c r="H171">
        <v>2009</v>
      </c>
      <c r="I171" t="s">
        <v>14</v>
      </c>
      <c r="J171" t="s">
        <v>64</v>
      </c>
    </row>
    <row r="172" spans="1:10" ht="45">
      <c r="A172" t="str">
        <f t="shared" si="4"/>
        <v>2014-04-24</v>
      </c>
      <c r="B172" t="str">
        <f>"0900"</f>
        <v>0900</v>
      </c>
      <c r="C172" t="s">
        <v>117</v>
      </c>
      <c r="E172" t="s">
        <v>11</v>
      </c>
      <c r="G172" s="2" t="s">
        <v>118</v>
      </c>
      <c r="H172">
        <v>2010</v>
      </c>
      <c r="I172" t="s">
        <v>77</v>
      </c>
      <c r="J172" t="s">
        <v>119</v>
      </c>
    </row>
    <row r="173" spans="1:10" ht="45">
      <c r="A173" t="str">
        <f t="shared" si="4"/>
        <v>2014-04-24</v>
      </c>
      <c r="B173" t="str">
        <f>"0930"</f>
        <v>0930</v>
      </c>
      <c r="C173" t="s">
        <v>120</v>
      </c>
      <c r="E173" t="s">
        <v>11</v>
      </c>
      <c r="G173" s="2" t="s">
        <v>121</v>
      </c>
      <c r="I173" t="s">
        <v>14</v>
      </c>
      <c r="J173" t="s">
        <v>119</v>
      </c>
    </row>
    <row r="174" spans="1:10" ht="45">
      <c r="A174" t="str">
        <f t="shared" si="4"/>
        <v>2014-04-24</v>
      </c>
      <c r="B174" t="str">
        <f>"1000"</f>
        <v>1000</v>
      </c>
      <c r="C174" t="s">
        <v>126</v>
      </c>
      <c r="D174" t="s">
        <v>222</v>
      </c>
      <c r="G174" s="2" t="s">
        <v>221</v>
      </c>
      <c r="I174" t="s">
        <v>13</v>
      </c>
      <c r="J174" t="s">
        <v>129</v>
      </c>
    </row>
    <row r="175" spans="1:10" ht="60">
      <c r="A175" t="str">
        <f t="shared" si="4"/>
        <v>2014-04-24</v>
      </c>
      <c r="B175" t="str">
        <f>"1015"</f>
        <v>1015</v>
      </c>
      <c r="C175" t="s">
        <v>126</v>
      </c>
      <c r="D175" t="s">
        <v>224</v>
      </c>
      <c r="G175" s="2" t="s">
        <v>223</v>
      </c>
      <c r="I175" t="s">
        <v>13</v>
      </c>
      <c r="J175" t="s">
        <v>129</v>
      </c>
    </row>
    <row r="176" spans="1:10" ht="45">
      <c r="A176" t="str">
        <f t="shared" si="4"/>
        <v>2014-04-24</v>
      </c>
      <c r="B176" t="str">
        <f>"1030"</f>
        <v>1030</v>
      </c>
      <c r="C176" t="s">
        <v>225</v>
      </c>
      <c r="D176" t="s">
        <v>227</v>
      </c>
      <c r="E176" t="s">
        <v>11</v>
      </c>
      <c r="F176" t="s">
        <v>182</v>
      </c>
      <c r="G176" s="2" t="s">
        <v>226</v>
      </c>
      <c r="H176">
        <v>2013</v>
      </c>
      <c r="I176" t="s">
        <v>14</v>
      </c>
      <c r="J176" t="s">
        <v>49</v>
      </c>
    </row>
    <row r="177" spans="1:10" ht="45">
      <c r="A177" t="str">
        <f t="shared" si="4"/>
        <v>2014-04-24</v>
      </c>
      <c r="B177" t="str">
        <f>"1045"</f>
        <v>1045</v>
      </c>
      <c r="C177" t="s">
        <v>225</v>
      </c>
      <c r="D177" t="s">
        <v>229</v>
      </c>
      <c r="E177" t="s">
        <v>11</v>
      </c>
      <c r="F177" t="s">
        <v>182</v>
      </c>
      <c r="G177" s="2" t="s">
        <v>228</v>
      </c>
      <c r="H177">
        <v>2013</v>
      </c>
      <c r="I177" t="s">
        <v>14</v>
      </c>
      <c r="J177" t="s">
        <v>49</v>
      </c>
    </row>
    <row r="178" spans="1:10" ht="45">
      <c r="A178" t="str">
        <f t="shared" si="4"/>
        <v>2014-04-24</v>
      </c>
      <c r="B178" t="str">
        <f>"1100"</f>
        <v>1100</v>
      </c>
      <c r="C178" t="s">
        <v>60</v>
      </c>
      <c r="E178" t="s">
        <v>31</v>
      </c>
      <c r="G178" s="2" t="s">
        <v>61</v>
      </c>
      <c r="H178">
        <v>2014</v>
      </c>
      <c r="I178" t="s">
        <v>14</v>
      </c>
      <c r="J178" t="s">
        <v>59</v>
      </c>
    </row>
    <row r="179" spans="1:10" ht="45">
      <c r="A179" t="str">
        <f t="shared" si="4"/>
        <v>2014-04-24</v>
      </c>
      <c r="B179" t="str">
        <f>"1130"</f>
        <v>1130</v>
      </c>
      <c r="C179" t="s">
        <v>230</v>
      </c>
      <c r="D179" t="s">
        <v>232</v>
      </c>
      <c r="E179" t="s">
        <v>11</v>
      </c>
      <c r="G179" s="2" t="s">
        <v>231</v>
      </c>
      <c r="I179" t="s">
        <v>13</v>
      </c>
      <c r="J179" t="s">
        <v>103</v>
      </c>
    </row>
    <row r="180" spans="1:10" ht="45">
      <c r="A180" t="str">
        <f t="shared" si="4"/>
        <v>2014-04-24</v>
      </c>
      <c r="B180" t="str">
        <f>"1200"</f>
        <v>1200</v>
      </c>
      <c r="C180" t="s">
        <v>252</v>
      </c>
      <c r="E180" t="s">
        <v>24</v>
      </c>
      <c r="G180" s="2" t="s">
        <v>253</v>
      </c>
      <c r="I180" t="s">
        <v>14</v>
      </c>
      <c r="J180" t="s">
        <v>103</v>
      </c>
    </row>
    <row r="181" spans="1:10" ht="45">
      <c r="A181" t="str">
        <f t="shared" si="4"/>
        <v>2014-04-24</v>
      </c>
      <c r="B181" t="str">
        <f>"1230"</f>
        <v>1230</v>
      </c>
      <c r="C181" t="s">
        <v>79</v>
      </c>
      <c r="D181" t="s">
        <v>81</v>
      </c>
      <c r="E181" t="s">
        <v>11</v>
      </c>
      <c r="G181" s="2" t="s">
        <v>80</v>
      </c>
      <c r="H181">
        <v>2013</v>
      </c>
      <c r="I181" t="s">
        <v>14</v>
      </c>
      <c r="J181" t="s">
        <v>82</v>
      </c>
    </row>
    <row r="182" spans="1:10" ht="30">
      <c r="A182" t="str">
        <f t="shared" si="4"/>
        <v>2014-04-24</v>
      </c>
      <c r="B182" t="str">
        <f>"1330"</f>
        <v>1330</v>
      </c>
      <c r="C182" t="s">
        <v>236</v>
      </c>
      <c r="E182" t="s">
        <v>84</v>
      </c>
      <c r="F182" t="s">
        <v>237</v>
      </c>
      <c r="G182" s="2" t="s">
        <v>238</v>
      </c>
      <c r="H182">
        <v>1994</v>
      </c>
      <c r="I182" t="s">
        <v>14</v>
      </c>
      <c r="J182" t="s">
        <v>239</v>
      </c>
    </row>
    <row r="183" spans="1:10" ht="45">
      <c r="A183" t="str">
        <f t="shared" si="4"/>
        <v>2014-04-24</v>
      </c>
      <c r="B183" t="str">
        <f>"1430"</f>
        <v>1430</v>
      </c>
      <c r="C183" t="s">
        <v>117</v>
      </c>
      <c r="E183" t="s">
        <v>11</v>
      </c>
      <c r="G183" s="2" t="s">
        <v>118</v>
      </c>
      <c r="H183">
        <v>2010</v>
      </c>
      <c r="I183" t="s">
        <v>77</v>
      </c>
      <c r="J183" t="s">
        <v>119</v>
      </c>
    </row>
    <row r="184" spans="1:10" ht="45">
      <c r="A184" t="str">
        <f t="shared" si="4"/>
        <v>2014-04-24</v>
      </c>
      <c r="B184" t="str">
        <f>"1500"</f>
        <v>1500</v>
      </c>
      <c r="C184" t="s">
        <v>98</v>
      </c>
      <c r="D184" t="s">
        <v>245</v>
      </c>
      <c r="E184" t="s">
        <v>11</v>
      </c>
      <c r="G184" s="2" t="s">
        <v>99</v>
      </c>
      <c r="H184">
        <v>2005</v>
      </c>
      <c r="I184" t="s">
        <v>77</v>
      </c>
      <c r="J184" t="s">
        <v>78</v>
      </c>
    </row>
    <row r="185" spans="1:10" ht="30">
      <c r="A185" t="str">
        <f t="shared" si="4"/>
        <v>2014-04-24</v>
      </c>
      <c r="B185" t="str">
        <f>"1530"</f>
        <v>1530</v>
      </c>
      <c r="C185" t="s">
        <v>104</v>
      </c>
      <c r="D185" t="s">
        <v>247</v>
      </c>
      <c r="E185" t="s">
        <v>11</v>
      </c>
      <c r="G185" s="2" t="s">
        <v>246</v>
      </c>
      <c r="H185">
        <v>2012</v>
      </c>
      <c r="I185" t="s">
        <v>14</v>
      </c>
      <c r="J185" t="s">
        <v>64</v>
      </c>
    </row>
    <row r="186" spans="1:10" ht="15">
      <c r="A186" t="str">
        <f t="shared" si="4"/>
        <v>2014-04-24</v>
      </c>
      <c r="B186" t="str">
        <f>"1600"</f>
        <v>1600</v>
      </c>
      <c r="C186" t="s">
        <v>114</v>
      </c>
      <c r="D186" t="s">
        <v>251</v>
      </c>
      <c r="E186" t="s">
        <v>11</v>
      </c>
      <c r="G186" s="2" t="s">
        <v>250</v>
      </c>
      <c r="H186">
        <v>2009</v>
      </c>
      <c r="I186" t="s">
        <v>14</v>
      </c>
      <c r="J186" t="s">
        <v>64</v>
      </c>
    </row>
    <row r="187" spans="1:10" ht="30">
      <c r="A187" t="str">
        <f t="shared" si="4"/>
        <v>2014-04-24</v>
      </c>
      <c r="B187" t="str">
        <f>"1630"</f>
        <v>1630</v>
      </c>
      <c r="C187" t="s">
        <v>101</v>
      </c>
      <c r="E187" t="s">
        <v>11</v>
      </c>
      <c r="G187" s="2" t="s">
        <v>102</v>
      </c>
      <c r="H187">
        <v>2013</v>
      </c>
      <c r="I187" t="s">
        <v>14</v>
      </c>
      <c r="J187" t="s">
        <v>103</v>
      </c>
    </row>
    <row r="188" spans="1:10" ht="45">
      <c r="A188" t="str">
        <f t="shared" si="4"/>
        <v>2014-04-24</v>
      </c>
      <c r="B188" t="str">
        <f>"1700"</f>
        <v>1700</v>
      </c>
      <c r="C188" t="s">
        <v>112</v>
      </c>
      <c r="E188" t="s">
        <v>11</v>
      </c>
      <c r="G188" s="2" t="s">
        <v>113</v>
      </c>
      <c r="H188">
        <v>2011</v>
      </c>
      <c r="I188" t="s">
        <v>14</v>
      </c>
      <c r="J188" t="s">
        <v>103</v>
      </c>
    </row>
    <row r="189" spans="1:10" ht="45">
      <c r="A189" t="str">
        <f t="shared" si="4"/>
        <v>2014-04-24</v>
      </c>
      <c r="B189" t="str">
        <f>"1730"</f>
        <v>1730</v>
      </c>
      <c r="C189" t="s">
        <v>125</v>
      </c>
      <c r="G189" s="2" t="s">
        <v>36</v>
      </c>
      <c r="H189">
        <v>2014</v>
      </c>
      <c r="I189" t="s">
        <v>14</v>
      </c>
      <c r="J189" t="s">
        <v>59</v>
      </c>
    </row>
    <row r="190" spans="1:10" ht="30">
      <c r="A190" t="str">
        <f t="shared" si="4"/>
        <v>2014-04-24</v>
      </c>
      <c r="B190" t="str">
        <f>"1800"</f>
        <v>1800</v>
      </c>
      <c r="C190" t="s">
        <v>126</v>
      </c>
      <c r="D190" t="s">
        <v>352</v>
      </c>
      <c r="G190" s="1" t="s">
        <v>353</v>
      </c>
      <c r="I190" t="s">
        <v>13</v>
      </c>
      <c r="J190" t="s">
        <v>129</v>
      </c>
    </row>
    <row r="191" spans="1:10" ht="32.25">
      <c r="A191" t="str">
        <f t="shared" si="4"/>
        <v>2014-04-24</v>
      </c>
      <c r="B191" t="str">
        <f>"1815"</f>
        <v>1815</v>
      </c>
      <c r="C191" t="s">
        <v>126</v>
      </c>
      <c r="D191" t="s">
        <v>354</v>
      </c>
      <c r="G191" s="3" t="s">
        <v>355</v>
      </c>
      <c r="I191" t="s">
        <v>13</v>
      </c>
      <c r="J191" t="s">
        <v>129</v>
      </c>
    </row>
    <row r="192" spans="1:10" ht="45">
      <c r="A192" t="str">
        <f t="shared" si="4"/>
        <v>2014-04-24</v>
      </c>
      <c r="B192" t="str">
        <f>"1830"</f>
        <v>1830</v>
      </c>
      <c r="C192" t="s">
        <v>254</v>
      </c>
      <c r="D192" t="s">
        <v>256</v>
      </c>
      <c r="E192" t="s">
        <v>11</v>
      </c>
      <c r="F192" t="s">
        <v>182</v>
      </c>
      <c r="G192" s="2" t="s">
        <v>255</v>
      </c>
      <c r="H192">
        <v>2013</v>
      </c>
      <c r="I192" t="s">
        <v>14</v>
      </c>
      <c r="J192" t="s">
        <v>49</v>
      </c>
    </row>
    <row r="193" spans="1:10" ht="45">
      <c r="A193" t="str">
        <f t="shared" si="4"/>
        <v>2014-04-24</v>
      </c>
      <c r="B193" t="str">
        <f>"1845"</f>
        <v>1845</v>
      </c>
      <c r="C193" t="s">
        <v>254</v>
      </c>
      <c r="D193" t="s">
        <v>258</v>
      </c>
      <c r="E193" t="s">
        <v>11</v>
      </c>
      <c r="F193" t="s">
        <v>182</v>
      </c>
      <c r="G193" s="2" t="s">
        <v>257</v>
      </c>
      <c r="H193">
        <v>2013</v>
      </c>
      <c r="I193" t="s">
        <v>14</v>
      </c>
      <c r="J193" t="s">
        <v>49</v>
      </c>
    </row>
    <row r="194" spans="1:10" ht="45">
      <c r="A194" t="str">
        <f t="shared" si="4"/>
        <v>2014-04-24</v>
      </c>
      <c r="B194" t="str">
        <f>"1900"</f>
        <v>1900</v>
      </c>
      <c r="C194" t="s">
        <v>125</v>
      </c>
      <c r="G194" s="2" t="s">
        <v>36</v>
      </c>
      <c r="H194">
        <v>2014</v>
      </c>
      <c r="I194" t="s">
        <v>14</v>
      </c>
      <c r="J194" t="s">
        <v>59</v>
      </c>
    </row>
    <row r="195" spans="1:10" ht="45">
      <c r="A195" t="str">
        <f t="shared" si="4"/>
        <v>2014-04-24</v>
      </c>
      <c r="B195" t="str">
        <f>"1930"</f>
        <v>1930</v>
      </c>
      <c r="C195" t="s">
        <v>259</v>
      </c>
      <c r="G195" s="2" t="s">
        <v>260</v>
      </c>
      <c r="I195" t="s">
        <v>13</v>
      </c>
      <c r="J195" t="s">
        <v>34</v>
      </c>
    </row>
    <row r="196" spans="1:10" ht="45">
      <c r="A196" t="str">
        <f t="shared" si="4"/>
        <v>2014-04-24</v>
      </c>
      <c r="B196" t="str">
        <f>"2100"</f>
        <v>2100</v>
      </c>
      <c r="C196" t="s">
        <v>261</v>
      </c>
      <c r="D196" t="s">
        <v>264</v>
      </c>
      <c r="E196" t="s">
        <v>262</v>
      </c>
      <c r="F196" t="s">
        <v>237</v>
      </c>
      <c r="G196" s="2" t="s">
        <v>263</v>
      </c>
      <c r="H196">
        <v>2008</v>
      </c>
      <c r="I196" t="s">
        <v>58</v>
      </c>
      <c r="J196" t="s">
        <v>64</v>
      </c>
    </row>
    <row r="197" spans="1:10" ht="45">
      <c r="A197" t="str">
        <f t="shared" si="4"/>
        <v>2014-04-24</v>
      </c>
      <c r="B197" t="str">
        <f>"2130"</f>
        <v>2130</v>
      </c>
      <c r="C197" t="s">
        <v>261</v>
      </c>
      <c r="D197" t="s">
        <v>266</v>
      </c>
      <c r="E197" t="s">
        <v>262</v>
      </c>
      <c r="F197" t="s">
        <v>237</v>
      </c>
      <c r="G197" s="2" t="s">
        <v>265</v>
      </c>
      <c r="H197">
        <v>2008</v>
      </c>
      <c r="I197" t="s">
        <v>58</v>
      </c>
      <c r="J197" t="s">
        <v>64</v>
      </c>
    </row>
    <row r="198" spans="1:10" ht="45">
      <c r="A198" t="str">
        <f t="shared" si="4"/>
        <v>2014-04-24</v>
      </c>
      <c r="B198" t="str">
        <f>"2200"</f>
        <v>2200</v>
      </c>
      <c r="C198" t="s">
        <v>267</v>
      </c>
      <c r="E198" t="s">
        <v>84</v>
      </c>
      <c r="F198" t="s">
        <v>268</v>
      </c>
      <c r="G198" s="2" t="s">
        <v>269</v>
      </c>
      <c r="I198" t="s">
        <v>58</v>
      </c>
      <c r="J198" t="s">
        <v>37</v>
      </c>
    </row>
    <row r="199" spans="1:10" ht="60">
      <c r="A199" t="str">
        <f t="shared" si="4"/>
        <v>2014-04-24</v>
      </c>
      <c r="B199" t="str">
        <f>"2230"</f>
        <v>2230</v>
      </c>
      <c r="C199" t="s">
        <v>190</v>
      </c>
      <c r="E199" t="s">
        <v>24</v>
      </c>
      <c r="F199" t="s">
        <v>268</v>
      </c>
      <c r="G199" s="2" t="s">
        <v>192</v>
      </c>
      <c r="H199">
        <v>2011</v>
      </c>
      <c r="I199" t="s">
        <v>77</v>
      </c>
      <c r="J199" t="s">
        <v>119</v>
      </c>
    </row>
    <row r="200" spans="1:10" ht="45">
      <c r="A200" t="str">
        <f t="shared" si="4"/>
        <v>2014-04-24</v>
      </c>
      <c r="B200" t="str">
        <f>"2300"</f>
        <v>2300</v>
      </c>
      <c r="C200" t="s">
        <v>125</v>
      </c>
      <c r="G200" s="2" t="s">
        <v>36</v>
      </c>
      <c r="H200">
        <v>2014</v>
      </c>
      <c r="I200" t="s">
        <v>14</v>
      </c>
      <c r="J200" t="s">
        <v>59</v>
      </c>
    </row>
    <row r="201" spans="1:10" ht="45">
      <c r="A201" t="str">
        <f t="shared" si="4"/>
        <v>2014-04-24</v>
      </c>
      <c r="B201" t="str">
        <f>"2330"</f>
        <v>2330</v>
      </c>
      <c r="C201" t="s">
        <v>254</v>
      </c>
      <c r="D201" t="s">
        <v>256</v>
      </c>
      <c r="E201" t="s">
        <v>11</v>
      </c>
      <c r="F201" t="s">
        <v>182</v>
      </c>
      <c r="G201" s="2" t="s">
        <v>255</v>
      </c>
      <c r="H201">
        <v>2013</v>
      </c>
      <c r="I201" t="s">
        <v>14</v>
      </c>
      <c r="J201" t="s">
        <v>49</v>
      </c>
    </row>
    <row r="202" spans="1:10" ht="45">
      <c r="A202" t="str">
        <f t="shared" si="4"/>
        <v>2014-04-24</v>
      </c>
      <c r="B202" t="str">
        <f>"2345"</f>
        <v>2345</v>
      </c>
      <c r="C202" t="s">
        <v>254</v>
      </c>
      <c r="D202" t="s">
        <v>258</v>
      </c>
      <c r="E202" t="s">
        <v>11</v>
      </c>
      <c r="F202" t="s">
        <v>182</v>
      </c>
      <c r="G202" s="2" t="s">
        <v>257</v>
      </c>
      <c r="H202">
        <v>2013</v>
      </c>
      <c r="I202" t="s">
        <v>14</v>
      </c>
      <c r="J202" t="s">
        <v>49</v>
      </c>
    </row>
    <row r="203" spans="1:10" ht="45">
      <c r="A203" t="str">
        <f aca="true" t="shared" si="5" ref="A203:A234">"2014-04-25"</f>
        <v>2014-04-25</v>
      </c>
      <c r="B203" t="str">
        <f>"0000"</f>
        <v>0000</v>
      </c>
      <c r="C203" t="s">
        <v>259</v>
      </c>
      <c r="E203" t="s">
        <v>31</v>
      </c>
      <c r="G203" s="2" t="s">
        <v>260</v>
      </c>
      <c r="I203" t="s">
        <v>13</v>
      </c>
      <c r="J203" t="s">
        <v>34</v>
      </c>
    </row>
    <row r="204" spans="1:10" ht="45">
      <c r="A204" t="str">
        <f t="shared" si="5"/>
        <v>2014-04-25</v>
      </c>
      <c r="B204" t="str">
        <f>"0130"</f>
        <v>0130</v>
      </c>
      <c r="C204" t="s">
        <v>270</v>
      </c>
      <c r="E204" t="s">
        <v>84</v>
      </c>
      <c r="F204" t="s">
        <v>123</v>
      </c>
      <c r="G204" s="2" t="s">
        <v>271</v>
      </c>
      <c r="H204">
        <v>2006</v>
      </c>
      <c r="I204" t="s">
        <v>14</v>
      </c>
      <c r="J204" t="s">
        <v>37</v>
      </c>
    </row>
    <row r="205" spans="1:10" ht="45">
      <c r="A205" t="str">
        <f t="shared" si="5"/>
        <v>2014-04-25</v>
      </c>
      <c r="B205" t="str">
        <f>"0200"</f>
        <v>0200</v>
      </c>
      <c r="C205" t="s">
        <v>201</v>
      </c>
      <c r="D205" t="s">
        <v>273</v>
      </c>
      <c r="E205" t="s">
        <v>31</v>
      </c>
      <c r="G205" s="2" t="s">
        <v>272</v>
      </c>
      <c r="H205">
        <v>2012</v>
      </c>
      <c r="I205" t="s">
        <v>14</v>
      </c>
      <c r="J205" t="s">
        <v>164</v>
      </c>
    </row>
    <row r="206" spans="1:10" ht="30">
      <c r="A206" t="str">
        <f t="shared" si="5"/>
        <v>2014-04-25</v>
      </c>
      <c r="B206" t="str">
        <f>"0300"</f>
        <v>0300</v>
      </c>
      <c r="C206" t="s">
        <v>204</v>
      </c>
      <c r="D206" t="s">
        <v>275</v>
      </c>
      <c r="E206" t="s">
        <v>31</v>
      </c>
      <c r="G206" s="2" t="s">
        <v>274</v>
      </c>
      <c r="H206">
        <v>2008</v>
      </c>
      <c r="I206" t="s">
        <v>14</v>
      </c>
      <c r="J206" t="s">
        <v>15</v>
      </c>
    </row>
    <row r="207" spans="1:10" ht="45">
      <c r="A207" t="str">
        <f t="shared" si="5"/>
        <v>2014-04-25</v>
      </c>
      <c r="B207" t="str">
        <f>"0400"</f>
        <v>0400</v>
      </c>
      <c r="C207" t="s">
        <v>94</v>
      </c>
      <c r="E207" t="s">
        <v>31</v>
      </c>
      <c r="G207" s="2" t="s">
        <v>206</v>
      </c>
      <c r="H207">
        <v>2011</v>
      </c>
      <c r="I207" t="s">
        <v>14</v>
      </c>
      <c r="J207" t="s">
        <v>164</v>
      </c>
    </row>
    <row r="208" spans="1:10" ht="30">
      <c r="A208" t="str">
        <f t="shared" si="5"/>
        <v>2014-04-25</v>
      </c>
      <c r="B208" t="str">
        <f>"0500"</f>
        <v>0500</v>
      </c>
      <c r="C208" t="s">
        <v>10</v>
      </c>
      <c r="E208" t="s">
        <v>11</v>
      </c>
      <c r="G208" s="2" t="s">
        <v>97</v>
      </c>
      <c r="H208">
        <v>2011</v>
      </c>
      <c r="I208" t="s">
        <v>14</v>
      </c>
      <c r="J208" t="s">
        <v>15</v>
      </c>
    </row>
    <row r="209" spans="1:10" ht="45">
      <c r="A209" t="str">
        <f t="shared" si="5"/>
        <v>2014-04-25</v>
      </c>
      <c r="B209" t="str">
        <f>"0600"</f>
        <v>0600</v>
      </c>
      <c r="C209" t="s">
        <v>98</v>
      </c>
      <c r="D209" t="s">
        <v>276</v>
      </c>
      <c r="E209" t="s">
        <v>11</v>
      </c>
      <c r="G209" s="2" t="s">
        <v>99</v>
      </c>
      <c r="H209">
        <v>2005</v>
      </c>
      <c r="I209" t="s">
        <v>77</v>
      </c>
      <c r="J209" t="s">
        <v>78</v>
      </c>
    </row>
    <row r="210" spans="1:10" ht="30">
      <c r="A210" t="str">
        <f t="shared" si="5"/>
        <v>2014-04-25</v>
      </c>
      <c r="B210" t="str">
        <f>"0630"</f>
        <v>0630</v>
      </c>
      <c r="C210" t="s">
        <v>101</v>
      </c>
      <c r="E210" t="s">
        <v>11</v>
      </c>
      <c r="G210" s="2" t="s">
        <v>102</v>
      </c>
      <c r="H210">
        <v>2013</v>
      </c>
      <c r="I210" t="s">
        <v>14</v>
      </c>
      <c r="J210" t="s">
        <v>78</v>
      </c>
    </row>
    <row r="211" spans="1:10" ht="45">
      <c r="A211" t="str">
        <f t="shared" si="5"/>
        <v>2014-04-25</v>
      </c>
      <c r="B211" t="str">
        <f>"0700"</f>
        <v>0700</v>
      </c>
      <c r="C211" t="s">
        <v>104</v>
      </c>
      <c r="D211" t="s">
        <v>278</v>
      </c>
      <c r="E211" t="s">
        <v>11</v>
      </c>
      <c r="G211" s="2" t="s">
        <v>277</v>
      </c>
      <c r="H211">
        <v>2012</v>
      </c>
      <c r="I211" t="s">
        <v>14</v>
      </c>
      <c r="J211" t="s">
        <v>78</v>
      </c>
    </row>
    <row r="212" spans="1:10" ht="30">
      <c r="A212" t="str">
        <f t="shared" si="5"/>
        <v>2014-04-25</v>
      </c>
      <c r="B212" t="str">
        <f>"0730"</f>
        <v>0730</v>
      </c>
      <c r="C212" t="s">
        <v>107</v>
      </c>
      <c r="D212" t="s">
        <v>279</v>
      </c>
      <c r="E212" t="s">
        <v>11</v>
      </c>
      <c r="G212" s="2" t="s">
        <v>108</v>
      </c>
      <c r="H212">
        <v>2002</v>
      </c>
      <c r="I212" t="s">
        <v>77</v>
      </c>
      <c r="J212" t="s">
        <v>49</v>
      </c>
    </row>
    <row r="213" spans="1:10" ht="30">
      <c r="A213" t="str">
        <f t="shared" si="5"/>
        <v>2014-04-25</v>
      </c>
      <c r="B213" t="str">
        <f>"0745"</f>
        <v>0745</v>
      </c>
      <c r="C213" t="s">
        <v>107</v>
      </c>
      <c r="D213" t="s">
        <v>280</v>
      </c>
      <c r="E213" t="s">
        <v>11</v>
      </c>
      <c r="G213" s="2" t="s">
        <v>108</v>
      </c>
      <c r="H213">
        <v>2002</v>
      </c>
      <c r="I213" t="s">
        <v>77</v>
      </c>
      <c r="J213" t="s">
        <v>111</v>
      </c>
    </row>
    <row r="214" spans="1:10" ht="45">
      <c r="A214" t="str">
        <f t="shared" si="5"/>
        <v>2014-04-25</v>
      </c>
      <c r="B214" t="str">
        <f>"0800"</f>
        <v>0800</v>
      </c>
      <c r="C214" t="s">
        <v>112</v>
      </c>
      <c r="E214" t="s">
        <v>11</v>
      </c>
      <c r="G214" s="2" t="s">
        <v>113</v>
      </c>
      <c r="H214">
        <v>2011</v>
      </c>
      <c r="I214" t="s">
        <v>14</v>
      </c>
      <c r="J214" t="s">
        <v>103</v>
      </c>
    </row>
    <row r="215" spans="1:10" ht="30">
      <c r="A215" t="str">
        <f t="shared" si="5"/>
        <v>2014-04-25</v>
      </c>
      <c r="B215" t="str">
        <f>"0830"</f>
        <v>0830</v>
      </c>
      <c r="C215" t="s">
        <v>114</v>
      </c>
      <c r="D215" t="s">
        <v>282</v>
      </c>
      <c r="E215" t="s">
        <v>11</v>
      </c>
      <c r="G215" s="2" t="s">
        <v>281</v>
      </c>
      <c r="H215">
        <v>2009</v>
      </c>
      <c r="I215" t="s">
        <v>14</v>
      </c>
      <c r="J215" t="s">
        <v>64</v>
      </c>
    </row>
    <row r="216" spans="1:10" ht="45">
      <c r="A216" t="str">
        <f t="shared" si="5"/>
        <v>2014-04-25</v>
      </c>
      <c r="B216" t="str">
        <f>"0900"</f>
        <v>0900</v>
      </c>
      <c r="C216" t="s">
        <v>117</v>
      </c>
      <c r="E216" t="s">
        <v>11</v>
      </c>
      <c r="G216" s="2" t="s">
        <v>118</v>
      </c>
      <c r="H216">
        <v>2010</v>
      </c>
      <c r="I216" t="s">
        <v>77</v>
      </c>
      <c r="J216" t="s">
        <v>119</v>
      </c>
    </row>
    <row r="217" spans="1:10" ht="45">
      <c r="A217" t="str">
        <f t="shared" si="5"/>
        <v>2014-04-25</v>
      </c>
      <c r="B217" t="str">
        <f>"0930"</f>
        <v>0930</v>
      </c>
      <c r="C217" t="s">
        <v>120</v>
      </c>
      <c r="E217" t="s">
        <v>11</v>
      </c>
      <c r="G217" s="2" t="s">
        <v>121</v>
      </c>
      <c r="I217" t="s">
        <v>14</v>
      </c>
      <c r="J217" t="s">
        <v>78</v>
      </c>
    </row>
    <row r="218" spans="1:10" ht="30">
      <c r="A218" t="str">
        <f t="shared" si="5"/>
        <v>2014-04-25</v>
      </c>
      <c r="B218" t="str">
        <f>"1000"</f>
        <v>1000</v>
      </c>
      <c r="C218" t="s">
        <v>126</v>
      </c>
      <c r="D218" t="s">
        <v>352</v>
      </c>
      <c r="G218" s="1" t="s">
        <v>353</v>
      </c>
      <c r="I218" t="s">
        <v>13</v>
      </c>
      <c r="J218" t="s">
        <v>129</v>
      </c>
    </row>
    <row r="219" spans="1:10" ht="32.25">
      <c r="A219" t="str">
        <f t="shared" si="5"/>
        <v>2014-04-25</v>
      </c>
      <c r="B219" t="str">
        <f>"1015"</f>
        <v>1015</v>
      </c>
      <c r="C219" t="s">
        <v>126</v>
      </c>
      <c r="D219" t="s">
        <v>354</v>
      </c>
      <c r="G219" s="3" t="s">
        <v>355</v>
      </c>
      <c r="I219" t="s">
        <v>13</v>
      </c>
      <c r="J219" t="s">
        <v>129</v>
      </c>
    </row>
    <row r="220" spans="1:10" ht="45">
      <c r="A220" t="str">
        <f t="shared" si="5"/>
        <v>2014-04-25</v>
      </c>
      <c r="B220" t="str">
        <f>"1030"</f>
        <v>1030</v>
      </c>
      <c r="C220" t="s">
        <v>254</v>
      </c>
      <c r="D220" t="s">
        <v>256</v>
      </c>
      <c r="E220" t="s">
        <v>11</v>
      </c>
      <c r="F220" t="s">
        <v>182</v>
      </c>
      <c r="G220" s="2" t="s">
        <v>255</v>
      </c>
      <c r="H220">
        <v>2013</v>
      </c>
      <c r="I220" t="s">
        <v>14</v>
      </c>
      <c r="J220" t="s">
        <v>49</v>
      </c>
    </row>
    <row r="221" spans="1:10" ht="45">
      <c r="A221" t="str">
        <f t="shared" si="5"/>
        <v>2014-04-25</v>
      </c>
      <c r="B221" t="str">
        <f>"1045"</f>
        <v>1045</v>
      </c>
      <c r="C221" t="s">
        <v>254</v>
      </c>
      <c r="D221" t="s">
        <v>258</v>
      </c>
      <c r="E221" t="s">
        <v>11</v>
      </c>
      <c r="F221" t="s">
        <v>182</v>
      </c>
      <c r="G221" s="2" t="s">
        <v>257</v>
      </c>
      <c r="H221">
        <v>2013</v>
      </c>
      <c r="I221" t="s">
        <v>14</v>
      </c>
      <c r="J221" t="s">
        <v>49</v>
      </c>
    </row>
    <row r="222" spans="1:10" ht="45">
      <c r="A222" t="str">
        <f t="shared" si="5"/>
        <v>2014-04-25</v>
      </c>
      <c r="B222" t="str">
        <f>"1100"</f>
        <v>1100</v>
      </c>
      <c r="C222" t="s">
        <v>259</v>
      </c>
      <c r="E222" t="s">
        <v>31</v>
      </c>
      <c r="G222" s="2" t="s">
        <v>260</v>
      </c>
      <c r="I222" t="s">
        <v>13</v>
      </c>
      <c r="J222" t="s">
        <v>34</v>
      </c>
    </row>
    <row r="223" spans="1:10" ht="45">
      <c r="A223" t="str">
        <f t="shared" si="5"/>
        <v>2014-04-25</v>
      </c>
      <c r="B223" t="str">
        <f>"1230"</f>
        <v>1230</v>
      </c>
      <c r="C223" t="s">
        <v>283</v>
      </c>
      <c r="D223" t="s">
        <v>285</v>
      </c>
      <c r="E223" t="s">
        <v>11</v>
      </c>
      <c r="G223" s="2" t="s">
        <v>284</v>
      </c>
      <c r="H223">
        <v>2009</v>
      </c>
      <c r="I223" t="s">
        <v>54</v>
      </c>
      <c r="J223" t="s">
        <v>286</v>
      </c>
    </row>
    <row r="224" spans="1:10" ht="45">
      <c r="A224" t="str">
        <f t="shared" si="5"/>
        <v>2014-04-25</v>
      </c>
      <c r="B224" t="str">
        <f>"1330"</f>
        <v>1330</v>
      </c>
      <c r="C224" t="s">
        <v>287</v>
      </c>
      <c r="E224" t="s">
        <v>11</v>
      </c>
      <c r="G224" s="2" t="s">
        <v>288</v>
      </c>
      <c r="H224">
        <v>1997</v>
      </c>
      <c r="I224" t="s">
        <v>14</v>
      </c>
      <c r="J224" t="s">
        <v>64</v>
      </c>
    </row>
    <row r="225" spans="1:10" ht="45">
      <c r="A225" t="str">
        <f t="shared" si="5"/>
        <v>2014-04-25</v>
      </c>
      <c r="B225" t="str">
        <f>"1400"</f>
        <v>1400</v>
      </c>
      <c r="C225" t="s">
        <v>289</v>
      </c>
      <c r="D225" t="s">
        <v>291</v>
      </c>
      <c r="E225" t="s">
        <v>11</v>
      </c>
      <c r="G225" s="2" t="s">
        <v>290</v>
      </c>
      <c r="I225" t="s">
        <v>14</v>
      </c>
      <c r="J225" t="s">
        <v>103</v>
      </c>
    </row>
    <row r="226" spans="1:10" ht="45">
      <c r="A226" t="str">
        <f t="shared" si="5"/>
        <v>2014-04-25</v>
      </c>
      <c r="B226" t="str">
        <f>"1430"</f>
        <v>1430</v>
      </c>
      <c r="C226" t="s">
        <v>117</v>
      </c>
      <c r="E226" t="s">
        <v>11</v>
      </c>
      <c r="G226" s="2" t="s">
        <v>118</v>
      </c>
      <c r="H226">
        <v>2010</v>
      </c>
      <c r="I226" t="s">
        <v>77</v>
      </c>
      <c r="J226" t="s">
        <v>119</v>
      </c>
    </row>
    <row r="227" spans="1:10" ht="45">
      <c r="A227" t="str">
        <f t="shared" si="5"/>
        <v>2014-04-25</v>
      </c>
      <c r="B227" t="str">
        <f>"1500"</f>
        <v>1500</v>
      </c>
      <c r="C227" t="s">
        <v>98</v>
      </c>
      <c r="D227" t="s">
        <v>276</v>
      </c>
      <c r="E227" t="s">
        <v>11</v>
      </c>
      <c r="G227" s="2" t="s">
        <v>99</v>
      </c>
      <c r="H227">
        <v>2005</v>
      </c>
      <c r="I227" t="s">
        <v>77</v>
      </c>
      <c r="J227" t="s">
        <v>78</v>
      </c>
    </row>
    <row r="228" spans="1:10" ht="45">
      <c r="A228" t="str">
        <f t="shared" si="5"/>
        <v>2014-04-25</v>
      </c>
      <c r="B228" t="str">
        <f>"1530"</f>
        <v>1530</v>
      </c>
      <c r="C228" t="s">
        <v>104</v>
      </c>
      <c r="D228" t="s">
        <v>278</v>
      </c>
      <c r="E228" t="s">
        <v>11</v>
      </c>
      <c r="G228" s="2" t="s">
        <v>277</v>
      </c>
      <c r="H228">
        <v>2012</v>
      </c>
      <c r="I228" t="s">
        <v>14</v>
      </c>
      <c r="J228" t="s">
        <v>78</v>
      </c>
    </row>
    <row r="229" spans="1:10" ht="30">
      <c r="A229" t="str">
        <f t="shared" si="5"/>
        <v>2014-04-25</v>
      </c>
      <c r="B229" t="str">
        <f>"1600"</f>
        <v>1600</v>
      </c>
      <c r="C229" t="s">
        <v>114</v>
      </c>
      <c r="D229" t="s">
        <v>282</v>
      </c>
      <c r="E229" t="s">
        <v>11</v>
      </c>
      <c r="G229" s="2" t="s">
        <v>281</v>
      </c>
      <c r="H229">
        <v>2009</v>
      </c>
      <c r="I229" t="s">
        <v>14</v>
      </c>
      <c r="J229" t="s">
        <v>64</v>
      </c>
    </row>
    <row r="230" spans="1:10" ht="30">
      <c r="A230" t="str">
        <f t="shared" si="5"/>
        <v>2014-04-25</v>
      </c>
      <c r="B230" t="str">
        <f>"1630"</f>
        <v>1630</v>
      </c>
      <c r="C230" t="s">
        <v>101</v>
      </c>
      <c r="E230" t="s">
        <v>11</v>
      </c>
      <c r="G230" s="2" t="s">
        <v>102</v>
      </c>
      <c r="H230">
        <v>2013</v>
      </c>
      <c r="I230" t="s">
        <v>14</v>
      </c>
      <c r="J230" t="s">
        <v>78</v>
      </c>
    </row>
    <row r="231" spans="1:10" ht="45">
      <c r="A231" t="str">
        <f t="shared" si="5"/>
        <v>2014-04-25</v>
      </c>
      <c r="B231" t="str">
        <f>"1700"</f>
        <v>1700</v>
      </c>
      <c r="C231" t="s">
        <v>112</v>
      </c>
      <c r="E231" t="s">
        <v>11</v>
      </c>
      <c r="G231" s="2" t="s">
        <v>113</v>
      </c>
      <c r="H231">
        <v>2011</v>
      </c>
      <c r="I231" t="s">
        <v>14</v>
      </c>
      <c r="J231" t="s">
        <v>103</v>
      </c>
    </row>
    <row r="232" spans="1:10" ht="45">
      <c r="A232" t="str">
        <f t="shared" si="5"/>
        <v>2014-04-25</v>
      </c>
      <c r="B232" t="str">
        <f>"1730"</f>
        <v>1730</v>
      </c>
      <c r="C232" t="s">
        <v>125</v>
      </c>
      <c r="G232" s="2" t="s">
        <v>36</v>
      </c>
      <c r="H232">
        <v>2014</v>
      </c>
      <c r="I232" t="s">
        <v>14</v>
      </c>
      <c r="J232" t="s">
        <v>59</v>
      </c>
    </row>
    <row r="233" spans="1:10" ht="15">
      <c r="A233" t="str">
        <f t="shared" si="5"/>
        <v>2014-04-25</v>
      </c>
      <c r="B233" t="str">
        <f>"1800"</f>
        <v>1800</v>
      </c>
      <c r="C233" t="s">
        <v>126</v>
      </c>
      <c r="D233" s="4" t="s">
        <v>356</v>
      </c>
      <c r="G233" s="5" t="s">
        <v>358</v>
      </c>
      <c r="I233" t="s">
        <v>13</v>
      </c>
      <c r="J233" t="s">
        <v>129</v>
      </c>
    </row>
    <row r="234" spans="1:10" ht="30">
      <c r="A234" t="str">
        <f t="shared" si="5"/>
        <v>2014-04-25</v>
      </c>
      <c r="B234" t="str">
        <f>"1815"</f>
        <v>1815</v>
      </c>
      <c r="C234" t="s">
        <v>126</v>
      </c>
      <c r="D234" s="4" t="s">
        <v>357</v>
      </c>
      <c r="G234" s="3" t="s">
        <v>359</v>
      </c>
      <c r="I234" t="s">
        <v>13</v>
      </c>
      <c r="J234" t="s">
        <v>129</v>
      </c>
    </row>
    <row r="235" spans="1:10" ht="30">
      <c r="A235" t="str">
        <f aca="true" t="shared" si="6" ref="A235:A251">"2014-04-25"</f>
        <v>2014-04-25</v>
      </c>
      <c r="B235" t="str">
        <f>"1830"</f>
        <v>1830</v>
      </c>
      <c r="C235" t="s">
        <v>292</v>
      </c>
      <c r="G235" s="2" t="s">
        <v>293</v>
      </c>
      <c r="H235">
        <v>2014</v>
      </c>
      <c r="I235" t="s">
        <v>14</v>
      </c>
      <c r="J235" t="s">
        <v>294</v>
      </c>
    </row>
    <row r="236" spans="1:10" ht="45">
      <c r="A236" t="str">
        <f t="shared" si="6"/>
        <v>2014-04-25</v>
      </c>
      <c r="B236" t="str">
        <f>"1900"</f>
        <v>1900</v>
      </c>
      <c r="C236" t="s">
        <v>125</v>
      </c>
      <c r="G236" s="2" t="s">
        <v>36</v>
      </c>
      <c r="H236">
        <v>2014</v>
      </c>
      <c r="I236" t="s">
        <v>14</v>
      </c>
      <c r="J236" t="s">
        <v>59</v>
      </c>
    </row>
    <row r="237" spans="1:10" ht="45">
      <c r="A237" t="str">
        <f t="shared" si="6"/>
        <v>2014-04-25</v>
      </c>
      <c r="B237" t="str">
        <f>"1930"</f>
        <v>1930</v>
      </c>
      <c r="C237" t="s">
        <v>71</v>
      </c>
      <c r="E237" t="s">
        <v>31</v>
      </c>
      <c r="G237" s="2" t="s">
        <v>72</v>
      </c>
      <c r="H237">
        <v>2014</v>
      </c>
      <c r="I237" t="s">
        <v>14</v>
      </c>
      <c r="J237" t="s">
        <v>37</v>
      </c>
    </row>
    <row r="238" spans="1:10" ht="45">
      <c r="A238" t="str">
        <f t="shared" si="6"/>
        <v>2014-04-25</v>
      </c>
      <c r="B238" t="str">
        <f>"2000"</f>
        <v>2000</v>
      </c>
      <c r="C238" t="s">
        <v>126</v>
      </c>
      <c r="D238" t="s">
        <v>128</v>
      </c>
      <c r="G238" s="2" t="s">
        <v>127</v>
      </c>
      <c r="I238" t="s">
        <v>13</v>
      </c>
      <c r="J238" t="s">
        <v>129</v>
      </c>
    </row>
    <row r="239" spans="1:10" ht="45">
      <c r="A239" t="str">
        <f t="shared" si="6"/>
        <v>2014-04-25</v>
      </c>
      <c r="B239" t="str">
        <f>"2015"</f>
        <v>2015</v>
      </c>
      <c r="C239" t="s">
        <v>126</v>
      </c>
      <c r="D239" t="s">
        <v>131</v>
      </c>
      <c r="G239" s="2" t="s">
        <v>130</v>
      </c>
      <c r="I239" t="s">
        <v>13</v>
      </c>
      <c r="J239" t="s">
        <v>129</v>
      </c>
    </row>
    <row r="240" spans="1:10" ht="45">
      <c r="A240" t="str">
        <f t="shared" si="6"/>
        <v>2014-04-25</v>
      </c>
      <c r="B240" t="str">
        <f>"2030"</f>
        <v>2030</v>
      </c>
      <c r="C240" t="s">
        <v>126</v>
      </c>
      <c r="D240" t="s">
        <v>178</v>
      </c>
      <c r="G240" s="2" t="s">
        <v>177</v>
      </c>
      <c r="I240" t="s">
        <v>13</v>
      </c>
      <c r="J240" t="s">
        <v>129</v>
      </c>
    </row>
    <row r="241" spans="1:10" ht="45">
      <c r="A241" t="str">
        <f t="shared" si="6"/>
        <v>2014-04-25</v>
      </c>
      <c r="B241" t="str">
        <f>"2045"</f>
        <v>2045</v>
      </c>
      <c r="C241" t="s">
        <v>126</v>
      </c>
      <c r="D241" t="s">
        <v>180</v>
      </c>
      <c r="G241" s="2" t="s">
        <v>179</v>
      </c>
      <c r="I241" t="s">
        <v>13</v>
      </c>
      <c r="J241" t="s">
        <v>129</v>
      </c>
    </row>
    <row r="242" spans="1:10" ht="45">
      <c r="A242" t="str">
        <f t="shared" si="6"/>
        <v>2014-04-25</v>
      </c>
      <c r="B242" t="str">
        <f>"2100"</f>
        <v>2100</v>
      </c>
      <c r="C242" t="s">
        <v>126</v>
      </c>
      <c r="D242" t="s">
        <v>222</v>
      </c>
      <c r="G242" s="2" t="s">
        <v>221</v>
      </c>
      <c r="I242" t="s">
        <v>13</v>
      </c>
      <c r="J242" t="s">
        <v>129</v>
      </c>
    </row>
    <row r="243" spans="1:10" ht="60">
      <c r="A243" t="str">
        <f t="shared" si="6"/>
        <v>2014-04-25</v>
      </c>
      <c r="B243" t="str">
        <f>"2115"</f>
        <v>2115</v>
      </c>
      <c r="C243" t="s">
        <v>126</v>
      </c>
      <c r="D243" t="s">
        <v>224</v>
      </c>
      <c r="G243" s="2" t="s">
        <v>223</v>
      </c>
      <c r="I243" t="s">
        <v>13</v>
      </c>
      <c r="J243" t="s">
        <v>129</v>
      </c>
    </row>
    <row r="244" spans="1:10" ht="30">
      <c r="A244" t="str">
        <f t="shared" si="6"/>
        <v>2014-04-25</v>
      </c>
      <c r="B244" t="str">
        <f>"2130"</f>
        <v>2130</v>
      </c>
      <c r="C244" t="s">
        <v>126</v>
      </c>
      <c r="D244" t="s">
        <v>352</v>
      </c>
      <c r="G244" s="1" t="s">
        <v>353</v>
      </c>
      <c r="I244" t="s">
        <v>13</v>
      </c>
      <c r="J244" t="s">
        <v>129</v>
      </c>
    </row>
    <row r="245" spans="1:10" ht="32.25">
      <c r="A245" t="str">
        <f t="shared" si="6"/>
        <v>2014-04-25</v>
      </c>
      <c r="B245" t="str">
        <f>"2145"</f>
        <v>2145</v>
      </c>
      <c r="C245" t="s">
        <v>126</v>
      </c>
      <c r="D245" t="s">
        <v>354</v>
      </c>
      <c r="G245" s="3" t="s">
        <v>355</v>
      </c>
      <c r="I245" t="s">
        <v>13</v>
      </c>
      <c r="J245" t="s">
        <v>129</v>
      </c>
    </row>
    <row r="246" spans="1:10" ht="15">
      <c r="A246" t="str">
        <f t="shared" si="6"/>
        <v>2014-04-25</v>
      </c>
      <c r="B246" t="str">
        <f>"2200"</f>
        <v>2200</v>
      </c>
      <c r="C246" t="s">
        <v>126</v>
      </c>
      <c r="D246" s="4" t="s">
        <v>356</v>
      </c>
      <c r="G246" s="5" t="s">
        <v>358</v>
      </c>
      <c r="I246" t="s">
        <v>13</v>
      </c>
      <c r="J246" t="s">
        <v>129</v>
      </c>
    </row>
    <row r="247" spans="1:10" ht="30">
      <c r="A247" t="str">
        <f t="shared" si="6"/>
        <v>2014-04-25</v>
      </c>
      <c r="B247" t="str">
        <f>"2215"</f>
        <v>2215</v>
      </c>
      <c r="C247" t="s">
        <v>126</v>
      </c>
      <c r="D247" s="4" t="s">
        <v>357</v>
      </c>
      <c r="G247" s="3" t="s">
        <v>359</v>
      </c>
      <c r="I247" t="s">
        <v>13</v>
      </c>
      <c r="J247" t="s">
        <v>129</v>
      </c>
    </row>
    <row r="248" spans="1:10" ht="45">
      <c r="A248" t="str">
        <f t="shared" si="6"/>
        <v>2014-04-25</v>
      </c>
      <c r="B248" t="str">
        <f>"2230"</f>
        <v>2230</v>
      </c>
      <c r="C248" t="s">
        <v>295</v>
      </c>
      <c r="G248" s="6" t="s">
        <v>365</v>
      </c>
      <c r="H248">
        <v>2011</v>
      </c>
      <c r="I248" t="s">
        <v>14</v>
      </c>
      <c r="J248" t="s">
        <v>129</v>
      </c>
    </row>
    <row r="249" spans="1:10" ht="45">
      <c r="A249" t="str">
        <f t="shared" si="6"/>
        <v>2014-04-25</v>
      </c>
      <c r="B249" t="str">
        <f>"2245"</f>
        <v>2245</v>
      </c>
      <c r="C249" t="s">
        <v>296</v>
      </c>
      <c r="G249" s="2" t="s">
        <v>366</v>
      </c>
      <c r="H249">
        <v>2012</v>
      </c>
      <c r="I249" t="s">
        <v>14</v>
      </c>
      <c r="J249" t="s">
        <v>297</v>
      </c>
    </row>
    <row r="250" spans="1:10" ht="45">
      <c r="A250" t="str">
        <f t="shared" si="6"/>
        <v>2014-04-25</v>
      </c>
      <c r="B250" t="str">
        <f>"2300"</f>
        <v>2300</v>
      </c>
      <c r="C250" t="s">
        <v>125</v>
      </c>
      <c r="G250" s="2" t="s">
        <v>36</v>
      </c>
      <c r="H250">
        <v>2014</v>
      </c>
      <c r="I250" t="s">
        <v>14</v>
      </c>
      <c r="J250" t="s">
        <v>59</v>
      </c>
    </row>
    <row r="251" spans="1:10" ht="30">
      <c r="A251" t="str">
        <f t="shared" si="6"/>
        <v>2014-04-25</v>
      </c>
      <c r="B251" t="str">
        <f>"2330"</f>
        <v>2330</v>
      </c>
      <c r="C251" t="s">
        <v>292</v>
      </c>
      <c r="G251" s="2" t="s">
        <v>293</v>
      </c>
      <c r="H251">
        <v>2014</v>
      </c>
      <c r="I251" t="s">
        <v>14</v>
      </c>
      <c r="J251" t="s">
        <v>294</v>
      </c>
    </row>
    <row r="252" spans="1:10" ht="30">
      <c r="A252" t="str">
        <f aca="true" t="shared" si="7" ref="A252:A287">"2014-04-26"</f>
        <v>2014-04-26</v>
      </c>
      <c r="B252" t="str">
        <f>"0000"</f>
        <v>0000</v>
      </c>
      <c r="C252" t="s">
        <v>152</v>
      </c>
      <c r="D252" t="s">
        <v>298</v>
      </c>
      <c r="E252" t="s">
        <v>31</v>
      </c>
      <c r="G252" s="2" t="s">
        <v>153</v>
      </c>
      <c r="H252">
        <v>2013</v>
      </c>
      <c r="I252" t="s">
        <v>14</v>
      </c>
      <c r="J252" t="s">
        <v>299</v>
      </c>
    </row>
    <row r="253" spans="1:10" ht="30">
      <c r="A253" t="str">
        <f t="shared" si="7"/>
        <v>2014-04-26</v>
      </c>
      <c r="B253" t="str">
        <f>"0100"</f>
        <v>0100</v>
      </c>
      <c r="C253" t="s">
        <v>156</v>
      </c>
      <c r="E253" t="s">
        <v>11</v>
      </c>
      <c r="G253" s="2" t="s">
        <v>300</v>
      </c>
      <c r="H253">
        <v>2009</v>
      </c>
      <c r="I253" t="s">
        <v>14</v>
      </c>
      <c r="J253" t="s">
        <v>301</v>
      </c>
    </row>
    <row r="254" spans="1:10" ht="45">
      <c r="A254" t="str">
        <f t="shared" si="7"/>
        <v>2014-04-26</v>
      </c>
      <c r="B254" t="str">
        <f>"0200"</f>
        <v>0200</v>
      </c>
      <c r="C254" t="s">
        <v>201</v>
      </c>
      <c r="D254" t="s">
        <v>303</v>
      </c>
      <c r="E254" t="s">
        <v>31</v>
      </c>
      <c r="G254" s="2" t="s">
        <v>302</v>
      </c>
      <c r="H254">
        <v>2012</v>
      </c>
      <c r="I254" t="s">
        <v>14</v>
      </c>
      <c r="J254" t="s">
        <v>301</v>
      </c>
    </row>
    <row r="255" spans="1:10" ht="30">
      <c r="A255" t="str">
        <f t="shared" si="7"/>
        <v>2014-04-26</v>
      </c>
      <c r="B255" t="str">
        <f>"0300"</f>
        <v>0300</v>
      </c>
      <c r="C255" t="s">
        <v>204</v>
      </c>
      <c r="E255" t="s">
        <v>31</v>
      </c>
      <c r="G255" s="2" t="s">
        <v>304</v>
      </c>
      <c r="H255">
        <v>2008</v>
      </c>
      <c r="I255" t="s">
        <v>14</v>
      </c>
      <c r="J255" t="s">
        <v>15</v>
      </c>
    </row>
    <row r="256" spans="1:10" ht="45">
      <c r="A256" t="str">
        <f t="shared" si="7"/>
        <v>2014-04-26</v>
      </c>
      <c r="B256" t="str">
        <f>"0400"</f>
        <v>0400</v>
      </c>
      <c r="C256" t="s">
        <v>305</v>
      </c>
      <c r="E256" t="s">
        <v>31</v>
      </c>
      <c r="G256" s="2" t="s">
        <v>206</v>
      </c>
      <c r="H256">
        <v>2011</v>
      </c>
      <c r="I256" t="s">
        <v>14</v>
      </c>
      <c r="J256" t="s">
        <v>306</v>
      </c>
    </row>
    <row r="257" spans="1:10" ht="30">
      <c r="A257" t="str">
        <f t="shared" si="7"/>
        <v>2014-04-26</v>
      </c>
      <c r="B257" t="str">
        <f>"0500"</f>
        <v>0500</v>
      </c>
      <c r="C257" t="s">
        <v>10</v>
      </c>
      <c r="E257" t="s">
        <v>11</v>
      </c>
      <c r="G257" s="2" t="s">
        <v>12</v>
      </c>
      <c r="H257">
        <v>2011</v>
      </c>
      <c r="I257" t="s">
        <v>14</v>
      </c>
      <c r="J257" t="s">
        <v>15</v>
      </c>
    </row>
    <row r="258" spans="1:10" ht="45">
      <c r="A258" t="str">
        <f t="shared" si="7"/>
        <v>2014-04-26</v>
      </c>
      <c r="B258" t="str">
        <f>"0600"</f>
        <v>0600</v>
      </c>
      <c r="C258" t="s">
        <v>117</v>
      </c>
      <c r="E258" t="s">
        <v>11</v>
      </c>
      <c r="G258" s="2" t="s">
        <v>118</v>
      </c>
      <c r="H258">
        <v>2010</v>
      </c>
      <c r="I258" t="s">
        <v>77</v>
      </c>
      <c r="J258" t="s">
        <v>119</v>
      </c>
    </row>
    <row r="259" spans="1:10" ht="45">
      <c r="A259" t="str">
        <f t="shared" si="7"/>
        <v>2014-04-26</v>
      </c>
      <c r="B259" t="str">
        <f>"0630"</f>
        <v>0630</v>
      </c>
      <c r="C259" t="s">
        <v>117</v>
      </c>
      <c r="E259" t="s">
        <v>11</v>
      </c>
      <c r="G259" s="2" t="s">
        <v>118</v>
      </c>
      <c r="H259">
        <v>2010</v>
      </c>
      <c r="I259" t="s">
        <v>77</v>
      </c>
      <c r="J259" t="s">
        <v>119</v>
      </c>
    </row>
    <row r="260" spans="1:10" ht="45">
      <c r="A260" t="str">
        <f t="shared" si="7"/>
        <v>2014-04-26</v>
      </c>
      <c r="B260" t="str">
        <f>"0700"</f>
        <v>0700</v>
      </c>
      <c r="C260" t="s">
        <v>104</v>
      </c>
      <c r="D260" t="s">
        <v>106</v>
      </c>
      <c r="E260" t="s">
        <v>11</v>
      </c>
      <c r="G260" s="2" t="s">
        <v>105</v>
      </c>
      <c r="H260">
        <v>2012</v>
      </c>
      <c r="I260" t="s">
        <v>14</v>
      </c>
      <c r="J260" t="s">
        <v>78</v>
      </c>
    </row>
    <row r="261" spans="1:10" ht="30">
      <c r="A261" t="str">
        <f t="shared" si="7"/>
        <v>2014-04-26</v>
      </c>
      <c r="B261" t="str">
        <f>"0730"</f>
        <v>0730</v>
      </c>
      <c r="C261" t="s">
        <v>104</v>
      </c>
      <c r="D261" t="s">
        <v>167</v>
      </c>
      <c r="E261" t="s">
        <v>11</v>
      </c>
      <c r="G261" s="2" t="s">
        <v>166</v>
      </c>
      <c r="H261">
        <v>2012</v>
      </c>
      <c r="I261" t="s">
        <v>14</v>
      </c>
      <c r="J261" t="s">
        <v>78</v>
      </c>
    </row>
    <row r="262" spans="1:10" ht="45">
      <c r="A262" t="str">
        <f t="shared" si="7"/>
        <v>2014-04-26</v>
      </c>
      <c r="B262" t="str">
        <f>"0800"</f>
        <v>0800</v>
      </c>
      <c r="C262" t="s">
        <v>98</v>
      </c>
      <c r="D262" t="s">
        <v>307</v>
      </c>
      <c r="E262" t="s">
        <v>11</v>
      </c>
      <c r="G262" s="2" t="s">
        <v>99</v>
      </c>
      <c r="I262" t="s">
        <v>77</v>
      </c>
      <c r="J262" t="s">
        <v>119</v>
      </c>
    </row>
    <row r="263" spans="1:10" ht="45">
      <c r="A263" t="str">
        <f t="shared" si="7"/>
        <v>2014-04-26</v>
      </c>
      <c r="B263" t="str">
        <f>"0830"</f>
        <v>0830</v>
      </c>
      <c r="C263" t="s">
        <v>98</v>
      </c>
      <c r="D263" t="s">
        <v>308</v>
      </c>
      <c r="E263" t="s">
        <v>11</v>
      </c>
      <c r="G263" s="2" t="s">
        <v>99</v>
      </c>
      <c r="I263" t="s">
        <v>77</v>
      </c>
      <c r="J263" t="s">
        <v>119</v>
      </c>
    </row>
    <row r="264" spans="1:10" ht="45">
      <c r="A264" t="str">
        <f t="shared" si="7"/>
        <v>2014-04-26</v>
      </c>
      <c r="B264" t="str">
        <f>"0900"</f>
        <v>0900</v>
      </c>
      <c r="C264" t="s">
        <v>309</v>
      </c>
      <c r="D264" t="s">
        <v>311</v>
      </c>
      <c r="E264" t="s">
        <v>11</v>
      </c>
      <c r="G264" s="2" t="s">
        <v>310</v>
      </c>
      <c r="H264">
        <v>2009</v>
      </c>
      <c r="I264" t="s">
        <v>14</v>
      </c>
      <c r="J264" t="s">
        <v>37</v>
      </c>
    </row>
    <row r="265" spans="1:10" ht="45">
      <c r="A265" t="str">
        <f t="shared" si="7"/>
        <v>2014-04-26</v>
      </c>
      <c r="B265" t="str">
        <f>"0930"</f>
        <v>0930</v>
      </c>
      <c r="C265" t="s">
        <v>309</v>
      </c>
      <c r="D265" t="s">
        <v>313</v>
      </c>
      <c r="E265" t="s">
        <v>11</v>
      </c>
      <c r="G265" s="2" t="s">
        <v>312</v>
      </c>
      <c r="H265">
        <v>2009</v>
      </c>
      <c r="I265" t="s">
        <v>14</v>
      </c>
      <c r="J265" t="s">
        <v>37</v>
      </c>
    </row>
    <row r="266" spans="1:10" ht="30">
      <c r="A266" t="str">
        <f t="shared" si="7"/>
        <v>2014-04-26</v>
      </c>
      <c r="B266" t="str">
        <f>"1000"</f>
        <v>1000</v>
      </c>
      <c r="C266" t="s">
        <v>107</v>
      </c>
      <c r="D266" t="s">
        <v>314</v>
      </c>
      <c r="E266" t="s">
        <v>11</v>
      </c>
      <c r="G266" s="2" t="s">
        <v>108</v>
      </c>
      <c r="H266">
        <v>2002</v>
      </c>
      <c r="I266" t="s">
        <v>77</v>
      </c>
      <c r="J266" t="s">
        <v>111</v>
      </c>
    </row>
    <row r="267" spans="1:10" ht="30">
      <c r="A267" t="str">
        <f t="shared" si="7"/>
        <v>2014-04-26</v>
      </c>
      <c r="B267" t="str">
        <f>"1015"</f>
        <v>1015</v>
      </c>
      <c r="C267" t="s">
        <v>107</v>
      </c>
      <c r="D267" t="s">
        <v>315</v>
      </c>
      <c r="E267" t="s">
        <v>11</v>
      </c>
      <c r="G267" s="2" t="s">
        <v>108</v>
      </c>
      <c r="H267">
        <v>2002</v>
      </c>
      <c r="I267" t="s">
        <v>77</v>
      </c>
      <c r="J267" t="s">
        <v>49</v>
      </c>
    </row>
    <row r="268" spans="1:10" ht="30">
      <c r="A268" t="str">
        <f t="shared" si="7"/>
        <v>2014-04-26</v>
      </c>
      <c r="B268" t="str">
        <f>"1030"</f>
        <v>1030</v>
      </c>
      <c r="C268" t="s">
        <v>107</v>
      </c>
      <c r="D268" t="s">
        <v>316</v>
      </c>
      <c r="E268" t="s">
        <v>11</v>
      </c>
      <c r="G268" s="2" t="s">
        <v>108</v>
      </c>
      <c r="H268">
        <v>2002</v>
      </c>
      <c r="I268" t="s">
        <v>77</v>
      </c>
      <c r="J268" t="s">
        <v>111</v>
      </c>
    </row>
    <row r="269" spans="1:10" ht="30">
      <c r="A269" t="str">
        <f t="shared" si="7"/>
        <v>2014-04-26</v>
      </c>
      <c r="B269" t="str">
        <f>"1045"</f>
        <v>1045</v>
      </c>
      <c r="C269" t="s">
        <v>107</v>
      </c>
      <c r="D269" t="s">
        <v>317</v>
      </c>
      <c r="E269" t="s">
        <v>11</v>
      </c>
      <c r="G269" s="2" t="s">
        <v>108</v>
      </c>
      <c r="H269">
        <v>2002</v>
      </c>
      <c r="I269" t="s">
        <v>77</v>
      </c>
      <c r="J269" t="s">
        <v>49</v>
      </c>
    </row>
    <row r="270" spans="1:10" ht="45">
      <c r="A270" t="str">
        <f t="shared" si="7"/>
        <v>2014-04-26</v>
      </c>
      <c r="B270" t="str">
        <f>"1100"</f>
        <v>1100</v>
      </c>
      <c r="C270" t="s">
        <v>120</v>
      </c>
      <c r="E270" t="s">
        <v>11</v>
      </c>
      <c r="G270" s="2" t="s">
        <v>121</v>
      </c>
      <c r="I270" t="s">
        <v>14</v>
      </c>
      <c r="J270" t="s">
        <v>78</v>
      </c>
    </row>
    <row r="271" spans="1:10" ht="45">
      <c r="A271" t="str">
        <f t="shared" si="7"/>
        <v>2014-04-26</v>
      </c>
      <c r="B271" t="str">
        <f>"1130"</f>
        <v>1130</v>
      </c>
      <c r="C271" t="s">
        <v>120</v>
      </c>
      <c r="E271" t="s">
        <v>11</v>
      </c>
      <c r="G271" s="2" t="s">
        <v>121</v>
      </c>
      <c r="I271" t="s">
        <v>14</v>
      </c>
      <c r="J271" t="s">
        <v>78</v>
      </c>
    </row>
    <row r="272" spans="1:10" ht="45">
      <c r="A272" t="str">
        <f t="shared" si="7"/>
        <v>2014-04-26</v>
      </c>
      <c r="B272" t="str">
        <f>"1200"</f>
        <v>1200</v>
      </c>
      <c r="C272" t="s">
        <v>35</v>
      </c>
      <c r="G272" s="2" t="s">
        <v>36</v>
      </c>
      <c r="H272">
        <v>2014</v>
      </c>
      <c r="I272" t="s">
        <v>14</v>
      </c>
      <c r="J272" t="s">
        <v>37</v>
      </c>
    </row>
    <row r="273" spans="1:10" ht="45">
      <c r="A273" t="str">
        <f t="shared" si="7"/>
        <v>2014-04-26</v>
      </c>
      <c r="B273" t="str">
        <f>"1230"</f>
        <v>1230</v>
      </c>
      <c r="C273" t="s">
        <v>259</v>
      </c>
      <c r="E273" t="s">
        <v>31</v>
      </c>
      <c r="G273" s="2" t="s">
        <v>260</v>
      </c>
      <c r="I273" t="s">
        <v>13</v>
      </c>
      <c r="J273" t="s">
        <v>34</v>
      </c>
    </row>
    <row r="274" spans="1:10" ht="45">
      <c r="A274" t="str">
        <f t="shared" si="7"/>
        <v>2014-04-26</v>
      </c>
      <c r="B274" t="str">
        <f>"1400"</f>
        <v>1400</v>
      </c>
      <c r="C274" t="s">
        <v>71</v>
      </c>
      <c r="G274" s="2" t="s">
        <v>72</v>
      </c>
      <c r="H274">
        <v>2014</v>
      </c>
      <c r="I274" t="s">
        <v>14</v>
      </c>
      <c r="J274" t="s">
        <v>73</v>
      </c>
    </row>
    <row r="275" spans="1:10" ht="60">
      <c r="A275" t="str">
        <f t="shared" si="7"/>
        <v>2014-04-26</v>
      </c>
      <c r="B275" t="str">
        <f>"1430"</f>
        <v>1430</v>
      </c>
      <c r="C275" t="s">
        <v>318</v>
      </c>
      <c r="D275" t="s">
        <v>320</v>
      </c>
      <c r="E275" t="s">
        <v>24</v>
      </c>
      <c r="F275" t="s">
        <v>39</v>
      </c>
      <c r="G275" s="2" t="s">
        <v>319</v>
      </c>
      <c r="H275">
        <v>2011</v>
      </c>
      <c r="I275" t="s">
        <v>14</v>
      </c>
      <c r="J275" t="s">
        <v>321</v>
      </c>
    </row>
    <row r="276" spans="1:10" ht="45">
      <c r="A276" t="str">
        <f t="shared" si="7"/>
        <v>2014-04-26</v>
      </c>
      <c r="B276" t="str">
        <f>"1500"</f>
        <v>1500</v>
      </c>
      <c r="C276" t="s">
        <v>60</v>
      </c>
      <c r="E276" t="s">
        <v>31</v>
      </c>
      <c r="G276" s="2" t="s">
        <v>61</v>
      </c>
      <c r="H276">
        <v>2014</v>
      </c>
      <c r="I276" t="s">
        <v>14</v>
      </c>
      <c r="J276" t="s">
        <v>59</v>
      </c>
    </row>
    <row r="277" spans="1:10" ht="45">
      <c r="A277" t="str">
        <f t="shared" si="7"/>
        <v>2014-04-26</v>
      </c>
      <c r="B277" t="str">
        <f>"1530"</f>
        <v>1530</v>
      </c>
      <c r="C277" t="s">
        <v>322</v>
      </c>
      <c r="D277" t="s">
        <v>324</v>
      </c>
      <c r="E277" t="s">
        <v>24</v>
      </c>
      <c r="G277" s="2" t="s">
        <v>323</v>
      </c>
      <c r="H277">
        <v>2013</v>
      </c>
      <c r="I277" t="s">
        <v>14</v>
      </c>
      <c r="J277" t="s">
        <v>325</v>
      </c>
    </row>
    <row r="278" spans="1:10" ht="30">
      <c r="A278" t="str">
        <f t="shared" si="7"/>
        <v>2014-04-26</v>
      </c>
      <c r="B278" t="str">
        <f>"1630"</f>
        <v>1630</v>
      </c>
      <c r="C278" t="s">
        <v>292</v>
      </c>
      <c r="G278" s="2" t="s">
        <v>293</v>
      </c>
      <c r="H278">
        <v>2014</v>
      </c>
      <c r="I278" t="s">
        <v>14</v>
      </c>
      <c r="J278" t="s">
        <v>294</v>
      </c>
    </row>
    <row r="279" spans="1:10" ht="45">
      <c r="A279" t="str">
        <f t="shared" si="7"/>
        <v>2014-04-26</v>
      </c>
      <c r="B279" t="str">
        <f>"1700"</f>
        <v>1700</v>
      </c>
      <c r="C279" t="s">
        <v>326</v>
      </c>
      <c r="E279" t="s">
        <v>24</v>
      </c>
      <c r="G279" s="2" t="s">
        <v>327</v>
      </c>
      <c r="H279">
        <v>1993</v>
      </c>
      <c r="I279" t="s">
        <v>14</v>
      </c>
      <c r="J279" t="s">
        <v>55</v>
      </c>
    </row>
    <row r="280" spans="1:10" ht="45">
      <c r="A280" t="str">
        <f t="shared" si="7"/>
        <v>2014-04-26</v>
      </c>
      <c r="B280" t="str">
        <f>"1730"</f>
        <v>1730</v>
      </c>
      <c r="C280" t="s">
        <v>35</v>
      </c>
      <c r="G280" s="2" t="s">
        <v>36</v>
      </c>
      <c r="H280">
        <v>2014</v>
      </c>
      <c r="I280" t="s">
        <v>14</v>
      </c>
      <c r="J280" t="s">
        <v>37</v>
      </c>
    </row>
    <row r="281" spans="1:10" ht="45">
      <c r="A281" t="str">
        <f t="shared" si="7"/>
        <v>2014-04-26</v>
      </c>
      <c r="B281" t="str">
        <f>"1800"</f>
        <v>1800</v>
      </c>
      <c r="C281" t="s">
        <v>328</v>
      </c>
      <c r="E281" t="s">
        <v>31</v>
      </c>
      <c r="G281" s="2" t="s">
        <v>329</v>
      </c>
      <c r="I281" t="s">
        <v>58</v>
      </c>
      <c r="J281" t="s">
        <v>294</v>
      </c>
    </row>
    <row r="282" spans="1:10" ht="45">
      <c r="A282" t="str">
        <f t="shared" si="7"/>
        <v>2014-04-26</v>
      </c>
      <c r="B282" t="str">
        <f>"1900"</f>
        <v>1900</v>
      </c>
      <c r="C282" t="s">
        <v>46</v>
      </c>
      <c r="D282" t="s">
        <v>331</v>
      </c>
      <c r="E282" t="s">
        <v>11</v>
      </c>
      <c r="G282" s="2" t="s">
        <v>330</v>
      </c>
      <c r="H282">
        <v>2013</v>
      </c>
      <c r="I282" t="s">
        <v>14</v>
      </c>
      <c r="J282" t="s">
        <v>70</v>
      </c>
    </row>
    <row r="283" spans="1:10" ht="45">
      <c r="A283" t="str">
        <f t="shared" si="7"/>
        <v>2014-04-26</v>
      </c>
      <c r="B283" t="str">
        <f>"1915"</f>
        <v>1915</v>
      </c>
      <c r="C283" t="s">
        <v>46</v>
      </c>
      <c r="D283" t="s">
        <v>48</v>
      </c>
      <c r="E283" t="s">
        <v>11</v>
      </c>
      <c r="G283" s="2" t="s">
        <v>47</v>
      </c>
      <c r="H283">
        <v>2013</v>
      </c>
      <c r="I283" t="s">
        <v>14</v>
      </c>
      <c r="J283" t="s">
        <v>49</v>
      </c>
    </row>
    <row r="284" spans="1:10" ht="45">
      <c r="A284" t="str">
        <f t="shared" si="7"/>
        <v>2014-04-26</v>
      </c>
      <c r="B284" t="str">
        <f>"1930"</f>
        <v>1930</v>
      </c>
      <c r="C284" t="s">
        <v>332</v>
      </c>
      <c r="D284" t="s">
        <v>332</v>
      </c>
      <c r="E284" t="s">
        <v>11</v>
      </c>
      <c r="G284" s="2" t="s">
        <v>333</v>
      </c>
      <c r="H284">
        <v>1994</v>
      </c>
      <c r="I284" t="s">
        <v>14</v>
      </c>
      <c r="J284" t="s">
        <v>19</v>
      </c>
    </row>
    <row r="285" spans="1:10" ht="45">
      <c r="A285" t="str">
        <f t="shared" si="7"/>
        <v>2014-04-26</v>
      </c>
      <c r="B285" t="str">
        <f>"2030"</f>
        <v>2030</v>
      </c>
      <c r="C285" t="s">
        <v>23</v>
      </c>
      <c r="D285" t="s">
        <v>335</v>
      </c>
      <c r="E285" t="s">
        <v>24</v>
      </c>
      <c r="G285" s="2" t="s">
        <v>334</v>
      </c>
      <c r="I285" t="s">
        <v>14</v>
      </c>
      <c r="J285" t="s">
        <v>336</v>
      </c>
    </row>
    <row r="286" spans="1:10" ht="30">
      <c r="A286" t="str">
        <f t="shared" si="7"/>
        <v>2014-04-26</v>
      </c>
      <c r="B286" t="str">
        <f>"2130"</f>
        <v>2130</v>
      </c>
      <c r="C286" t="s">
        <v>337</v>
      </c>
      <c r="D286" t="s">
        <v>13</v>
      </c>
      <c r="E286" t="s">
        <v>338</v>
      </c>
      <c r="F286" t="s">
        <v>215</v>
      </c>
      <c r="G286" s="2" t="s">
        <v>339</v>
      </c>
      <c r="H286">
        <v>1977</v>
      </c>
      <c r="I286" t="s">
        <v>14</v>
      </c>
      <c r="J286" t="s">
        <v>91</v>
      </c>
    </row>
    <row r="287" spans="1:10" ht="45">
      <c r="A287" t="str">
        <f t="shared" si="7"/>
        <v>2014-04-26</v>
      </c>
      <c r="B287" t="str">
        <f>"2230"</f>
        <v>2230</v>
      </c>
      <c r="C287" t="s">
        <v>340</v>
      </c>
      <c r="D287" t="s">
        <v>340</v>
      </c>
      <c r="E287" t="s">
        <v>84</v>
      </c>
      <c r="F287" t="s">
        <v>123</v>
      </c>
      <c r="G287" s="2" t="s">
        <v>341</v>
      </c>
      <c r="I287" t="s">
        <v>54</v>
      </c>
      <c r="J287" t="s">
        <v>342</v>
      </c>
    </row>
    <row r="288" spans="1:10" ht="30">
      <c r="A288" t="str">
        <f>"2014-04-27"</f>
        <v>2014-04-27</v>
      </c>
      <c r="B288" t="str">
        <f>"0000"</f>
        <v>0000</v>
      </c>
      <c r="C288" t="s">
        <v>152</v>
      </c>
      <c r="D288" t="s">
        <v>343</v>
      </c>
      <c r="E288" t="s">
        <v>31</v>
      </c>
      <c r="G288" s="2" t="s">
        <v>153</v>
      </c>
      <c r="H288">
        <v>2013</v>
      </c>
      <c r="I288" t="s">
        <v>14</v>
      </c>
      <c r="J288" t="s">
        <v>344</v>
      </c>
    </row>
    <row r="289" spans="1:10" ht="15">
      <c r="A289" t="str">
        <f>"2014-04-27"</f>
        <v>2014-04-27</v>
      </c>
      <c r="B289" t="str">
        <f>"0100"</f>
        <v>0100</v>
      </c>
      <c r="C289" t="s">
        <v>156</v>
      </c>
      <c r="E289" t="s">
        <v>31</v>
      </c>
      <c r="G289" s="2" t="s">
        <v>345</v>
      </c>
      <c r="H289">
        <v>2009</v>
      </c>
      <c r="I289" t="s">
        <v>14</v>
      </c>
      <c r="J289" t="s">
        <v>29</v>
      </c>
    </row>
    <row r="290" spans="1:10" ht="45">
      <c r="A290" t="str">
        <f>"2014-04-27"</f>
        <v>2014-04-27</v>
      </c>
      <c r="B290" t="str">
        <f>"0200"</f>
        <v>0200</v>
      </c>
      <c r="C290" t="s">
        <v>201</v>
      </c>
      <c r="D290" t="s">
        <v>347</v>
      </c>
      <c r="E290" t="s">
        <v>31</v>
      </c>
      <c r="G290" s="2" t="s">
        <v>346</v>
      </c>
      <c r="H290">
        <v>2012</v>
      </c>
      <c r="I290" t="s">
        <v>14</v>
      </c>
      <c r="J290" t="s">
        <v>299</v>
      </c>
    </row>
    <row r="291" spans="1:10" ht="30">
      <c r="A291" t="str">
        <f>"2014-04-27"</f>
        <v>2014-04-27</v>
      </c>
      <c r="B291" t="str">
        <f>"0300"</f>
        <v>0300</v>
      </c>
      <c r="C291" t="s">
        <v>204</v>
      </c>
      <c r="D291" t="s">
        <v>349</v>
      </c>
      <c r="E291" t="s">
        <v>31</v>
      </c>
      <c r="G291" s="2" t="s">
        <v>348</v>
      </c>
      <c r="H291">
        <v>2008</v>
      </c>
      <c r="I291" t="s">
        <v>14</v>
      </c>
      <c r="J291" t="s">
        <v>15</v>
      </c>
    </row>
    <row r="292" spans="1:10" ht="45">
      <c r="A292" t="str">
        <f>"2014-04-27"</f>
        <v>2014-04-27</v>
      </c>
      <c r="B292" t="str">
        <f>"0400"</f>
        <v>0400</v>
      </c>
      <c r="C292" t="s">
        <v>94</v>
      </c>
      <c r="E292" t="s">
        <v>31</v>
      </c>
      <c r="G292" s="2" t="s">
        <v>350</v>
      </c>
      <c r="H292">
        <v>2011</v>
      </c>
      <c r="I292" t="s">
        <v>14</v>
      </c>
      <c r="J292" t="s">
        <v>351</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2014-04-01T05:34:23Z</dcterms:created>
  <dcterms:modified xsi:type="dcterms:W3CDTF">2014-04-01T05:34:27Z</dcterms:modified>
  <cp:category/>
  <cp:version/>
  <cp:contentType/>
  <cp:contentStatus/>
</cp:coreProperties>
</file>