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395" windowHeight="4935" activeTab="0"/>
  </bookViews>
  <sheets>
    <sheet name=" NITV_EPG_Rpt666647" sheetId="1" r:id="rId1"/>
  </sheets>
  <definedNames/>
  <calcPr fullCalcOnLoad="1"/>
</workbook>
</file>

<file path=xl/sharedStrings.xml><?xml version="1.0" encoding="utf-8"?>
<sst xmlns="http://schemas.openxmlformats.org/spreadsheetml/2006/main" count="1477" uniqueCount="358">
  <si>
    <t>Channel Name</t>
  </si>
  <si>
    <t>Date</t>
  </si>
  <si>
    <t>Start Time</t>
  </si>
  <si>
    <t>Title</t>
  </si>
  <si>
    <t>Classification</t>
  </si>
  <si>
    <t>Consumer Advice</t>
  </si>
  <si>
    <t>Digital Epg Synpopsis</t>
  </si>
  <si>
    <t>Episode Title</t>
  </si>
  <si>
    <t>Year of Production</t>
  </si>
  <si>
    <t>Country of Origin</t>
  </si>
  <si>
    <t>Nominal Length</t>
  </si>
  <si>
    <t>NITV</t>
  </si>
  <si>
    <t xml:space="preserve">NITV On The Road: Saltwater Freshwater </t>
  </si>
  <si>
    <t>PG</t>
  </si>
  <si>
    <t>Kevin Starkey: Kevin Starkey singer songwriter talks about the importance of keeping culture alive through songwriting and music. Featuring performances with his four piece collective of musicians.</t>
  </si>
  <si>
    <t>Kev Starkey</t>
  </si>
  <si>
    <t xml:space="preserve"> </t>
  </si>
  <si>
    <t>AUSTRALIA</t>
  </si>
  <si>
    <t>49mins</t>
  </si>
  <si>
    <t>Tipi Tales</t>
  </si>
  <si>
    <t>G</t>
  </si>
  <si>
    <t>Set in the crook of a forest, Tipi Tales are adventures in story and song, where Elizabeth, Junior, Russell and Sam play and grow together.</t>
  </si>
  <si>
    <t>Sugar Rush</t>
  </si>
  <si>
    <t>CANADA</t>
  </si>
  <si>
    <t>13mins</t>
  </si>
  <si>
    <t>Treasure Hunt</t>
  </si>
  <si>
    <t>14mins</t>
  </si>
  <si>
    <t>Welcome To Wapos Bay</t>
  </si>
  <si>
    <t>The kids of Wapos Bay love adventure and their playground is a vast area that's been home to their Cree ancestors for millennia. As they explore the world around them, they learn respect &amp; cooperation</t>
  </si>
  <si>
    <t>Elements, The</t>
  </si>
  <si>
    <t>23mins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</si>
  <si>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</si>
  <si>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</si>
  <si>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</si>
  <si>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</si>
  <si>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</si>
  <si>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</si>
  <si>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</si>
  <si>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Bronwyn Bancroft reads her book, Remembering Lionsville also we learn some of the Eastern Arrernte language from Patricia Ellis.</t>
  </si>
  <si>
    <t>Gather</t>
  </si>
  <si>
    <t>25mins</t>
  </si>
  <si>
    <t>Bushwhacked</t>
  </si>
  <si>
    <t>Brandon challenges Kayne to a deadly mission: to find and then tag a venomous Tiger Snake.</t>
  </si>
  <si>
    <t>Tiger Snake</t>
  </si>
  <si>
    <t>Tricks N Treats</t>
  </si>
  <si>
    <t>A-League: Elimination Final</t>
  </si>
  <si>
    <t>NC</t>
  </si>
  <si>
    <t>A-League Live Elimination Final # 1. Teams TBC</t>
  </si>
  <si>
    <t>90mins</t>
  </si>
  <si>
    <t>The Point Review</t>
  </si>
  <si>
    <t>NITV National News features the rich diversity of contemporary life within Aboriginal and Torres Strait Islander communities, broadening and redefining the news and current affairs landscape.@NITVNews</t>
  </si>
  <si>
    <t>30mins</t>
  </si>
  <si>
    <t>Indigenous All Stars 2016</t>
  </si>
  <si>
    <t>Catch all the action from the 2016 Indigenous All Stars versus the World All Stars from Suncorp Stadium.</t>
  </si>
  <si>
    <t>115mins</t>
  </si>
  <si>
    <t>29mins</t>
  </si>
  <si>
    <t>One With Nature</t>
  </si>
  <si>
    <t xml:space="preserve">This compelling documentary series demonstrates how Aboriginal people in Canada have lived as One with Nature for thousands of generations. </t>
  </si>
  <si>
    <t>Traditional Ecological Knowledge</t>
  </si>
  <si>
    <t>27mins</t>
  </si>
  <si>
    <t>Deadly Thinking</t>
  </si>
  <si>
    <t>An intimate portrait of a community social wellbeing workshop in remote communities and dealing with mental health issues.</t>
  </si>
  <si>
    <t>21mins</t>
  </si>
  <si>
    <t xml:space="preserve">Opinion Piece: Professor Marcia Langton </t>
  </si>
  <si>
    <t>Professor Marcia Langton delivers the Lowitja O'Donoghue Oration 2015 - Our Constitutional Reform Dilemma: to Win or the Delay</t>
  </si>
  <si>
    <t>55mins</t>
  </si>
  <si>
    <t>Te Kaea</t>
  </si>
  <si>
    <t>When it happens in the Maori world, you'll hear about it on Te Kaea first. This is Maori Television's flagship news program's week in review, featuring local, national and international stories.</t>
  </si>
  <si>
    <t>NEW ZEALAND</t>
  </si>
  <si>
    <t>Noongar Dandjoo</t>
  </si>
  <si>
    <t>A four part, half hour series about the issues affecting the Noongar people of Western Australia. Proudly made by students from Curtin University.</t>
  </si>
  <si>
    <t>Awaken</t>
  </si>
  <si>
    <t>Adam Goodes - Swans co-captain, two-time Brownlow Medallist, Australian of the Year and Anti-Racism and Anti-Domestic Violence spokesman, Adam Goodes is a man who stands for what he believes in.</t>
  </si>
  <si>
    <t>Adam Goodes: A Good Man Stands Up</t>
  </si>
  <si>
    <t>52mins</t>
  </si>
  <si>
    <t xml:space="preserve">Our Spirit To C-Gen </t>
  </si>
  <si>
    <t>28 young kids from the Queensland regional town of Beaudesert are about to go on a journey that will change their lives forever.</t>
  </si>
  <si>
    <t>One Mob To C-Gen</t>
  </si>
  <si>
    <t>One Mob to C-Gen is bigger and grander than ever, ass a new crop of students from South East Queensland aim to bring their culture and stories to life through dance and song.</t>
  </si>
  <si>
    <t>Boxing For Palm Island</t>
  </si>
  <si>
    <t>Palm Island is a tiny slice Queensland that sums up the contradictions of the state - great physical beauty sullied by great prejudice. A place with a dark history and a less than stellar reputation.</t>
  </si>
  <si>
    <t>26mins</t>
  </si>
  <si>
    <t>Tribal Showgirls</t>
  </si>
  <si>
    <t>M</t>
  </si>
  <si>
    <t xml:space="preserve">n </t>
  </si>
  <si>
    <t>Get ready for some Papua New Guinea bling!! With the approach of the Hagen Festival, one tribe seek out a competitive advantage in the form of three glamorous French cabaret dancers</t>
  </si>
  <si>
    <t>FRANCE</t>
  </si>
  <si>
    <t>Shopping</t>
  </si>
  <si>
    <t>MA</t>
  </si>
  <si>
    <t xml:space="preserve">a l </t>
  </si>
  <si>
    <t>New Zealand, 1981: muscle cars, racial tension and a theiving bird all inform the small town life of brothers Willie and Solomon.</t>
  </si>
  <si>
    <t>94mins</t>
  </si>
  <si>
    <t>Mamu</t>
  </si>
  <si>
    <t>Mamu tells the story of a young man who disregards ancient customs, and must face the terrifying consequences. A film about right and wrong, the past and the future, the new and the old.</t>
  </si>
  <si>
    <t>8mins</t>
  </si>
  <si>
    <t>Destiny In The Dirt</t>
  </si>
  <si>
    <t>Dylan must decide the path and direction he wants his life to take. What you see is not always what you get. One decision will lead to his destiny. (Short Film)</t>
  </si>
  <si>
    <t>9mins</t>
  </si>
  <si>
    <t>Art At The Interface</t>
  </si>
  <si>
    <t xml:space="preserve">l </t>
  </si>
  <si>
    <t>An exploration of how Queensland Indigenous painter and outspoken Indigenous rights spruiker Gordon Hookey fits into Australia's art world.</t>
  </si>
  <si>
    <t>28mins</t>
  </si>
  <si>
    <t>Volumz</t>
  </si>
  <si>
    <t>Hosted by Alec Doomadgee, Volumz brings you music and interviews highlighting the best of the Australian Indigenous music scene.</t>
  </si>
  <si>
    <t>60mins</t>
  </si>
  <si>
    <t>56mins</t>
  </si>
  <si>
    <t xml:space="preserve">Yamba's Playtime </t>
  </si>
  <si>
    <t>Come join Yamba the Honeyant and her friends for lots of fun!</t>
  </si>
  <si>
    <t>Mr. Sock Gets Lost</t>
  </si>
  <si>
    <t>43mins</t>
  </si>
  <si>
    <t>Brandon challenges Kayne to the unthinkable- to lure in a great white shark by beatboxing!</t>
  </si>
  <si>
    <t>Great White Sharks</t>
  </si>
  <si>
    <t>Look, listen, learn and dance with Mugu Kids host Jub because she wants all the kids to move their bodies. Aunty Sharon Edgar - Jones teaches her kids some body part words in the Wanarruwa language.</t>
  </si>
  <si>
    <t>Move Your Body</t>
  </si>
  <si>
    <t>Muso Magic Outback Tracks</t>
  </si>
  <si>
    <t xml:space="preserve">d </t>
  </si>
  <si>
    <t>Showcasing songs and videos created in remote outback communities</t>
  </si>
  <si>
    <t>Warburton</t>
  </si>
  <si>
    <t>Kagagi, The Raven</t>
  </si>
  <si>
    <t>Matthew is an average 16 year old or at least he was. now he has found out that he has inherited an ancient power and responsibility - and  the ages old evil known as the Windingo has returned.</t>
  </si>
  <si>
    <t>Mysterious Cities Of Gold</t>
  </si>
  <si>
    <t>The original 80s animation classic that follows a young orphan called Esteban as he searches the New World for both his father and the Mysterious Cities of Gold. #SBS2</t>
  </si>
  <si>
    <t>Ship Solaris, The</t>
  </si>
  <si>
    <t>Blood Brothers</t>
  </si>
  <si>
    <t>This film takes Charles Perkins back to Moree and Walgett and uses newsreel footage and dramatic reconstructions to retrace his story.</t>
  </si>
  <si>
    <t>Freedom Ride</t>
  </si>
  <si>
    <t>53mins</t>
  </si>
  <si>
    <t>Brewster's Millions</t>
  </si>
  <si>
    <t>A comedic tale of a minor league baseball player who must spend $30 million dollars in 30 days in order to gain a $300 million dollar inheritance. Stars John Candy and Richard Pryor. #MovieMayhem</t>
  </si>
  <si>
    <t>USA</t>
  </si>
  <si>
    <t>96mins</t>
  </si>
  <si>
    <t>Yorta Yorta Youth</t>
  </si>
  <si>
    <t>The Yorta Yorta Youth Journey is a week of speaking language, walking country, eating traditional foods, learning from elders and hanging out with other young Aboriginal kids.</t>
  </si>
  <si>
    <t>37mins</t>
  </si>
  <si>
    <t>I Heart My People</t>
  </si>
  <si>
    <t>Starting where we left off, we find ourselves with Margaret, Patrick and Gemma in their line of duty. We also introduce our remaining health care professionals, Dr. McEwan, Stanley and Jeremy.</t>
  </si>
  <si>
    <t>Backyard Shorts</t>
  </si>
  <si>
    <t>In Backyard Shorts NITV showcases stories from communities around Australia</t>
  </si>
  <si>
    <t>The Prophets</t>
  </si>
  <si>
    <t>This riveting, seven part series reveals the incredible stories of the Maori prophets. Presented as a comprehensive anthology, their lives are a fascinating aspect of NZ history.</t>
  </si>
  <si>
    <t>Papahuruhia</t>
  </si>
  <si>
    <t>Surviving</t>
  </si>
  <si>
    <t xml:space="preserve">w </t>
  </si>
  <si>
    <t>Territa Dick is a 23-year old Indigenous woman who comes from the Kunjen clan. She currently works as an Administrator at the Kowanyama Aboriginal Land and Natural Resources Management office.</t>
  </si>
  <si>
    <t>Territa Dick</t>
  </si>
  <si>
    <t xml:space="preserve">NITV News </t>
  </si>
  <si>
    <t>NITV presents the latest stories from a trusted lens, with a specific focus on Aboriginal and Torres Strait Islander news relevant to all Australians. For more news coverage, visit nitv.org.au/news</t>
  </si>
  <si>
    <t>7mins</t>
  </si>
  <si>
    <t>All Our Relations</t>
  </si>
  <si>
    <t>6 Indigneous celebrities,6 journeys into the past, 6 inspiring stories featuring Canadian Aboriginal Celebrities we learn how the experiences of thier ancestors shaped these outstanding individuals.</t>
  </si>
  <si>
    <t>James Bartleman</t>
  </si>
  <si>
    <t>The Other Side</t>
  </si>
  <si>
    <t>Share in the journey of these Aboriginal ghost hunters as they try to understand what they encounter in the context of indigneous culture of the land.</t>
  </si>
  <si>
    <t>Duck Lake Part 1</t>
  </si>
  <si>
    <t xml:space="preserve">Love Patrol </t>
  </si>
  <si>
    <t xml:space="preserve">a </t>
  </si>
  <si>
    <t>Accusations are flying after a box of marijuana goes missing from the evidence lock-up sending everyone into turmoil and all the while are struggles with temptation, love and betrayal in Vanuatu...</t>
  </si>
  <si>
    <t>VANUATU</t>
  </si>
  <si>
    <t>The Point With Stan Grant</t>
  </si>
  <si>
    <t>Join Stan Grant for considered analysis, agenda-setting interviews and a distinctive Indigenous approach that investigates cultural, political and social issues from a fresh perspective. #ThePointNITV</t>
  </si>
  <si>
    <t xml:space="preserve">Cafe Niugini </t>
  </si>
  <si>
    <t>Films the extraordinary food cultures and cuisines of Papua New Guinea. Jennifer Baing takes us on a unique culinary journey experiencing the land of more than 800 tribes and healthy food recipes!</t>
  </si>
  <si>
    <t>Oro</t>
  </si>
  <si>
    <t>PAPUA NEW GUINEA</t>
  </si>
  <si>
    <t>The Deerskins</t>
  </si>
  <si>
    <t>The Deerskins experience culture shock when they move to the town of Cheddarville, which is known for a bizarre claim to fame and populated by eccentrics, crooks and beauty queens.</t>
  </si>
  <si>
    <t>Welcome To The Cheddarville</t>
  </si>
  <si>
    <t>The Boondocks</t>
  </si>
  <si>
    <t>Despite many obvious clues to the contrary, Riley denies that his favourite rapper, Gangstalicious, is gay.</t>
  </si>
  <si>
    <t>Story Of Gangstalicious, Part 2, The</t>
  </si>
  <si>
    <t>North Of Capricorn</t>
  </si>
  <si>
    <t>Australia's great divide is not between the city and the bush. It is between the North and the South. Looking at Australia from the top down changes the whole story of our nations history.</t>
  </si>
  <si>
    <t>57mins</t>
  </si>
  <si>
    <t>Alls Fair</t>
  </si>
  <si>
    <t>5 Senses, The</t>
  </si>
  <si>
    <t>31mins</t>
  </si>
  <si>
    <t>Brandon takes Kayne to the Great Barrier Reef to track down one of the greatest sights in the animals kingdom: baby turtles racing for the sea minutes after they are born.</t>
  </si>
  <si>
    <t>Turtles</t>
  </si>
  <si>
    <t>Look, listen, learn and dance with Mugu Kids host Jub as she loves to dream and explore the bush. Sue the Kangaroo and Jason Brown sing and dance about dreaming under the moon.</t>
  </si>
  <si>
    <t>Dreaming</t>
  </si>
  <si>
    <t>Croydon</t>
  </si>
  <si>
    <t>Secret Of The Solaris</t>
  </si>
  <si>
    <t>The Mulka Project</t>
  </si>
  <si>
    <t>The name 'Mulka' means a sacred but public ceremony, and to hold or protect. This series shows content from The Mulka Project who sustain and protect Yolngu cultural knowledge in Northeast Arnhem Land</t>
  </si>
  <si>
    <t>Defining Moments</t>
  </si>
  <si>
    <t>This documentary on Emma Donovan will capture the raw emotion of her experience at the Garma Festival. This intimate story will showcase her connection with country and culture.</t>
  </si>
  <si>
    <t>Emma Donovan</t>
  </si>
  <si>
    <t>Rose Against The Odds</t>
  </si>
  <si>
    <t>The True life-story of Aboriginal boxer Lionel Rose-from his heyday in the late 1960s as World Bantamweight Champion to his later struggles as an alcoholic thief.</t>
  </si>
  <si>
    <t>42mins</t>
  </si>
  <si>
    <t>I Live, I Breathe, I Surf</t>
  </si>
  <si>
    <t>Feel the passion of Indigenous Surfing focussing on some of the contenders at the Australian Indigenous Surfing titles in  2015..</t>
  </si>
  <si>
    <t>47mins</t>
  </si>
  <si>
    <t>In the final episode of I Heart My People we see the series come to a climatic resolution as each of our Indigenous health workers reflect on their own lives and personal journeys.</t>
  </si>
  <si>
    <t>Te Ua Haumene</t>
  </si>
  <si>
    <t>Desperate Measures</t>
  </si>
  <si>
    <t>Billy Thompson is now 64, he was born in 1950 in the town of Geraldton. Billy now lives in Beverley a small town 140 kms east of Perth. He volunteered for the army in 1971 at the height of Vietnam.</t>
  </si>
  <si>
    <t>Billy Thompson</t>
  </si>
  <si>
    <t>15mins</t>
  </si>
  <si>
    <t>League Nation Live</t>
  </si>
  <si>
    <t>Retired Broncos captain Justin Hodges and Logie nominee actor Aaron Fa’Aoso will lead a cast of league fanatics as NITV scores the newest and hottest NRL entertainment footy show. #LeagueNationLive</t>
  </si>
  <si>
    <t>80mins</t>
  </si>
  <si>
    <t>North East Afl 2016</t>
  </si>
  <si>
    <t>North East AFL action featuring NT Thunder and teams from Queensland, NSW, and ACT.</t>
  </si>
  <si>
    <t>104mins</t>
  </si>
  <si>
    <t>Hard Rock Medical</t>
  </si>
  <si>
    <t>What does tracking an 1800-pound moose through dense Northern forest with Ojibway hunters have to do with becoming a doctor?</t>
  </si>
  <si>
    <t>Hunt, The</t>
  </si>
  <si>
    <t>In The Frame</t>
  </si>
  <si>
    <t>This program hosted by Rhoda Roberts takes us on a journey exploring the lives of our personalities as they talk candidly about their photos. This episode features Joel and Naomi from Last Kinection.</t>
  </si>
  <si>
    <t>Last Kinection</t>
  </si>
  <si>
    <t>Arctic Air</t>
  </si>
  <si>
    <t>While flying rig workers down for a weekend in YK, an Arctic Air flight is hijacked.</t>
  </si>
  <si>
    <t>Hijacked</t>
  </si>
  <si>
    <t>Go Girls</t>
  </si>
  <si>
    <t xml:space="preserve">s </t>
  </si>
  <si>
    <t>Amy, Britta and Cody are 25 and have been friends forever but their lives aren't going as they thought they would. They plan to be married (Cody), famous (Britta) and rich (Amy) within a year.</t>
  </si>
  <si>
    <t>First Catch Monkey</t>
  </si>
  <si>
    <t>44mins</t>
  </si>
  <si>
    <t>Fusion With Casey Donovan</t>
  </si>
  <si>
    <t>Fusion is a lively, cheeky, informative and entertaining show that features new musical talent, clips, performances and interviews. Hosted by Casey Donovan.</t>
  </si>
  <si>
    <t>"Fusion" is a prime time music program designed for audiences in their late teens and young adults with the added advantage of being of interest to music lovers of all ages.</t>
  </si>
  <si>
    <t>As The Bannock Browns</t>
  </si>
  <si>
    <t>Yamba's Jungle Safari</t>
  </si>
  <si>
    <t>Brandon challenges Kayne to catch a saltwater croc and attach a satellite tag to it to help rangers keep the local community safe.</t>
  </si>
  <si>
    <t>Saltwater Croc</t>
  </si>
  <si>
    <t>Look, listen, learn and dance with Mugu Kids host Jub as we learn language words in the Gumbayngirr language from Uncle Michael Jarrett and Malu Kiai Dance Troup perform a sit down dance.</t>
  </si>
  <si>
    <t>Colours</t>
  </si>
  <si>
    <t>Kc Station</t>
  </si>
  <si>
    <t>New Continent, The</t>
  </si>
  <si>
    <t>Colour Theory</t>
  </si>
  <si>
    <t>From the northernmost tip of far north Queensland, Teho Ropeyarn's bold prints have traversed Australia, winning awards and representing the distinctive culture of the Torres Strait Islands. #SBSDoco</t>
  </si>
  <si>
    <t>Teho Ropeyarn</t>
  </si>
  <si>
    <t>Samaqan: Water Stories</t>
  </si>
  <si>
    <t>Human connections to water in the indigenous world are a mix of physical and spiritual, often combining pragmatic needs with that which nourishes the soul.</t>
  </si>
  <si>
    <t>Water Stories: The Scene Setter</t>
  </si>
  <si>
    <t>Our Footprint</t>
  </si>
  <si>
    <t>Aunty Joan Hendriks is an Elder from the Ngugi people of Quandamooka (Moreton Bay) area of Queensland. She lives on North Stradbroke Island and is heavily involved in local community.</t>
  </si>
  <si>
    <t>Joan Hendriks</t>
  </si>
  <si>
    <t>When Colin Met Joyce</t>
  </si>
  <si>
    <t>A love story about a couple whose marriage has lasted for 40 years, with a true sense of reconciliation binding their lives together. Directed by Rima Tamou and produced by Pauline Clague.</t>
  </si>
  <si>
    <t>Real Pasifik</t>
  </si>
  <si>
    <t>A cooking series with a beautiful philosophy; exploring cooking as a product of culture and community. We look at sourcing local ingredients and harvesting the rich knowledge of indigenous communities</t>
  </si>
  <si>
    <t>Vanuatu</t>
  </si>
  <si>
    <t>Narrator, Aaron Pedersen introduces Paramedic Trainee Gemma Armit, Midwife Margaret Martin and Emergency Rescue Officer Patrick Martin.</t>
  </si>
  <si>
    <t xml:space="preserve">Backyard Shorts </t>
  </si>
  <si>
    <t>Showcasing short stories from communities around Australia</t>
  </si>
  <si>
    <t>Let's Talk Sovereignty</t>
  </si>
  <si>
    <t>A Panel discussing the Political, Philosophical and legal inctricacies of First Nations' Sovereignty. Panel members are Aunty Mary Graham, Michael Mansell, Bob Weatherall and Aunty Lilla Watson.</t>
  </si>
  <si>
    <t>62mins</t>
  </si>
  <si>
    <t>Frontier Wars</t>
  </si>
  <si>
    <t>ANZAC Day 2011, Aboriginal advocates acquire permission to march in Anzac Parade.The group respectfully follow the parade with positive crowd support, until the police intervene.</t>
  </si>
  <si>
    <t>On ANZAC Day 2012, the second ever march remembering Aboriginal Nations and Peoples who defended the country against the invading forces from Europe fall in behind the ANZAC Day March.</t>
  </si>
  <si>
    <t>59mins</t>
  </si>
  <si>
    <t>Guardians</t>
  </si>
  <si>
    <t>People In The Community</t>
  </si>
  <si>
    <t>Brandon challenges Kayne to swim with Grey Nurse Sharks and to take an underwater photograph in case one day they are gone for good.</t>
  </si>
  <si>
    <t>Grey Nurse Shark</t>
  </si>
  <si>
    <t>Look, listen, learn and dance with Mugu Kids host Jub as we learn about nature. Kerrianne Cox sings about bush tucker and Jason Brown teaches some Gundungurra language.</t>
  </si>
  <si>
    <t>Nature</t>
  </si>
  <si>
    <t>Milikapiti</t>
  </si>
  <si>
    <t>End Of The Solaris, The</t>
  </si>
  <si>
    <t>20mins</t>
  </si>
  <si>
    <t>The Medicine Line</t>
  </si>
  <si>
    <t>Traveling is a passion for many. Join Dave Gaudet as he zigzags his way across the Canada-US border to discover the art, language, history, and culture of Aboriginal people in both places.</t>
  </si>
  <si>
    <t>Around The Campfire</t>
  </si>
  <si>
    <t>Rhonda Collard Spratt, shows us around the Songlines creatives a shop set up in Toowomba to bring the various artists of the region together and gives you a glimpse of their artists.</t>
  </si>
  <si>
    <t>Toowoomba With Rhonda Collard-Spratt</t>
  </si>
  <si>
    <t xml:space="preserve">The Marngrook Footy Show </t>
  </si>
  <si>
    <t>AFL stars join Grant Hansen and Gilbert McAdam to discuss the fortunes and prospects of your favourite AFL club.</t>
  </si>
  <si>
    <t>September</t>
  </si>
  <si>
    <t>Set in WA 1968, a tender story of friendship and loyalty between two boys on the cusp of adulthood.</t>
  </si>
  <si>
    <t>81mins</t>
  </si>
  <si>
    <t>The Creator's Game</t>
  </si>
  <si>
    <t>Daniel must defeat all odds, even himself, if he wants to regain the respect of his team and get the coaching position he covets.</t>
  </si>
  <si>
    <t>40mins</t>
  </si>
  <si>
    <t>Bikkies</t>
  </si>
  <si>
    <t>The Bikkies are a group of Tiwi women living and working in community that ride motorbikes and respond to issues in their community</t>
  </si>
  <si>
    <t>6mins</t>
  </si>
  <si>
    <t>All Access</t>
  </si>
  <si>
    <t>Days Of The Week</t>
  </si>
  <si>
    <t>Brandon challenges Kayne to go out after dark and spot little penguins sneaking out of the sea to feed their babies!</t>
  </si>
  <si>
    <t>Penguins</t>
  </si>
  <si>
    <t>Look, listen, learn and dance with Mugu Kids host Jub. Families are important and Aunty Lorraine Williams from the Larrakia Nation teaches her kids some language words for family members.</t>
  </si>
  <si>
    <t>Family</t>
  </si>
  <si>
    <t>Renmark</t>
  </si>
  <si>
    <t>Secret Of The Temple</t>
  </si>
  <si>
    <t>Our Story: Six Sisters Of The Stolen Generation</t>
  </si>
  <si>
    <t xml:space="preserve">a w </t>
  </si>
  <si>
    <t>Experience the warmth and humour of the Warrells and their beautiful family gatherings, in stark contrast to their tragic childhood memories of being taken from their own families as children.</t>
  </si>
  <si>
    <t>The People Of The Kattawapiskak River</t>
  </si>
  <si>
    <t>In October 2011, Theresa Spence, chief of the Attawapiskat First Nation, declared a state of emergency in her community in northern Ontario.</t>
  </si>
  <si>
    <t>75mins</t>
  </si>
  <si>
    <t>Akwiten</t>
  </si>
  <si>
    <t>Te Kooti Arikirangi</t>
  </si>
  <si>
    <t>Ngurra</t>
  </si>
  <si>
    <t>Aretha Briggs is a Yorda Yorda Yenbena Aboriginal woman who has started a Yorda Yorda language program at her son's local school in the country town of Shepparton.</t>
  </si>
  <si>
    <t>Walk The Talk</t>
  </si>
  <si>
    <t>Milne Bay Part 1</t>
  </si>
  <si>
    <t xml:space="preserve">Fusion Feasts </t>
  </si>
  <si>
    <t>Greytown, Peter's 50th birthday for 50 guests. Menu: clam chowder, roast lamb and pork, and risotto.</t>
  </si>
  <si>
    <t>Papawai</t>
  </si>
  <si>
    <t>Noahs Arc</t>
  </si>
  <si>
    <t>Follows the lives and relationships of four gay men in Los Angeles.</t>
  </si>
  <si>
    <t>I'm With Stupid</t>
  </si>
  <si>
    <t xml:space="preserve">Chappelle's Show </t>
  </si>
  <si>
    <t>This series takes Dave Chappelle's own personal joke book and brings it to life, with episodes consisting of sketches, man-on-the-street pieces and pop culture parodies.</t>
  </si>
  <si>
    <t>Marley Africa Road Trip</t>
  </si>
  <si>
    <t>Follows three sons of music legend Bob Marley as they travel back to Africa with hopes of reconnecting with their father.</t>
  </si>
  <si>
    <t>SOUTH AFRICA</t>
  </si>
  <si>
    <t xml:space="preserve">Standing On Sacred Ground </t>
  </si>
  <si>
    <t>Around the world, indigenous communities stand in the way of government megaprojects.</t>
  </si>
  <si>
    <t>Pilgrims And Tourists</t>
  </si>
  <si>
    <t xml:space="preserve">Volumz  </t>
  </si>
  <si>
    <t xml:space="preserve">a d l s </t>
  </si>
  <si>
    <t>Music clips from the best of NITV's vault mixed together with the chart topping artists of the world.</t>
  </si>
  <si>
    <t>54mins</t>
  </si>
  <si>
    <t>51mins</t>
  </si>
  <si>
    <t xml:space="preserve">Nitv On The Road: Yabun </t>
  </si>
  <si>
    <t>From our travelling music series NITV showcases veterans and newcomers alike as they perform up on the Yabun stage at Victoria Park, Sydney.</t>
  </si>
  <si>
    <t>Mau Power</t>
  </si>
  <si>
    <t>Nitv On The Road: Boomerang Festival</t>
  </si>
  <si>
    <t>Boomerang is a new festival held in Byron Bay over the long weekend. It is run by Rhoda Roberts, ther creator of the Dreaming Festival and is a mixture of Australian and International Indigenous Acts.</t>
  </si>
  <si>
    <t>Quique Neira</t>
  </si>
  <si>
    <t>So Smart</t>
  </si>
  <si>
    <t>Surprise</t>
  </si>
  <si>
    <t xml:space="preserve">Mugu Kids </t>
  </si>
  <si>
    <t>Look, listen, learn and dance with Mugu Kids host Jub. MStar performs her song, Like a Dinosaur and we learn heads, shoulders, knees and toes in the Awabakal language.</t>
  </si>
  <si>
    <t>Our Body</t>
  </si>
  <si>
    <t>Brandon challenges Kayne to track down an elusive cassowary, one of Australia's rarest birds.</t>
  </si>
  <si>
    <t>Cassowary</t>
  </si>
  <si>
    <t>Around The 44</t>
  </si>
  <si>
    <t>Synopsis - Get to know the competitors from the 2015 Indigenous Surfing titles, With in-depth discussion about what it means to be a indigenous athlete in todays society.</t>
  </si>
  <si>
    <t>The Last Leader Of The Crocodile Islands</t>
  </si>
  <si>
    <t>Laurie Baymarrwangga was the 2012 recipient of the Senior Australian of the Year award. At 97 years of age, she is the last fluent speaker of Yan-nhangu language.</t>
  </si>
  <si>
    <t>Fit First</t>
  </si>
  <si>
    <t xml:space="preserve">Fit First is a documentary series that follows four individuals in their pursuit to lose weight and get healthy! </t>
  </si>
  <si>
    <t>A Place In The Middle</t>
  </si>
  <si>
    <t>The true story of a young girl in Hawaii who dreams of leading the boys-only hula group at her school, and a teacher who empowers her through traditional culture.</t>
  </si>
  <si>
    <t>Maori Tv's Native Affairs</t>
  </si>
  <si>
    <t>Maori Television's flagship current affairs show, Native Affairs, mixes pre-recorded stories with live interviews and panels, where invited guests discuss the latest events.</t>
  </si>
  <si>
    <t>0mins</t>
  </si>
  <si>
    <t>Down 2 Earth</t>
  </si>
  <si>
    <t>Down2Earth is a series that celebrates Aboriginal communities around the world that are using knowledge and science to protect their territories</t>
  </si>
  <si>
    <t>Reclaiming The Vision</t>
  </si>
  <si>
    <t>Vote Yes For Aborigines</t>
  </si>
  <si>
    <t>Directed by Frances Peters-Little, Vote Yes for Aborigines is a documentary about the 1967 Referendum and the fight for Aboriginal citizenship rights.</t>
  </si>
  <si>
    <t xml:space="preserve">Being Mary Jane </t>
  </si>
  <si>
    <t xml:space="preserve">a s </t>
  </si>
  <si>
    <t>The story and life of a black woman, her work, her family as well as her popular talk show which she hosts.</t>
  </si>
  <si>
    <t>Girlfight</t>
  </si>
  <si>
    <t xml:space="preserve">a s v </t>
  </si>
  <si>
    <t>Despite the scepticism of her abusive father and the cast of chauvinist trainers who dominate the sport, troubled teen Diana (Michelle Rodriguez) finds solace in the boxing ring.</t>
  </si>
  <si>
    <t>106mins</t>
  </si>
  <si>
    <t xml:space="preserve">  </t>
  </si>
  <si>
    <t>Mparntwe: Sacred Sites</t>
  </si>
  <si>
    <t>A look at the sacred sites in and around Mparntwe in central Australia, and the struggle of the Arrernte people to identify, document and preserve these sites in the face of urban expansion.</t>
  </si>
  <si>
    <t>WEEK 17: Sunday 17 April to Saturday 23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</si>
</sst>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35" fillId="0" borderId="0" xfId="0" applyFont="1" applyAlignment="1">
      <alignment/>
    </xf>
    <xf numFmtId="0" fontId="0" fillId="0" borderId="0" xfId="0" applyAlignment="1">
      <alignment wrapText="1"/>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11</xdr:col>
      <xdr:colOff>0</xdr:colOff>
      <xdr:row>0</xdr:row>
      <xdr:rowOff>2009775</xdr:rowOff>
    </xdr:to>
    <xdr:pic>
      <xdr:nvPicPr>
        <xdr:cNvPr id="1" name="Picture 2" descr="C:\Users\jaimif\AppData\Local\Microsoft\Windows\Temporary Internet Files\Content.Outlook\NGB61LRE\NITV_ProgramGuide_Header_Generic_Outback.jpg"/>
        <xdr:cNvPicPr preferRelativeResize="1">
          <a:picLocks noChangeAspect="1"/>
        </xdr:cNvPicPr>
      </xdr:nvPicPr>
      <xdr:blipFill>
        <a:blip r:embed="rId1"/>
        <a:stretch>
          <a:fillRect/>
        </a:stretch>
      </xdr:blipFill>
      <xdr:spPr>
        <a:xfrm>
          <a:off x="28575" y="0"/>
          <a:ext cx="18011775" cy="200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26"/>
  <sheetViews>
    <sheetView tabSelected="1" zoomScalePageLayoutView="0"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14.140625" style="0" bestFit="1" customWidth="1"/>
    <col min="2" max="2" width="10.421875" style="0" bestFit="1" customWidth="1"/>
    <col min="3" max="3" width="10.00390625" style="0" bestFit="1" customWidth="1"/>
    <col min="4" max="4" width="43.140625" style="0" bestFit="1" customWidth="1"/>
    <col min="5" max="5" width="45.57421875" style="0" bestFit="1" customWidth="1"/>
    <col min="6" max="6" width="12.7109375" style="0" bestFit="1" customWidth="1"/>
    <col min="7" max="7" width="16.57421875" style="0" bestFit="1" customWidth="1"/>
    <col min="8" max="8" width="65.8515625" style="2" customWidth="1"/>
    <col min="9" max="9" width="17.57421875" style="0" bestFit="1" customWidth="1"/>
    <col min="10" max="10" width="19.421875" style="0" bestFit="1" customWidth="1"/>
    <col min="11" max="11" width="15.140625" style="0" bestFit="1" customWidth="1"/>
  </cols>
  <sheetData>
    <row r="1" ht="159.75" customHeight="1"/>
    <row r="2" spans="1:8" s="1" customFormat="1" ht="39.75" customHeight="1">
      <c r="A2" s="1" t="s">
        <v>357</v>
      </c>
      <c r="H2" s="3"/>
    </row>
    <row r="3" spans="1:11" ht="15">
      <c r="A3" t="s">
        <v>0</v>
      </c>
      <c r="B3" t="s">
        <v>1</v>
      </c>
      <c r="C3" t="s">
        <v>2</v>
      </c>
      <c r="D3" t="s">
        <v>3</v>
      </c>
      <c r="E3" t="s">
        <v>7</v>
      </c>
      <c r="F3" t="s">
        <v>4</v>
      </c>
      <c r="G3" t="s">
        <v>5</v>
      </c>
      <c r="H3" s="2" t="s">
        <v>6</v>
      </c>
      <c r="I3" t="s">
        <v>8</v>
      </c>
      <c r="J3" t="s">
        <v>9</v>
      </c>
      <c r="K3" t="s">
        <v>10</v>
      </c>
    </row>
    <row r="4" spans="1:11" ht="45">
      <c r="A4" t="s">
        <v>11</v>
      </c>
      <c r="B4" t="str">
        <f aca="true" t="shared" si="0" ref="B4:B31">"2016-04-17"</f>
        <v>2016-04-17</v>
      </c>
      <c r="C4" t="str">
        <f>"0500"</f>
        <v>0500</v>
      </c>
      <c r="D4" t="s">
        <v>12</v>
      </c>
      <c r="E4" t="s">
        <v>15</v>
      </c>
      <c r="F4" t="s">
        <v>13</v>
      </c>
      <c r="H4" s="2" t="s">
        <v>14</v>
      </c>
      <c r="I4">
        <v>0</v>
      </c>
      <c r="J4" t="s">
        <v>17</v>
      </c>
      <c r="K4" t="s">
        <v>18</v>
      </c>
    </row>
    <row r="5" spans="1:11" ht="30">
      <c r="A5" t="s">
        <v>11</v>
      </c>
      <c r="B5" t="str">
        <f t="shared" si="0"/>
        <v>2016-04-17</v>
      </c>
      <c r="C5" t="str">
        <f>"0600"</f>
        <v>0600</v>
      </c>
      <c r="D5" t="s">
        <v>19</v>
      </c>
      <c r="E5" t="s">
        <v>22</v>
      </c>
      <c r="F5" t="s">
        <v>20</v>
      </c>
      <c r="H5" s="2" t="s">
        <v>21</v>
      </c>
      <c r="I5">
        <v>2002</v>
      </c>
      <c r="J5" t="s">
        <v>23</v>
      </c>
      <c r="K5" t="s">
        <v>24</v>
      </c>
    </row>
    <row r="6" spans="1:11" ht="30">
      <c r="A6" t="s">
        <v>11</v>
      </c>
      <c r="B6" t="str">
        <f t="shared" si="0"/>
        <v>2016-04-17</v>
      </c>
      <c r="C6" t="str">
        <f>"0615"</f>
        <v>0615</v>
      </c>
      <c r="D6" t="s">
        <v>19</v>
      </c>
      <c r="E6" t="s">
        <v>25</v>
      </c>
      <c r="F6" t="s">
        <v>20</v>
      </c>
      <c r="H6" s="2" t="s">
        <v>21</v>
      </c>
      <c r="I6">
        <v>2002</v>
      </c>
      <c r="J6" t="s">
        <v>23</v>
      </c>
      <c r="K6" t="s">
        <v>26</v>
      </c>
    </row>
    <row r="7" spans="1:11" ht="45">
      <c r="A7" t="s">
        <v>11</v>
      </c>
      <c r="B7" t="str">
        <f t="shared" si="0"/>
        <v>2016-04-17</v>
      </c>
      <c r="C7" t="str">
        <f>"0630"</f>
        <v>0630</v>
      </c>
      <c r="D7" t="s">
        <v>27</v>
      </c>
      <c r="E7" t="s">
        <v>29</v>
      </c>
      <c r="F7" t="s">
        <v>20</v>
      </c>
      <c r="H7" s="2" t="s">
        <v>28</v>
      </c>
      <c r="I7">
        <v>2005</v>
      </c>
      <c r="J7" t="s">
        <v>23</v>
      </c>
      <c r="K7" t="s">
        <v>30</v>
      </c>
    </row>
    <row r="8" spans="1:11" ht="45">
      <c r="A8" t="s">
        <v>11</v>
      </c>
      <c r="B8" t="str">
        <f t="shared" si="0"/>
        <v>2016-04-17</v>
      </c>
      <c r="C8" t="str">
        <f>"0700"</f>
        <v>0700</v>
      </c>
      <c r="D8" t="s">
        <v>31</v>
      </c>
      <c r="F8" t="s">
        <v>20</v>
      </c>
      <c r="H8" s="2" t="s">
        <v>32</v>
      </c>
      <c r="I8">
        <v>2014</v>
      </c>
      <c r="J8" t="s">
        <v>17</v>
      </c>
      <c r="K8" t="s">
        <v>33</v>
      </c>
    </row>
    <row r="9" spans="1:11" ht="45">
      <c r="A9" t="s">
        <v>11</v>
      </c>
      <c r="B9" t="str">
        <f t="shared" si="0"/>
        <v>2016-04-17</v>
      </c>
      <c r="C9" t="str">
        <f>"0730"</f>
        <v>0730</v>
      </c>
      <c r="D9" t="s">
        <v>34</v>
      </c>
      <c r="F9" t="s">
        <v>20</v>
      </c>
      <c r="H9" s="2" t="s">
        <v>35</v>
      </c>
      <c r="I9">
        <v>2010</v>
      </c>
      <c r="J9" t="s">
        <v>23</v>
      </c>
      <c r="K9" t="s">
        <v>36</v>
      </c>
    </row>
    <row r="10" spans="1:11" ht="45">
      <c r="A10" t="s">
        <v>11</v>
      </c>
      <c r="B10" t="str">
        <f t="shared" si="0"/>
        <v>2016-04-17</v>
      </c>
      <c r="C10" t="str">
        <f>"0800"</f>
        <v>0800</v>
      </c>
      <c r="D10" t="s">
        <v>37</v>
      </c>
      <c r="E10" t="s">
        <v>39</v>
      </c>
      <c r="F10" t="s">
        <v>20</v>
      </c>
      <c r="H10" s="2" t="s">
        <v>38</v>
      </c>
      <c r="I10">
        <v>0</v>
      </c>
      <c r="J10" t="s">
        <v>17</v>
      </c>
      <c r="K10" t="s">
        <v>40</v>
      </c>
    </row>
    <row r="11" spans="1:11" ht="30">
      <c r="A11" t="s">
        <v>11</v>
      </c>
      <c r="B11" t="str">
        <f t="shared" si="0"/>
        <v>2016-04-17</v>
      </c>
      <c r="C11" t="str">
        <f>"0830"</f>
        <v>0830</v>
      </c>
      <c r="D11" t="s">
        <v>41</v>
      </c>
      <c r="E11" t="s">
        <v>43</v>
      </c>
      <c r="F11" t="s">
        <v>20</v>
      </c>
      <c r="H11" s="2" t="s">
        <v>42</v>
      </c>
      <c r="I11">
        <v>2012</v>
      </c>
      <c r="J11" t="s">
        <v>17</v>
      </c>
      <c r="K11" t="s">
        <v>33</v>
      </c>
    </row>
    <row r="12" spans="1:11" ht="45">
      <c r="A12" t="s">
        <v>11</v>
      </c>
      <c r="B12" t="str">
        <f t="shared" si="0"/>
        <v>2016-04-17</v>
      </c>
      <c r="C12" t="str">
        <f>"0900"</f>
        <v>0900</v>
      </c>
      <c r="D12" t="s">
        <v>27</v>
      </c>
      <c r="E12" t="s">
        <v>44</v>
      </c>
      <c r="F12" t="s">
        <v>20</v>
      </c>
      <c r="H12" s="2" t="s">
        <v>28</v>
      </c>
      <c r="I12">
        <v>2005</v>
      </c>
      <c r="J12" t="s">
        <v>23</v>
      </c>
      <c r="K12" t="s">
        <v>30</v>
      </c>
    </row>
    <row r="13" spans="1:11" ht="45">
      <c r="A13" t="s">
        <v>11</v>
      </c>
      <c r="B13" t="str">
        <f t="shared" si="0"/>
        <v>2016-04-17</v>
      </c>
      <c r="C13" t="str">
        <f>"0930"</f>
        <v>0930</v>
      </c>
      <c r="D13" t="s">
        <v>31</v>
      </c>
      <c r="F13" t="s">
        <v>20</v>
      </c>
      <c r="H13" s="2" t="s">
        <v>32</v>
      </c>
      <c r="I13">
        <v>2014</v>
      </c>
      <c r="J13" t="s">
        <v>17</v>
      </c>
      <c r="K13" t="s">
        <v>33</v>
      </c>
    </row>
    <row r="14" spans="1:11" ht="15">
      <c r="A14" t="s">
        <v>11</v>
      </c>
      <c r="B14" t="str">
        <f t="shared" si="0"/>
        <v>2016-04-17</v>
      </c>
      <c r="C14" t="str">
        <f>"1000"</f>
        <v>1000</v>
      </c>
      <c r="D14" t="s">
        <v>45</v>
      </c>
      <c r="E14" t="s">
        <v>47</v>
      </c>
      <c r="F14" t="s">
        <v>46</v>
      </c>
      <c r="H14" s="2" t="s">
        <v>16</v>
      </c>
      <c r="I14">
        <v>2015</v>
      </c>
      <c r="J14" t="s">
        <v>17</v>
      </c>
      <c r="K14" t="s">
        <v>48</v>
      </c>
    </row>
    <row r="15" spans="1:11" ht="45">
      <c r="A15" t="s">
        <v>11</v>
      </c>
      <c r="B15" t="str">
        <f t="shared" si="0"/>
        <v>2016-04-17</v>
      </c>
      <c r="C15" t="str">
        <f>"1200"</f>
        <v>1200</v>
      </c>
      <c r="D15" t="s">
        <v>49</v>
      </c>
      <c r="H15" s="2" t="s">
        <v>50</v>
      </c>
      <c r="I15">
        <v>2016</v>
      </c>
      <c r="J15" t="s">
        <v>17</v>
      </c>
      <c r="K15" t="s">
        <v>51</v>
      </c>
    </row>
    <row r="16" spans="1:11" ht="30">
      <c r="A16" t="s">
        <v>11</v>
      </c>
      <c r="B16" t="str">
        <f t="shared" si="0"/>
        <v>2016-04-17</v>
      </c>
      <c r="C16" t="str">
        <f>"1230"</f>
        <v>1230</v>
      </c>
      <c r="D16" t="s">
        <v>52</v>
      </c>
      <c r="F16" t="s">
        <v>46</v>
      </c>
      <c r="H16" s="2" t="s">
        <v>53</v>
      </c>
      <c r="I16">
        <v>0</v>
      </c>
      <c r="J16" t="s">
        <v>17</v>
      </c>
      <c r="K16" t="s">
        <v>54</v>
      </c>
    </row>
    <row r="17" spans="1:11" ht="45">
      <c r="A17" t="s">
        <v>11</v>
      </c>
      <c r="B17" t="str">
        <f t="shared" si="0"/>
        <v>2016-04-17</v>
      </c>
      <c r="C17" t="str">
        <f>"1430"</f>
        <v>1430</v>
      </c>
      <c r="D17" t="s">
        <v>355</v>
      </c>
      <c r="H17" s="2" t="s">
        <v>356</v>
      </c>
      <c r="I17">
        <v>0</v>
      </c>
      <c r="J17" t="s">
        <v>17</v>
      </c>
      <c r="K17" t="s">
        <v>55</v>
      </c>
    </row>
    <row r="18" spans="1:11" ht="45">
      <c r="A18" t="s">
        <v>11</v>
      </c>
      <c r="B18" t="str">
        <f t="shared" si="0"/>
        <v>2016-04-17</v>
      </c>
      <c r="C18" t="str">
        <f>"1500"</f>
        <v>1500</v>
      </c>
      <c r="D18" t="s">
        <v>56</v>
      </c>
      <c r="E18" t="s">
        <v>58</v>
      </c>
      <c r="F18" t="s">
        <v>20</v>
      </c>
      <c r="H18" s="2" t="s">
        <v>57</v>
      </c>
      <c r="I18">
        <v>2011</v>
      </c>
      <c r="J18" t="s">
        <v>23</v>
      </c>
      <c r="K18" t="s">
        <v>59</v>
      </c>
    </row>
    <row r="19" spans="1:11" ht="30">
      <c r="A19" t="s">
        <v>11</v>
      </c>
      <c r="B19" t="str">
        <f t="shared" si="0"/>
        <v>2016-04-17</v>
      </c>
      <c r="C19" t="str">
        <f>"1530"</f>
        <v>1530</v>
      </c>
      <c r="D19" t="s">
        <v>60</v>
      </c>
      <c r="F19" t="s">
        <v>13</v>
      </c>
      <c r="H19" s="2" t="s">
        <v>61</v>
      </c>
      <c r="I19">
        <v>2013</v>
      </c>
      <c r="J19" t="s">
        <v>17</v>
      </c>
      <c r="K19" t="s">
        <v>62</v>
      </c>
    </row>
    <row r="20" spans="1:11" ht="30">
      <c r="A20" t="s">
        <v>11</v>
      </c>
      <c r="B20" t="str">
        <f t="shared" si="0"/>
        <v>2016-04-17</v>
      </c>
      <c r="C20" t="str">
        <f>"1600"</f>
        <v>1600</v>
      </c>
      <c r="D20" t="s">
        <v>63</v>
      </c>
      <c r="F20" t="s">
        <v>20</v>
      </c>
      <c r="H20" s="2" t="s">
        <v>64</v>
      </c>
      <c r="I20">
        <v>0</v>
      </c>
      <c r="J20" t="s">
        <v>16</v>
      </c>
      <c r="K20" t="s">
        <v>65</v>
      </c>
    </row>
    <row r="21" spans="1:11" ht="45">
      <c r="A21" t="s">
        <v>11</v>
      </c>
      <c r="B21" t="str">
        <f t="shared" si="0"/>
        <v>2016-04-17</v>
      </c>
      <c r="C21" t="str">
        <f>"1700"</f>
        <v>1700</v>
      </c>
      <c r="D21" t="s">
        <v>66</v>
      </c>
      <c r="F21" t="s">
        <v>46</v>
      </c>
      <c r="H21" s="2" t="s">
        <v>67</v>
      </c>
      <c r="I21">
        <v>2016</v>
      </c>
      <c r="J21" t="s">
        <v>68</v>
      </c>
      <c r="K21" t="s">
        <v>51</v>
      </c>
    </row>
    <row r="22" spans="1:11" ht="45">
      <c r="A22" t="s">
        <v>11</v>
      </c>
      <c r="B22" t="str">
        <f t="shared" si="0"/>
        <v>2016-04-17</v>
      </c>
      <c r="C22" t="str">
        <f>"1730"</f>
        <v>1730</v>
      </c>
      <c r="D22" t="s">
        <v>69</v>
      </c>
      <c r="F22" t="s">
        <v>20</v>
      </c>
      <c r="H22" s="2" t="s">
        <v>70</v>
      </c>
      <c r="I22">
        <v>2013</v>
      </c>
      <c r="J22" t="s">
        <v>17</v>
      </c>
      <c r="K22" t="s">
        <v>40</v>
      </c>
    </row>
    <row r="23" spans="1:11" ht="45">
      <c r="A23" t="s">
        <v>11</v>
      </c>
      <c r="B23" t="str">
        <f t="shared" si="0"/>
        <v>2016-04-17</v>
      </c>
      <c r="C23" t="str">
        <f>"1800"</f>
        <v>1800</v>
      </c>
      <c r="D23" t="s">
        <v>71</v>
      </c>
      <c r="E23" t="s">
        <v>73</v>
      </c>
      <c r="F23" t="s">
        <v>46</v>
      </c>
      <c r="H23" s="2" t="s">
        <v>72</v>
      </c>
      <c r="I23">
        <v>2015</v>
      </c>
      <c r="J23" t="s">
        <v>17</v>
      </c>
      <c r="K23" t="s">
        <v>74</v>
      </c>
    </row>
    <row r="24" spans="1:11" ht="30">
      <c r="A24" t="s">
        <v>11</v>
      </c>
      <c r="B24" t="str">
        <f t="shared" si="0"/>
        <v>2016-04-17</v>
      </c>
      <c r="C24" t="str">
        <f>"1900"</f>
        <v>1900</v>
      </c>
      <c r="D24" t="s">
        <v>75</v>
      </c>
      <c r="F24" t="s">
        <v>20</v>
      </c>
      <c r="H24" s="2" t="s">
        <v>76</v>
      </c>
      <c r="I24">
        <v>0</v>
      </c>
      <c r="J24" t="s">
        <v>17</v>
      </c>
      <c r="K24" t="s">
        <v>59</v>
      </c>
    </row>
    <row r="25" spans="1:11" ht="45">
      <c r="A25" t="s">
        <v>11</v>
      </c>
      <c r="B25" t="str">
        <f t="shared" si="0"/>
        <v>2016-04-17</v>
      </c>
      <c r="C25" t="str">
        <f>"1930"</f>
        <v>1930</v>
      </c>
      <c r="D25" t="s">
        <v>77</v>
      </c>
      <c r="H25" s="2" t="s">
        <v>78</v>
      </c>
      <c r="I25">
        <v>0</v>
      </c>
      <c r="J25" t="s">
        <v>16</v>
      </c>
      <c r="K25" t="s">
        <v>33</v>
      </c>
    </row>
    <row r="26" spans="1:11" ht="45">
      <c r="A26" t="s">
        <v>11</v>
      </c>
      <c r="B26" t="str">
        <f t="shared" si="0"/>
        <v>2016-04-17</v>
      </c>
      <c r="C26" t="str">
        <f>"2000"</f>
        <v>2000</v>
      </c>
      <c r="D26" t="s">
        <v>79</v>
      </c>
      <c r="F26" t="s">
        <v>13</v>
      </c>
      <c r="H26" s="2" t="s">
        <v>80</v>
      </c>
      <c r="I26">
        <v>2010</v>
      </c>
      <c r="J26" t="s">
        <v>17</v>
      </c>
      <c r="K26" t="s">
        <v>81</v>
      </c>
    </row>
    <row r="27" spans="1:11" ht="45">
      <c r="A27" t="s">
        <v>11</v>
      </c>
      <c r="B27" t="str">
        <f t="shared" si="0"/>
        <v>2016-04-17</v>
      </c>
      <c r="C27" t="str">
        <f>"2030"</f>
        <v>2030</v>
      </c>
      <c r="D27" t="s">
        <v>82</v>
      </c>
      <c r="F27" t="s">
        <v>83</v>
      </c>
      <c r="G27" t="s">
        <v>84</v>
      </c>
      <c r="H27" s="2" t="s">
        <v>85</v>
      </c>
      <c r="I27">
        <v>2013</v>
      </c>
      <c r="J27" t="s">
        <v>86</v>
      </c>
      <c r="K27" t="s">
        <v>74</v>
      </c>
    </row>
    <row r="28" spans="1:11" ht="30">
      <c r="A28" t="s">
        <v>11</v>
      </c>
      <c r="B28" t="str">
        <f t="shared" si="0"/>
        <v>2016-04-17</v>
      </c>
      <c r="C28" t="str">
        <f>"2130"</f>
        <v>2130</v>
      </c>
      <c r="D28" t="s">
        <v>87</v>
      </c>
      <c r="F28" t="s">
        <v>88</v>
      </c>
      <c r="G28" t="s">
        <v>89</v>
      </c>
      <c r="H28" s="2" t="s">
        <v>90</v>
      </c>
      <c r="I28">
        <v>2013</v>
      </c>
      <c r="J28" t="s">
        <v>68</v>
      </c>
      <c r="K28" t="s">
        <v>91</v>
      </c>
    </row>
    <row r="29" spans="1:11" ht="45">
      <c r="A29" t="s">
        <v>11</v>
      </c>
      <c r="B29" t="str">
        <f t="shared" si="0"/>
        <v>2016-04-17</v>
      </c>
      <c r="C29" t="str">
        <f>"2310"</f>
        <v>2310</v>
      </c>
      <c r="D29" t="s">
        <v>92</v>
      </c>
      <c r="F29" t="s">
        <v>13</v>
      </c>
      <c r="H29" s="2" t="s">
        <v>93</v>
      </c>
      <c r="I29">
        <v>2012</v>
      </c>
      <c r="J29" t="s">
        <v>17</v>
      </c>
      <c r="K29" t="s">
        <v>94</v>
      </c>
    </row>
    <row r="30" spans="1:11" ht="45">
      <c r="A30" t="s">
        <v>11</v>
      </c>
      <c r="B30" t="str">
        <f t="shared" si="0"/>
        <v>2016-04-17</v>
      </c>
      <c r="C30" t="str">
        <f>"2320"</f>
        <v>2320</v>
      </c>
      <c r="D30" t="s">
        <v>95</v>
      </c>
      <c r="F30" t="s">
        <v>20</v>
      </c>
      <c r="H30" s="2" t="s">
        <v>96</v>
      </c>
      <c r="I30">
        <v>2012</v>
      </c>
      <c r="J30" t="s">
        <v>17</v>
      </c>
      <c r="K30" t="s">
        <v>97</v>
      </c>
    </row>
    <row r="31" spans="1:11" ht="30">
      <c r="A31" t="s">
        <v>11</v>
      </c>
      <c r="B31" t="str">
        <f t="shared" si="0"/>
        <v>2016-04-17</v>
      </c>
      <c r="C31" t="str">
        <f>"2330"</f>
        <v>2330</v>
      </c>
      <c r="D31" t="s">
        <v>98</v>
      </c>
      <c r="F31" t="s">
        <v>88</v>
      </c>
      <c r="G31" t="s">
        <v>99</v>
      </c>
      <c r="H31" s="2" t="s">
        <v>100</v>
      </c>
      <c r="I31">
        <v>0</v>
      </c>
      <c r="J31" t="s">
        <v>17</v>
      </c>
      <c r="K31" t="s">
        <v>101</v>
      </c>
    </row>
    <row r="32" spans="1:11" ht="30">
      <c r="A32" t="s">
        <v>11</v>
      </c>
      <c r="B32" t="str">
        <f aca="true" t="shared" si="1" ref="B32:B64">"2016-04-18"</f>
        <v>2016-04-18</v>
      </c>
      <c r="C32" t="str">
        <f>"0000"</f>
        <v>0000</v>
      </c>
      <c r="D32" t="s">
        <v>102</v>
      </c>
      <c r="F32" t="s">
        <v>13</v>
      </c>
      <c r="H32" s="2" t="s">
        <v>103</v>
      </c>
      <c r="I32">
        <v>2012</v>
      </c>
      <c r="J32" t="s">
        <v>17</v>
      </c>
      <c r="K32" t="s">
        <v>104</v>
      </c>
    </row>
    <row r="33" spans="1:11" ht="45">
      <c r="A33" t="s">
        <v>11</v>
      </c>
      <c r="B33" t="str">
        <f t="shared" si="1"/>
        <v>2016-04-18</v>
      </c>
      <c r="C33" t="str">
        <f>"0600"</f>
        <v>0600</v>
      </c>
      <c r="D33" t="s">
        <v>27</v>
      </c>
      <c r="E33" t="s">
        <v>29</v>
      </c>
      <c r="F33" t="s">
        <v>20</v>
      </c>
      <c r="H33" s="2" t="s">
        <v>28</v>
      </c>
      <c r="I33">
        <v>2005</v>
      </c>
      <c r="J33" t="s">
        <v>23</v>
      </c>
      <c r="K33" t="s">
        <v>30</v>
      </c>
    </row>
    <row r="34" spans="1:11" ht="45">
      <c r="A34" t="s">
        <v>11</v>
      </c>
      <c r="B34" t="str">
        <f t="shared" si="1"/>
        <v>2016-04-18</v>
      </c>
      <c r="C34" t="str">
        <f>"0630"</f>
        <v>0630</v>
      </c>
      <c r="D34" t="s">
        <v>34</v>
      </c>
      <c r="F34" t="s">
        <v>20</v>
      </c>
      <c r="H34" s="2" t="s">
        <v>35</v>
      </c>
      <c r="I34">
        <v>2010</v>
      </c>
      <c r="J34" t="s">
        <v>23</v>
      </c>
      <c r="K34" t="s">
        <v>33</v>
      </c>
    </row>
    <row r="35" spans="1:11" ht="15">
      <c r="A35" t="s">
        <v>11</v>
      </c>
      <c r="B35" t="str">
        <f t="shared" si="1"/>
        <v>2016-04-18</v>
      </c>
      <c r="C35" t="str">
        <f>"0700"</f>
        <v>0700</v>
      </c>
      <c r="D35" t="s">
        <v>106</v>
      </c>
      <c r="E35" t="s">
        <v>108</v>
      </c>
      <c r="F35" t="s">
        <v>20</v>
      </c>
      <c r="H35" s="2" t="s">
        <v>107</v>
      </c>
      <c r="I35">
        <v>2013</v>
      </c>
      <c r="J35" t="s">
        <v>17</v>
      </c>
      <c r="K35" t="s">
        <v>109</v>
      </c>
    </row>
    <row r="36" spans="1:11" ht="30">
      <c r="A36" t="s">
        <v>11</v>
      </c>
      <c r="B36" t="str">
        <f t="shared" si="1"/>
        <v>2016-04-18</v>
      </c>
      <c r="C36" t="str">
        <f>"0730"</f>
        <v>0730</v>
      </c>
      <c r="D36" t="s">
        <v>41</v>
      </c>
      <c r="E36" t="s">
        <v>111</v>
      </c>
      <c r="F36" t="s">
        <v>20</v>
      </c>
      <c r="H36" s="2" t="s">
        <v>110</v>
      </c>
      <c r="I36">
        <v>2012</v>
      </c>
      <c r="J36" t="s">
        <v>17</v>
      </c>
      <c r="K36" t="s">
        <v>33</v>
      </c>
    </row>
    <row r="37" spans="1:11" ht="45">
      <c r="A37" t="s">
        <v>11</v>
      </c>
      <c r="B37" t="str">
        <f t="shared" si="1"/>
        <v>2016-04-18</v>
      </c>
      <c r="C37" t="str">
        <f>"0800"</f>
        <v>0800</v>
      </c>
      <c r="D37" t="s">
        <v>37</v>
      </c>
      <c r="E37" t="s">
        <v>113</v>
      </c>
      <c r="F37" t="s">
        <v>20</v>
      </c>
      <c r="H37" s="2" t="s">
        <v>112</v>
      </c>
      <c r="I37">
        <v>0</v>
      </c>
      <c r="J37" t="s">
        <v>17</v>
      </c>
      <c r="K37" t="s">
        <v>40</v>
      </c>
    </row>
    <row r="38" spans="1:11" ht="15">
      <c r="A38" t="s">
        <v>11</v>
      </c>
      <c r="B38" t="str">
        <f t="shared" si="1"/>
        <v>2016-04-18</v>
      </c>
      <c r="C38" t="str">
        <f>"0830"</f>
        <v>0830</v>
      </c>
      <c r="D38" t="s">
        <v>114</v>
      </c>
      <c r="E38" t="s">
        <v>117</v>
      </c>
      <c r="F38" t="s">
        <v>13</v>
      </c>
      <c r="G38" t="s">
        <v>115</v>
      </c>
      <c r="H38" s="2" t="s">
        <v>116</v>
      </c>
      <c r="I38">
        <v>2014</v>
      </c>
      <c r="J38" t="s">
        <v>17</v>
      </c>
      <c r="K38" t="s">
        <v>36</v>
      </c>
    </row>
    <row r="39" spans="1:11" ht="45">
      <c r="A39" t="s">
        <v>11</v>
      </c>
      <c r="B39" t="str">
        <f t="shared" si="1"/>
        <v>2016-04-18</v>
      </c>
      <c r="C39" t="str">
        <f>"0900"</f>
        <v>0900</v>
      </c>
      <c r="D39" t="s">
        <v>118</v>
      </c>
      <c r="F39" t="s">
        <v>13</v>
      </c>
      <c r="H39" s="2" t="s">
        <v>119</v>
      </c>
      <c r="I39">
        <v>2014</v>
      </c>
      <c r="J39" t="s">
        <v>23</v>
      </c>
      <c r="K39" t="s">
        <v>36</v>
      </c>
    </row>
    <row r="40" spans="1:11" ht="45">
      <c r="A40" t="s">
        <v>11</v>
      </c>
      <c r="B40" t="str">
        <f t="shared" si="1"/>
        <v>2016-04-18</v>
      </c>
      <c r="C40" t="str">
        <f>"0930"</f>
        <v>0930</v>
      </c>
      <c r="D40" t="s">
        <v>120</v>
      </c>
      <c r="E40" t="s">
        <v>122</v>
      </c>
      <c r="F40" t="s">
        <v>13</v>
      </c>
      <c r="H40" s="2" t="s">
        <v>121</v>
      </c>
      <c r="I40">
        <v>1982</v>
      </c>
      <c r="J40" t="s">
        <v>86</v>
      </c>
      <c r="K40" t="s">
        <v>40</v>
      </c>
    </row>
    <row r="41" spans="1:11" ht="45">
      <c r="A41" t="s">
        <v>11</v>
      </c>
      <c r="B41" t="str">
        <f t="shared" si="1"/>
        <v>2016-04-18</v>
      </c>
      <c r="C41" t="str">
        <f>"1000"</f>
        <v>1000</v>
      </c>
      <c r="D41" t="s">
        <v>66</v>
      </c>
      <c r="F41" t="s">
        <v>46</v>
      </c>
      <c r="H41" s="2" t="s">
        <v>67</v>
      </c>
      <c r="I41">
        <v>2016</v>
      </c>
      <c r="J41" t="s">
        <v>68</v>
      </c>
      <c r="K41" t="s">
        <v>51</v>
      </c>
    </row>
    <row r="42" spans="1:11" ht="45">
      <c r="A42" t="s">
        <v>11</v>
      </c>
      <c r="B42" t="str">
        <f t="shared" si="1"/>
        <v>2016-04-18</v>
      </c>
      <c r="C42" t="str">
        <f>"1030"</f>
        <v>1030</v>
      </c>
      <c r="D42" t="s">
        <v>79</v>
      </c>
      <c r="F42" t="s">
        <v>13</v>
      </c>
      <c r="H42" s="2" t="s">
        <v>80</v>
      </c>
      <c r="I42">
        <v>2010</v>
      </c>
      <c r="J42" t="s">
        <v>17</v>
      </c>
      <c r="K42" t="s">
        <v>81</v>
      </c>
    </row>
    <row r="43" spans="1:11" ht="30">
      <c r="A43" t="s">
        <v>11</v>
      </c>
      <c r="B43" t="str">
        <f t="shared" si="1"/>
        <v>2016-04-18</v>
      </c>
      <c r="C43" t="str">
        <f>"1100"</f>
        <v>1100</v>
      </c>
      <c r="D43" t="s">
        <v>123</v>
      </c>
      <c r="E43" t="s">
        <v>125</v>
      </c>
      <c r="F43" t="s">
        <v>20</v>
      </c>
      <c r="H43" s="2" t="s">
        <v>124</v>
      </c>
      <c r="I43">
        <v>1993</v>
      </c>
      <c r="J43" t="s">
        <v>17</v>
      </c>
      <c r="K43" t="s">
        <v>126</v>
      </c>
    </row>
    <row r="44" spans="1:11" ht="45">
      <c r="A44" t="s">
        <v>11</v>
      </c>
      <c r="B44" t="str">
        <f t="shared" si="1"/>
        <v>2016-04-18</v>
      </c>
      <c r="C44" t="str">
        <f>"1200"</f>
        <v>1200</v>
      </c>
      <c r="D44" t="s">
        <v>127</v>
      </c>
      <c r="E44" t="s">
        <v>16</v>
      </c>
      <c r="F44" t="s">
        <v>13</v>
      </c>
      <c r="H44" s="2" t="s">
        <v>128</v>
      </c>
      <c r="I44">
        <v>1985</v>
      </c>
      <c r="J44" t="s">
        <v>129</v>
      </c>
      <c r="K44" t="s">
        <v>130</v>
      </c>
    </row>
    <row r="45" spans="1:11" ht="45">
      <c r="A45" t="s">
        <v>11</v>
      </c>
      <c r="B45" t="str">
        <f t="shared" si="1"/>
        <v>2016-04-18</v>
      </c>
      <c r="C45" t="str">
        <f>"1345"</f>
        <v>1345</v>
      </c>
      <c r="D45" t="s">
        <v>131</v>
      </c>
      <c r="F45" t="s">
        <v>20</v>
      </c>
      <c r="H45" s="2" t="s">
        <v>132</v>
      </c>
      <c r="I45">
        <v>0</v>
      </c>
      <c r="J45" t="s">
        <v>17</v>
      </c>
      <c r="K45" t="s">
        <v>133</v>
      </c>
    </row>
    <row r="46" spans="1:11" ht="45">
      <c r="A46" t="s">
        <v>11</v>
      </c>
      <c r="B46" t="str">
        <f t="shared" si="1"/>
        <v>2016-04-18</v>
      </c>
      <c r="C46" t="str">
        <f>"1430"</f>
        <v>1430</v>
      </c>
      <c r="D46" t="s">
        <v>37</v>
      </c>
      <c r="E46" t="s">
        <v>113</v>
      </c>
      <c r="F46" t="s">
        <v>20</v>
      </c>
      <c r="H46" s="2" t="s">
        <v>112</v>
      </c>
      <c r="I46">
        <v>0</v>
      </c>
      <c r="J46" t="s">
        <v>17</v>
      </c>
      <c r="K46" t="s">
        <v>40</v>
      </c>
    </row>
    <row r="47" spans="1:11" ht="15">
      <c r="A47" t="s">
        <v>11</v>
      </c>
      <c r="B47" t="str">
        <f t="shared" si="1"/>
        <v>2016-04-18</v>
      </c>
      <c r="C47" t="str">
        <f>"1500"</f>
        <v>1500</v>
      </c>
      <c r="D47" t="s">
        <v>106</v>
      </c>
      <c r="E47" t="s">
        <v>108</v>
      </c>
      <c r="F47" t="s">
        <v>20</v>
      </c>
      <c r="H47" s="2" t="s">
        <v>107</v>
      </c>
      <c r="I47">
        <v>2013</v>
      </c>
      <c r="J47" t="s">
        <v>17</v>
      </c>
      <c r="K47" t="s">
        <v>109</v>
      </c>
    </row>
    <row r="48" spans="1:11" ht="30">
      <c r="A48" t="s">
        <v>11</v>
      </c>
      <c r="B48" t="str">
        <f t="shared" si="1"/>
        <v>2016-04-18</v>
      </c>
      <c r="C48" t="str">
        <f>"1530"</f>
        <v>1530</v>
      </c>
      <c r="D48" t="s">
        <v>41</v>
      </c>
      <c r="E48" t="s">
        <v>111</v>
      </c>
      <c r="F48" t="s">
        <v>20</v>
      </c>
      <c r="H48" s="2" t="s">
        <v>110</v>
      </c>
      <c r="I48">
        <v>2012</v>
      </c>
      <c r="J48" t="s">
        <v>17</v>
      </c>
      <c r="K48" t="s">
        <v>33</v>
      </c>
    </row>
    <row r="49" spans="1:11" ht="15">
      <c r="A49" t="s">
        <v>11</v>
      </c>
      <c r="B49" t="str">
        <f t="shared" si="1"/>
        <v>2016-04-18</v>
      </c>
      <c r="C49" t="str">
        <f>"1600"</f>
        <v>1600</v>
      </c>
      <c r="D49" t="s">
        <v>114</v>
      </c>
      <c r="E49" t="s">
        <v>117</v>
      </c>
      <c r="F49" t="s">
        <v>13</v>
      </c>
      <c r="G49" t="s">
        <v>115</v>
      </c>
      <c r="H49" s="2" t="s">
        <v>116</v>
      </c>
      <c r="I49">
        <v>2014</v>
      </c>
      <c r="J49" t="s">
        <v>17</v>
      </c>
      <c r="K49" t="s">
        <v>36</v>
      </c>
    </row>
    <row r="50" spans="1:11" ht="45">
      <c r="A50" t="s">
        <v>11</v>
      </c>
      <c r="B50" t="str">
        <f t="shared" si="1"/>
        <v>2016-04-18</v>
      </c>
      <c r="C50" t="str">
        <f>"1630"</f>
        <v>1630</v>
      </c>
      <c r="D50" t="s">
        <v>118</v>
      </c>
      <c r="F50" t="s">
        <v>13</v>
      </c>
      <c r="H50" s="2" t="s">
        <v>119</v>
      </c>
      <c r="I50">
        <v>2014</v>
      </c>
      <c r="J50" t="s">
        <v>23</v>
      </c>
      <c r="K50" t="s">
        <v>36</v>
      </c>
    </row>
    <row r="51" spans="1:11" ht="45">
      <c r="A51" t="s">
        <v>11</v>
      </c>
      <c r="B51" t="str">
        <f t="shared" si="1"/>
        <v>2016-04-18</v>
      </c>
      <c r="C51" t="str">
        <f>"1700"</f>
        <v>1700</v>
      </c>
      <c r="D51" t="s">
        <v>120</v>
      </c>
      <c r="E51" t="s">
        <v>122</v>
      </c>
      <c r="F51" t="s">
        <v>13</v>
      </c>
      <c r="H51" s="2" t="s">
        <v>121</v>
      </c>
      <c r="I51">
        <v>1982</v>
      </c>
      <c r="J51" t="s">
        <v>86</v>
      </c>
      <c r="K51" t="s">
        <v>40</v>
      </c>
    </row>
    <row r="52" spans="1:11" ht="45">
      <c r="A52" t="s">
        <v>11</v>
      </c>
      <c r="B52" t="str">
        <f t="shared" si="1"/>
        <v>2016-04-18</v>
      </c>
      <c r="C52" t="str">
        <f>"1730"</f>
        <v>1730</v>
      </c>
      <c r="D52" t="s">
        <v>134</v>
      </c>
      <c r="F52" t="s">
        <v>13</v>
      </c>
      <c r="H52" s="2" t="s">
        <v>135</v>
      </c>
      <c r="I52">
        <v>0</v>
      </c>
      <c r="J52" t="s">
        <v>17</v>
      </c>
      <c r="K52" t="s">
        <v>40</v>
      </c>
    </row>
    <row r="53" spans="1:11" ht="30">
      <c r="A53" t="s">
        <v>11</v>
      </c>
      <c r="B53" t="str">
        <f t="shared" si="1"/>
        <v>2016-04-18</v>
      </c>
      <c r="C53" t="str">
        <f>"1800"</f>
        <v>1800</v>
      </c>
      <c r="D53" t="s">
        <v>136</v>
      </c>
      <c r="F53" t="s">
        <v>20</v>
      </c>
      <c r="H53" s="2" t="s">
        <v>137</v>
      </c>
      <c r="I53">
        <v>0</v>
      </c>
      <c r="J53" t="s">
        <v>17</v>
      </c>
      <c r="K53" t="s">
        <v>40</v>
      </c>
    </row>
    <row r="54" spans="1:11" ht="45">
      <c r="A54" t="s">
        <v>11</v>
      </c>
      <c r="B54" t="str">
        <f t="shared" si="1"/>
        <v>2016-04-18</v>
      </c>
      <c r="C54" t="str">
        <f>"1830"</f>
        <v>1830</v>
      </c>
      <c r="D54" t="s">
        <v>138</v>
      </c>
      <c r="E54" t="s">
        <v>140</v>
      </c>
      <c r="F54" t="s">
        <v>13</v>
      </c>
      <c r="H54" s="2" t="s">
        <v>139</v>
      </c>
      <c r="I54">
        <v>0</v>
      </c>
      <c r="J54" t="s">
        <v>68</v>
      </c>
      <c r="K54" t="s">
        <v>40</v>
      </c>
    </row>
    <row r="55" spans="1:11" ht="45">
      <c r="A55" t="s">
        <v>11</v>
      </c>
      <c r="B55" t="str">
        <f t="shared" si="1"/>
        <v>2016-04-18</v>
      </c>
      <c r="C55" t="str">
        <f>"1900"</f>
        <v>1900</v>
      </c>
      <c r="D55" t="s">
        <v>141</v>
      </c>
      <c r="E55" t="s">
        <v>144</v>
      </c>
      <c r="F55" t="s">
        <v>20</v>
      </c>
      <c r="G55" t="s">
        <v>142</v>
      </c>
      <c r="H55" s="2" t="s">
        <v>143</v>
      </c>
      <c r="I55">
        <v>2013</v>
      </c>
      <c r="J55" t="s">
        <v>17</v>
      </c>
      <c r="K55" t="s">
        <v>24</v>
      </c>
    </row>
    <row r="56" spans="1:11" ht="45">
      <c r="A56" t="s">
        <v>11</v>
      </c>
      <c r="B56" t="str">
        <f t="shared" si="1"/>
        <v>2016-04-18</v>
      </c>
      <c r="C56" t="str">
        <f>"1920"</f>
        <v>1920</v>
      </c>
      <c r="D56" t="s">
        <v>145</v>
      </c>
      <c r="F56" t="s">
        <v>46</v>
      </c>
      <c r="H56" s="2" t="s">
        <v>146</v>
      </c>
      <c r="I56">
        <v>2016</v>
      </c>
      <c r="J56" t="s">
        <v>17</v>
      </c>
      <c r="K56" t="s">
        <v>147</v>
      </c>
    </row>
    <row r="57" spans="1:11" ht="45">
      <c r="A57" t="s">
        <v>11</v>
      </c>
      <c r="B57" t="str">
        <f t="shared" si="1"/>
        <v>2016-04-18</v>
      </c>
      <c r="C57" t="str">
        <f>"1930"</f>
        <v>1930</v>
      </c>
      <c r="D57" t="s">
        <v>148</v>
      </c>
      <c r="E57" t="s">
        <v>150</v>
      </c>
      <c r="F57" t="s">
        <v>20</v>
      </c>
      <c r="H57" s="2" t="s">
        <v>149</v>
      </c>
      <c r="I57">
        <v>2012</v>
      </c>
      <c r="J57" t="s">
        <v>23</v>
      </c>
      <c r="K57" t="s">
        <v>62</v>
      </c>
    </row>
    <row r="58" spans="1:11" ht="45">
      <c r="A58" t="s">
        <v>11</v>
      </c>
      <c r="B58" t="str">
        <f t="shared" si="1"/>
        <v>2016-04-18</v>
      </c>
      <c r="C58" t="str">
        <f>"2000"</f>
        <v>2000</v>
      </c>
      <c r="D58" t="s">
        <v>151</v>
      </c>
      <c r="E58" t="s">
        <v>153</v>
      </c>
      <c r="F58" t="s">
        <v>13</v>
      </c>
      <c r="H58" s="2" t="s">
        <v>152</v>
      </c>
      <c r="I58">
        <v>0</v>
      </c>
      <c r="J58" t="s">
        <v>23</v>
      </c>
      <c r="K58" t="s">
        <v>62</v>
      </c>
    </row>
    <row r="59" spans="1:11" ht="45">
      <c r="A59" t="s">
        <v>11</v>
      </c>
      <c r="B59" t="str">
        <f t="shared" si="1"/>
        <v>2016-04-18</v>
      </c>
      <c r="C59" t="str">
        <f>"2030"</f>
        <v>2030</v>
      </c>
      <c r="D59" t="s">
        <v>154</v>
      </c>
      <c r="F59" t="s">
        <v>13</v>
      </c>
      <c r="G59" t="s">
        <v>155</v>
      </c>
      <c r="H59" s="2" t="s">
        <v>156</v>
      </c>
      <c r="I59">
        <v>2012</v>
      </c>
      <c r="J59" t="s">
        <v>157</v>
      </c>
      <c r="K59" t="s">
        <v>55</v>
      </c>
    </row>
    <row r="60" spans="1:11" ht="45">
      <c r="A60" t="s">
        <v>11</v>
      </c>
      <c r="B60" t="str">
        <f t="shared" si="1"/>
        <v>2016-04-18</v>
      </c>
      <c r="C60" t="str">
        <f>"2100"</f>
        <v>2100</v>
      </c>
      <c r="D60" t="s">
        <v>158</v>
      </c>
      <c r="F60" t="s">
        <v>46</v>
      </c>
      <c r="H60" s="2" t="s">
        <v>159</v>
      </c>
      <c r="I60">
        <v>2016</v>
      </c>
      <c r="J60" t="s">
        <v>17</v>
      </c>
      <c r="K60" t="s">
        <v>51</v>
      </c>
    </row>
    <row r="61" spans="1:11" ht="60">
      <c r="A61" t="s">
        <v>11</v>
      </c>
      <c r="B61" t="str">
        <f t="shared" si="1"/>
        <v>2016-04-18</v>
      </c>
      <c r="C61" t="str">
        <f>"2130"</f>
        <v>2130</v>
      </c>
      <c r="D61" t="s">
        <v>160</v>
      </c>
      <c r="E61" t="s">
        <v>162</v>
      </c>
      <c r="F61" t="s">
        <v>20</v>
      </c>
      <c r="H61" s="2" t="s">
        <v>161</v>
      </c>
      <c r="I61">
        <v>2014</v>
      </c>
      <c r="J61" t="s">
        <v>163</v>
      </c>
      <c r="K61" t="s">
        <v>33</v>
      </c>
    </row>
    <row r="62" spans="1:11" ht="45">
      <c r="A62" t="s">
        <v>11</v>
      </c>
      <c r="B62" t="str">
        <f t="shared" si="1"/>
        <v>2016-04-18</v>
      </c>
      <c r="C62" t="str">
        <f>"2200"</f>
        <v>2200</v>
      </c>
      <c r="D62" t="s">
        <v>164</v>
      </c>
      <c r="E62" t="s">
        <v>166</v>
      </c>
      <c r="F62" t="s">
        <v>13</v>
      </c>
      <c r="H62" s="2" t="s">
        <v>165</v>
      </c>
      <c r="I62">
        <v>0</v>
      </c>
      <c r="J62" t="s">
        <v>23</v>
      </c>
      <c r="K62" t="s">
        <v>62</v>
      </c>
    </row>
    <row r="63" spans="1:11" ht="30">
      <c r="A63" t="s">
        <v>11</v>
      </c>
      <c r="B63" t="str">
        <f t="shared" si="1"/>
        <v>2016-04-18</v>
      </c>
      <c r="C63" t="str">
        <f>"2230"</f>
        <v>2230</v>
      </c>
      <c r="D63" t="s">
        <v>167</v>
      </c>
      <c r="E63" t="s">
        <v>169</v>
      </c>
      <c r="F63" t="s">
        <v>88</v>
      </c>
      <c r="G63" t="s">
        <v>89</v>
      </c>
      <c r="H63" s="2" t="s">
        <v>168</v>
      </c>
      <c r="I63">
        <v>2007</v>
      </c>
      <c r="J63" t="s">
        <v>129</v>
      </c>
      <c r="K63" t="s">
        <v>62</v>
      </c>
    </row>
    <row r="64" spans="1:11" ht="45">
      <c r="A64" t="s">
        <v>11</v>
      </c>
      <c r="B64" t="str">
        <f t="shared" si="1"/>
        <v>2016-04-18</v>
      </c>
      <c r="C64" t="str">
        <f>"2300"</f>
        <v>2300</v>
      </c>
      <c r="D64" t="s">
        <v>170</v>
      </c>
      <c r="F64" t="s">
        <v>13</v>
      </c>
      <c r="H64" s="2" t="s">
        <v>171</v>
      </c>
      <c r="I64">
        <v>2012</v>
      </c>
      <c r="J64" t="s">
        <v>17</v>
      </c>
      <c r="K64" t="s">
        <v>65</v>
      </c>
    </row>
    <row r="65" spans="1:11" ht="30">
      <c r="A65" t="s">
        <v>11</v>
      </c>
      <c r="B65" t="str">
        <f aca="true" t="shared" si="2" ref="B65:B95">"2016-04-19"</f>
        <v>2016-04-19</v>
      </c>
      <c r="C65" t="str">
        <f>"0000"</f>
        <v>0000</v>
      </c>
      <c r="D65" t="s">
        <v>102</v>
      </c>
      <c r="F65" t="s">
        <v>13</v>
      </c>
      <c r="H65" s="2" t="s">
        <v>103</v>
      </c>
      <c r="I65">
        <v>2012</v>
      </c>
      <c r="J65" t="s">
        <v>17</v>
      </c>
      <c r="K65" t="s">
        <v>104</v>
      </c>
    </row>
    <row r="66" spans="1:11" ht="45">
      <c r="A66" t="s">
        <v>11</v>
      </c>
      <c r="B66" t="str">
        <f t="shared" si="2"/>
        <v>2016-04-19</v>
      </c>
      <c r="C66" t="str">
        <f>"0600"</f>
        <v>0600</v>
      </c>
      <c r="D66" t="s">
        <v>27</v>
      </c>
      <c r="E66" t="s">
        <v>173</v>
      </c>
      <c r="F66" t="s">
        <v>20</v>
      </c>
      <c r="H66" s="2" t="s">
        <v>28</v>
      </c>
      <c r="I66">
        <v>2005</v>
      </c>
      <c r="J66" t="s">
        <v>23</v>
      </c>
      <c r="K66" t="s">
        <v>30</v>
      </c>
    </row>
    <row r="67" spans="1:11" ht="45">
      <c r="A67" t="s">
        <v>11</v>
      </c>
      <c r="B67" t="str">
        <f t="shared" si="2"/>
        <v>2016-04-19</v>
      </c>
      <c r="C67" t="str">
        <f>"0630"</f>
        <v>0630</v>
      </c>
      <c r="D67" t="s">
        <v>34</v>
      </c>
      <c r="F67" t="s">
        <v>20</v>
      </c>
      <c r="H67" s="2" t="s">
        <v>35</v>
      </c>
      <c r="I67">
        <v>2010</v>
      </c>
      <c r="J67" t="s">
        <v>23</v>
      </c>
      <c r="K67" t="s">
        <v>33</v>
      </c>
    </row>
    <row r="68" spans="1:11" ht="15">
      <c r="A68" t="s">
        <v>11</v>
      </c>
      <c r="B68" t="str">
        <f t="shared" si="2"/>
        <v>2016-04-19</v>
      </c>
      <c r="C68" t="str">
        <f>"0700"</f>
        <v>0700</v>
      </c>
      <c r="D68" t="s">
        <v>106</v>
      </c>
      <c r="E68" t="s">
        <v>174</v>
      </c>
      <c r="F68" t="s">
        <v>20</v>
      </c>
      <c r="H68" s="2" t="s">
        <v>107</v>
      </c>
      <c r="I68">
        <v>2013</v>
      </c>
      <c r="J68" t="s">
        <v>17</v>
      </c>
      <c r="K68" t="s">
        <v>175</v>
      </c>
    </row>
    <row r="69" spans="1:11" ht="45">
      <c r="A69" t="s">
        <v>11</v>
      </c>
      <c r="B69" t="str">
        <f t="shared" si="2"/>
        <v>2016-04-19</v>
      </c>
      <c r="C69" t="str">
        <f>"0730"</f>
        <v>0730</v>
      </c>
      <c r="D69" t="s">
        <v>41</v>
      </c>
      <c r="E69" t="s">
        <v>177</v>
      </c>
      <c r="F69" t="s">
        <v>20</v>
      </c>
      <c r="H69" s="2" t="s">
        <v>176</v>
      </c>
      <c r="I69">
        <v>2012</v>
      </c>
      <c r="J69" t="s">
        <v>17</v>
      </c>
      <c r="K69" t="s">
        <v>30</v>
      </c>
    </row>
    <row r="70" spans="1:11" ht="45">
      <c r="A70" t="s">
        <v>11</v>
      </c>
      <c r="B70" t="str">
        <f t="shared" si="2"/>
        <v>2016-04-19</v>
      </c>
      <c r="C70" t="str">
        <f>"0800"</f>
        <v>0800</v>
      </c>
      <c r="D70" t="s">
        <v>37</v>
      </c>
      <c r="E70" t="s">
        <v>179</v>
      </c>
      <c r="F70" t="s">
        <v>20</v>
      </c>
      <c r="H70" s="2" t="s">
        <v>178</v>
      </c>
      <c r="I70">
        <v>0</v>
      </c>
      <c r="J70" t="s">
        <v>17</v>
      </c>
      <c r="K70" t="s">
        <v>81</v>
      </c>
    </row>
    <row r="71" spans="1:11" ht="15">
      <c r="A71" t="s">
        <v>11</v>
      </c>
      <c r="B71" t="str">
        <f t="shared" si="2"/>
        <v>2016-04-19</v>
      </c>
      <c r="C71" t="str">
        <f>"0830"</f>
        <v>0830</v>
      </c>
      <c r="D71" t="s">
        <v>114</v>
      </c>
      <c r="E71" t="s">
        <v>180</v>
      </c>
      <c r="F71" t="s">
        <v>20</v>
      </c>
      <c r="H71" s="2" t="s">
        <v>116</v>
      </c>
      <c r="I71">
        <v>2014</v>
      </c>
      <c r="J71" t="s">
        <v>17</v>
      </c>
      <c r="K71" t="s">
        <v>36</v>
      </c>
    </row>
    <row r="72" spans="1:11" ht="45">
      <c r="A72" t="s">
        <v>11</v>
      </c>
      <c r="B72" t="str">
        <f t="shared" si="2"/>
        <v>2016-04-19</v>
      </c>
      <c r="C72" t="str">
        <f>"0900"</f>
        <v>0900</v>
      </c>
      <c r="D72" t="s">
        <v>118</v>
      </c>
      <c r="F72" t="s">
        <v>13</v>
      </c>
      <c r="H72" s="2" t="s">
        <v>119</v>
      </c>
      <c r="I72">
        <v>2014</v>
      </c>
      <c r="J72" t="s">
        <v>23</v>
      </c>
      <c r="K72" t="s">
        <v>36</v>
      </c>
    </row>
    <row r="73" spans="1:11" ht="45">
      <c r="A73" t="s">
        <v>11</v>
      </c>
      <c r="B73" t="str">
        <f t="shared" si="2"/>
        <v>2016-04-19</v>
      </c>
      <c r="C73" t="str">
        <f>"0930"</f>
        <v>0930</v>
      </c>
      <c r="D73" t="s">
        <v>120</v>
      </c>
      <c r="E73" t="s">
        <v>181</v>
      </c>
      <c r="F73" t="s">
        <v>13</v>
      </c>
      <c r="H73" s="2" t="s">
        <v>121</v>
      </c>
      <c r="I73">
        <v>1982</v>
      </c>
      <c r="J73" t="s">
        <v>86</v>
      </c>
      <c r="K73" t="s">
        <v>81</v>
      </c>
    </row>
    <row r="74" spans="1:11" ht="45">
      <c r="A74" t="s">
        <v>11</v>
      </c>
      <c r="B74" t="str">
        <f t="shared" si="2"/>
        <v>2016-04-19</v>
      </c>
      <c r="C74" t="str">
        <f>"1000"</f>
        <v>1000</v>
      </c>
      <c r="D74" t="s">
        <v>182</v>
      </c>
      <c r="F74" t="s">
        <v>13</v>
      </c>
      <c r="H74" s="2" t="s">
        <v>183</v>
      </c>
      <c r="I74">
        <v>0</v>
      </c>
      <c r="J74" t="s">
        <v>17</v>
      </c>
      <c r="K74" t="s">
        <v>40</v>
      </c>
    </row>
    <row r="75" spans="1:11" ht="45">
      <c r="A75" t="s">
        <v>11</v>
      </c>
      <c r="B75" t="str">
        <f t="shared" si="2"/>
        <v>2016-04-19</v>
      </c>
      <c r="C75" t="str">
        <f>"1030"</f>
        <v>1030</v>
      </c>
      <c r="D75" t="s">
        <v>134</v>
      </c>
      <c r="F75" t="s">
        <v>13</v>
      </c>
      <c r="H75" s="2" t="s">
        <v>135</v>
      </c>
      <c r="I75">
        <v>0</v>
      </c>
      <c r="J75" t="s">
        <v>17</v>
      </c>
      <c r="K75" t="s">
        <v>40</v>
      </c>
    </row>
    <row r="76" spans="1:11" ht="45">
      <c r="A76" t="s">
        <v>11</v>
      </c>
      <c r="B76" t="str">
        <f t="shared" si="2"/>
        <v>2016-04-19</v>
      </c>
      <c r="C76" t="str">
        <f>"1100"</f>
        <v>1100</v>
      </c>
      <c r="D76" t="s">
        <v>148</v>
      </c>
      <c r="E76" t="s">
        <v>150</v>
      </c>
      <c r="F76" t="s">
        <v>20</v>
      </c>
      <c r="H76" s="2" t="s">
        <v>149</v>
      </c>
      <c r="I76">
        <v>2012</v>
      </c>
      <c r="J76" t="s">
        <v>23</v>
      </c>
      <c r="K76" t="s">
        <v>62</v>
      </c>
    </row>
    <row r="77" spans="1:11" ht="45">
      <c r="A77" t="s">
        <v>11</v>
      </c>
      <c r="B77" t="str">
        <f t="shared" si="2"/>
        <v>2016-04-19</v>
      </c>
      <c r="C77" t="str">
        <f>"1130"</f>
        <v>1130</v>
      </c>
      <c r="D77" t="s">
        <v>184</v>
      </c>
      <c r="E77" t="s">
        <v>186</v>
      </c>
      <c r="F77" t="s">
        <v>20</v>
      </c>
      <c r="H77" s="2" t="s">
        <v>185</v>
      </c>
      <c r="I77">
        <v>2011</v>
      </c>
      <c r="J77" t="s">
        <v>17</v>
      </c>
      <c r="K77" t="s">
        <v>40</v>
      </c>
    </row>
    <row r="78" spans="1:11" ht="60">
      <c r="A78" t="s">
        <v>11</v>
      </c>
      <c r="B78" t="str">
        <f t="shared" si="2"/>
        <v>2016-04-19</v>
      </c>
      <c r="C78" t="str">
        <f>"1200"</f>
        <v>1200</v>
      </c>
      <c r="D78" t="s">
        <v>160</v>
      </c>
      <c r="E78" t="s">
        <v>162</v>
      </c>
      <c r="F78" t="s">
        <v>20</v>
      </c>
      <c r="H78" s="2" t="s">
        <v>161</v>
      </c>
      <c r="I78">
        <v>2014</v>
      </c>
      <c r="J78" t="s">
        <v>163</v>
      </c>
      <c r="K78" t="s">
        <v>33</v>
      </c>
    </row>
    <row r="79" spans="1:11" ht="45">
      <c r="A79" t="s">
        <v>11</v>
      </c>
      <c r="B79" t="str">
        <f t="shared" si="2"/>
        <v>2016-04-19</v>
      </c>
      <c r="C79" t="str">
        <f>"1230"</f>
        <v>1230</v>
      </c>
      <c r="D79" t="s">
        <v>187</v>
      </c>
      <c r="F79" t="s">
        <v>13</v>
      </c>
      <c r="H79" s="2" t="s">
        <v>188</v>
      </c>
      <c r="I79">
        <v>1991</v>
      </c>
      <c r="J79" t="s">
        <v>17</v>
      </c>
      <c r="K79" t="s">
        <v>189</v>
      </c>
    </row>
    <row r="80" spans="1:11" ht="30">
      <c r="A80" t="s">
        <v>11</v>
      </c>
      <c r="B80" t="str">
        <f t="shared" si="2"/>
        <v>2016-04-19</v>
      </c>
      <c r="C80" t="str">
        <f>"1330"</f>
        <v>1330</v>
      </c>
      <c r="D80" t="s">
        <v>190</v>
      </c>
      <c r="F80" t="s">
        <v>13</v>
      </c>
      <c r="H80" s="2" t="s">
        <v>191</v>
      </c>
      <c r="I80">
        <v>2015</v>
      </c>
      <c r="J80" t="s">
        <v>17</v>
      </c>
      <c r="K80" t="s">
        <v>192</v>
      </c>
    </row>
    <row r="81" spans="1:11" ht="45">
      <c r="A81" t="s">
        <v>11</v>
      </c>
      <c r="B81" t="str">
        <f t="shared" si="2"/>
        <v>2016-04-19</v>
      </c>
      <c r="C81" t="str">
        <f>"1430"</f>
        <v>1430</v>
      </c>
      <c r="D81" t="s">
        <v>37</v>
      </c>
      <c r="E81" t="s">
        <v>179</v>
      </c>
      <c r="F81" t="s">
        <v>20</v>
      </c>
      <c r="H81" s="2" t="s">
        <v>178</v>
      </c>
      <c r="I81">
        <v>0</v>
      </c>
      <c r="J81" t="s">
        <v>17</v>
      </c>
      <c r="K81" t="s">
        <v>81</v>
      </c>
    </row>
    <row r="82" spans="1:11" ht="15">
      <c r="A82" t="s">
        <v>11</v>
      </c>
      <c r="B82" t="str">
        <f t="shared" si="2"/>
        <v>2016-04-19</v>
      </c>
      <c r="C82" t="str">
        <f>"1500"</f>
        <v>1500</v>
      </c>
      <c r="D82" t="s">
        <v>106</v>
      </c>
      <c r="E82" t="s">
        <v>174</v>
      </c>
      <c r="F82" t="s">
        <v>20</v>
      </c>
      <c r="H82" s="2" t="s">
        <v>107</v>
      </c>
      <c r="I82">
        <v>2013</v>
      </c>
      <c r="J82" t="s">
        <v>17</v>
      </c>
      <c r="K82" t="s">
        <v>175</v>
      </c>
    </row>
    <row r="83" spans="1:11" ht="45">
      <c r="A83" t="s">
        <v>11</v>
      </c>
      <c r="B83" t="str">
        <f t="shared" si="2"/>
        <v>2016-04-19</v>
      </c>
      <c r="C83" t="str">
        <f>"1530"</f>
        <v>1530</v>
      </c>
      <c r="D83" t="s">
        <v>41</v>
      </c>
      <c r="E83" t="s">
        <v>177</v>
      </c>
      <c r="F83" t="s">
        <v>20</v>
      </c>
      <c r="H83" s="2" t="s">
        <v>176</v>
      </c>
      <c r="I83">
        <v>2012</v>
      </c>
      <c r="J83" t="s">
        <v>17</v>
      </c>
      <c r="K83" t="s">
        <v>30</v>
      </c>
    </row>
    <row r="84" spans="1:11" ht="15">
      <c r="A84" t="s">
        <v>11</v>
      </c>
      <c r="B84" t="str">
        <f t="shared" si="2"/>
        <v>2016-04-19</v>
      </c>
      <c r="C84" t="str">
        <f>"1600"</f>
        <v>1600</v>
      </c>
      <c r="D84" t="s">
        <v>114</v>
      </c>
      <c r="E84" t="s">
        <v>180</v>
      </c>
      <c r="F84" t="s">
        <v>20</v>
      </c>
      <c r="H84" s="2" t="s">
        <v>116</v>
      </c>
      <c r="I84">
        <v>2014</v>
      </c>
      <c r="J84" t="s">
        <v>17</v>
      </c>
      <c r="K84" t="s">
        <v>36</v>
      </c>
    </row>
    <row r="85" spans="1:11" ht="45">
      <c r="A85" t="s">
        <v>11</v>
      </c>
      <c r="B85" t="str">
        <f t="shared" si="2"/>
        <v>2016-04-19</v>
      </c>
      <c r="C85" t="str">
        <f>"1630"</f>
        <v>1630</v>
      </c>
      <c r="D85" t="s">
        <v>118</v>
      </c>
      <c r="F85" t="s">
        <v>13</v>
      </c>
      <c r="H85" s="2" t="s">
        <v>119</v>
      </c>
      <c r="I85">
        <v>2014</v>
      </c>
      <c r="J85" t="s">
        <v>23</v>
      </c>
      <c r="K85" t="s">
        <v>36</v>
      </c>
    </row>
    <row r="86" spans="1:11" ht="45">
      <c r="A86" t="s">
        <v>11</v>
      </c>
      <c r="B86" t="str">
        <f t="shared" si="2"/>
        <v>2016-04-19</v>
      </c>
      <c r="C86" t="str">
        <f>"1700"</f>
        <v>1700</v>
      </c>
      <c r="D86" t="s">
        <v>120</v>
      </c>
      <c r="E86" t="s">
        <v>181</v>
      </c>
      <c r="F86" t="s">
        <v>13</v>
      </c>
      <c r="H86" s="2" t="s">
        <v>121</v>
      </c>
      <c r="I86">
        <v>1982</v>
      </c>
      <c r="J86" t="s">
        <v>86</v>
      </c>
      <c r="K86" t="s">
        <v>81</v>
      </c>
    </row>
    <row r="87" spans="1:11" ht="45">
      <c r="A87" t="s">
        <v>11</v>
      </c>
      <c r="B87" t="str">
        <f t="shared" si="2"/>
        <v>2016-04-19</v>
      </c>
      <c r="C87" t="str">
        <f>"1730"</f>
        <v>1730</v>
      </c>
      <c r="D87" t="s">
        <v>134</v>
      </c>
      <c r="F87" t="s">
        <v>13</v>
      </c>
      <c r="G87" t="s">
        <v>155</v>
      </c>
      <c r="H87" s="2" t="s">
        <v>193</v>
      </c>
      <c r="I87">
        <v>0</v>
      </c>
      <c r="J87" t="s">
        <v>17</v>
      </c>
      <c r="K87" t="s">
        <v>33</v>
      </c>
    </row>
    <row r="88" spans="1:11" ht="30">
      <c r="A88" t="s">
        <v>11</v>
      </c>
      <c r="B88" t="str">
        <f t="shared" si="2"/>
        <v>2016-04-19</v>
      </c>
      <c r="C88" t="str">
        <f>"1800"</f>
        <v>1800</v>
      </c>
      <c r="D88" t="s">
        <v>136</v>
      </c>
      <c r="F88" t="s">
        <v>20</v>
      </c>
      <c r="H88" s="2" t="s">
        <v>137</v>
      </c>
      <c r="I88">
        <v>0</v>
      </c>
      <c r="J88" t="s">
        <v>17</v>
      </c>
      <c r="K88" t="s">
        <v>40</v>
      </c>
    </row>
    <row r="89" spans="1:11" ht="45">
      <c r="A89" t="s">
        <v>11</v>
      </c>
      <c r="B89" t="str">
        <f t="shared" si="2"/>
        <v>2016-04-19</v>
      </c>
      <c r="C89" t="str">
        <f>"1830"</f>
        <v>1830</v>
      </c>
      <c r="D89" t="s">
        <v>138</v>
      </c>
      <c r="E89" t="s">
        <v>194</v>
      </c>
      <c r="F89" t="s">
        <v>13</v>
      </c>
      <c r="H89" s="2" t="s">
        <v>139</v>
      </c>
      <c r="I89">
        <v>0</v>
      </c>
      <c r="J89" t="s">
        <v>68</v>
      </c>
      <c r="K89" t="s">
        <v>81</v>
      </c>
    </row>
    <row r="90" spans="1:11" ht="45">
      <c r="A90" t="s">
        <v>11</v>
      </c>
      <c r="B90" t="str">
        <f t="shared" si="2"/>
        <v>2016-04-19</v>
      </c>
      <c r="C90" t="str">
        <f>"1900"</f>
        <v>1900</v>
      </c>
      <c r="D90" t="s">
        <v>195</v>
      </c>
      <c r="E90" t="s">
        <v>197</v>
      </c>
      <c r="F90" t="s">
        <v>20</v>
      </c>
      <c r="H90" s="2" t="s">
        <v>196</v>
      </c>
      <c r="I90">
        <v>0</v>
      </c>
      <c r="J90" t="s">
        <v>17</v>
      </c>
      <c r="K90" t="s">
        <v>198</v>
      </c>
    </row>
    <row r="91" spans="1:11" ht="45">
      <c r="A91" t="s">
        <v>11</v>
      </c>
      <c r="B91" t="str">
        <f t="shared" si="2"/>
        <v>2016-04-19</v>
      </c>
      <c r="C91" t="str">
        <f>"1920"</f>
        <v>1920</v>
      </c>
      <c r="D91" t="s">
        <v>145</v>
      </c>
      <c r="F91" t="s">
        <v>46</v>
      </c>
      <c r="H91" s="2" t="s">
        <v>146</v>
      </c>
      <c r="I91">
        <v>2016</v>
      </c>
      <c r="J91" t="s">
        <v>17</v>
      </c>
      <c r="K91" t="s">
        <v>147</v>
      </c>
    </row>
    <row r="92" spans="1:11" ht="45">
      <c r="A92" t="s">
        <v>11</v>
      </c>
      <c r="B92" t="str">
        <f t="shared" si="2"/>
        <v>2016-04-19</v>
      </c>
      <c r="C92" t="str">
        <f>"1930"</f>
        <v>1930</v>
      </c>
      <c r="D92" t="s">
        <v>199</v>
      </c>
      <c r="F92" t="s">
        <v>46</v>
      </c>
      <c r="H92" s="2" t="s">
        <v>200</v>
      </c>
      <c r="I92">
        <v>2016</v>
      </c>
      <c r="J92" t="s">
        <v>17</v>
      </c>
      <c r="K92" t="s">
        <v>201</v>
      </c>
    </row>
    <row r="93" spans="1:11" ht="45">
      <c r="A93" t="s">
        <v>11</v>
      </c>
      <c r="B93" t="str">
        <f t="shared" si="2"/>
        <v>2016-04-19</v>
      </c>
      <c r="C93" t="str">
        <f>"2100"</f>
        <v>2100</v>
      </c>
      <c r="D93" t="s">
        <v>158</v>
      </c>
      <c r="F93" t="s">
        <v>46</v>
      </c>
      <c r="H93" s="2" t="s">
        <v>159</v>
      </c>
      <c r="I93">
        <v>2016</v>
      </c>
      <c r="J93" t="s">
        <v>17</v>
      </c>
      <c r="K93" t="s">
        <v>51</v>
      </c>
    </row>
    <row r="94" spans="1:11" ht="30">
      <c r="A94" t="s">
        <v>11</v>
      </c>
      <c r="B94" t="str">
        <f t="shared" si="2"/>
        <v>2016-04-19</v>
      </c>
      <c r="C94" t="str">
        <f>"2130"</f>
        <v>2130</v>
      </c>
      <c r="D94" t="s">
        <v>202</v>
      </c>
      <c r="H94" s="2" t="s">
        <v>203</v>
      </c>
      <c r="I94">
        <v>2016</v>
      </c>
      <c r="J94" t="s">
        <v>17</v>
      </c>
      <c r="K94" t="s">
        <v>204</v>
      </c>
    </row>
    <row r="95" spans="1:11" ht="30">
      <c r="A95" t="s">
        <v>11</v>
      </c>
      <c r="B95" t="str">
        <f t="shared" si="2"/>
        <v>2016-04-19</v>
      </c>
      <c r="C95" t="str">
        <f>"2330"</f>
        <v>2330</v>
      </c>
      <c r="D95" t="s">
        <v>205</v>
      </c>
      <c r="E95" t="s">
        <v>207</v>
      </c>
      <c r="F95" t="s">
        <v>83</v>
      </c>
      <c r="G95" t="s">
        <v>155</v>
      </c>
      <c r="H95" s="2" t="s">
        <v>206</v>
      </c>
      <c r="I95">
        <v>0</v>
      </c>
      <c r="J95" t="s">
        <v>17</v>
      </c>
      <c r="K95" t="s">
        <v>30</v>
      </c>
    </row>
    <row r="96" spans="1:11" ht="45">
      <c r="A96" t="s">
        <v>11</v>
      </c>
      <c r="B96" t="str">
        <f aca="true" t="shared" si="3" ref="B96:B132">"2016-04-20"</f>
        <v>2016-04-20</v>
      </c>
      <c r="C96" t="str">
        <f>"0000"</f>
        <v>0000</v>
      </c>
      <c r="D96" t="s">
        <v>199</v>
      </c>
      <c r="F96" t="s">
        <v>46</v>
      </c>
      <c r="H96" s="2" t="s">
        <v>200</v>
      </c>
      <c r="I96">
        <v>2016</v>
      </c>
      <c r="J96" t="s">
        <v>17</v>
      </c>
      <c r="K96" t="s">
        <v>201</v>
      </c>
    </row>
    <row r="97" spans="1:11" ht="45">
      <c r="A97" t="s">
        <v>11</v>
      </c>
      <c r="B97" t="str">
        <f t="shared" si="3"/>
        <v>2016-04-20</v>
      </c>
      <c r="C97" t="str">
        <f>"0130"</f>
        <v>0130</v>
      </c>
      <c r="D97" t="s">
        <v>208</v>
      </c>
      <c r="E97" t="s">
        <v>210</v>
      </c>
      <c r="F97" t="s">
        <v>13</v>
      </c>
      <c r="H97" s="2" t="s">
        <v>209</v>
      </c>
      <c r="I97">
        <v>0</v>
      </c>
      <c r="J97" t="s">
        <v>17</v>
      </c>
      <c r="K97" t="s">
        <v>33</v>
      </c>
    </row>
    <row r="98" spans="1:11" ht="30">
      <c r="A98" t="s">
        <v>11</v>
      </c>
      <c r="B98" t="str">
        <f t="shared" si="3"/>
        <v>2016-04-20</v>
      </c>
      <c r="C98" t="str">
        <f>"0200"</f>
        <v>0200</v>
      </c>
      <c r="D98" t="s">
        <v>211</v>
      </c>
      <c r="E98" t="s">
        <v>213</v>
      </c>
      <c r="F98" t="s">
        <v>83</v>
      </c>
      <c r="G98" t="s">
        <v>155</v>
      </c>
      <c r="H98" s="2" t="s">
        <v>212</v>
      </c>
      <c r="I98">
        <v>2012</v>
      </c>
      <c r="J98" t="s">
        <v>23</v>
      </c>
      <c r="K98" t="s">
        <v>109</v>
      </c>
    </row>
    <row r="99" spans="1:11" ht="45">
      <c r="A99" t="s">
        <v>11</v>
      </c>
      <c r="B99" t="str">
        <f t="shared" si="3"/>
        <v>2016-04-20</v>
      </c>
      <c r="C99" t="str">
        <f>"0300"</f>
        <v>0300</v>
      </c>
      <c r="D99" t="s">
        <v>214</v>
      </c>
      <c r="E99" t="s">
        <v>217</v>
      </c>
      <c r="F99" t="s">
        <v>83</v>
      </c>
      <c r="G99" t="s">
        <v>215</v>
      </c>
      <c r="H99" s="2" t="s">
        <v>216</v>
      </c>
      <c r="I99">
        <v>2009</v>
      </c>
      <c r="J99" t="s">
        <v>68</v>
      </c>
      <c r="K99" t="s">
        <v>218</v>
      </c>
    </row>
    <row r="100" spans="1:11" ht="45">
      <c r="A100" t="s">
        <v>11</v>
      </c>
      <c r="B100" t="str">
        <f t="shared" si="3"/>
        <v>2016-04-20</v>
      </c>
      <c r="C100" t="str">
        <f>"0400"</f>
        <v>0400</v>
      </c>
      <c r="D100" t="s">
        <v>219</v>
      </c>
      <c r="F100" t="s">
        <v>13</v>
      </c>
      <c r="G100" t="s">
        <v>155</v>
      </c>
      <c r="H100" s="2" t="s">
        <v>220</v>
      </c>
      <c r="I100">
        <v>2012</v>
      </c>
      <c r="J100" t="s">
        <v>17</v>
      </c>
      <c r="K100" t="s">
        <v>126</v>
      </c>
    </row>
    <row r="101" spans="1:11" ht="45">
      <c r="A101" t="s">
        <v>11</v>
      </c>
      <c r="B101" t="str">
        <f t="shared" si="3"/>
        <v>2016-04-20</v>
      </c>
      <c r="C101" t="str">
        <f>"0500"</f>
        <v>0500</v>
      </c>
      <c r="D101" t="s">
        <v>219</v>
      </c>
      <c r="F101" t="s">
        <v>13</v>
      </c>
      <c r="H101" s="2" t="s">
        <v>221</v>
      </c>
      <c r="I101">
        <v>0</v>
      </c>
      <c r="J101" t="s">
        <v>17</v>
      </c>
      <c r="K101" t="s">
        <v>74</v>
      </c>
    </row>
    <row r="102" spans="1:11" ht="45">
      <c r="A102" t="s">
        <v>11</v>
      </c>
      <c r="B102" t="str">
        <f t="shared" si="3"/>
        <v>2016-04-20</v>
      </c>
      <c r="C102" t="str">
        <f>"0600"</f>
        <v>0600</v>
      </c>
      <c r="D102" t="s">
        <v>27</v>
      </c>
      <c r="E102" t="s">
        <v>222</v>
      </c>
      <c r="F102" t="s">
        <v>20</v>
      </c>
      <c r="H102" s="2" t="s">
        <v>28</v>
      </c>
      <c r="I102">
        <v>2005</v>
      </c>
      <c r="J102" t="s">
        <v>23</v>
      </c>
      <c r="K102" t="s">
        <v>30</v>
      </c>
    </row>
    <row r="103" spans="1:11" ht="45">
      <c r="A103" t="s">
        <v>11</v>
      </c>
      <c r="B103" t="str">
        <f t="shared" si="3"/>
        <v>2016-04-20</v>
      </c>
      <c r="C103" t="str">
        <f>"0630"</f>
        <v>0630</v>
      </c>
      <c r="D103" t="s">
        <v>34</v>
      </c>
      <c r="F103" t="s">
        <v>20</v>
      </c>
      <c r="H103" s="2" t="s">
        <v>35</v>
      </c>
      <c r="I103">
        <v>2010</v>
      </c>
      <c r="J103" t="s">
        <v>23</v>
      </c>
      <c r="K103" t="s">
        <v>33</v>
      </c>
    </row>
    <row r="104" spans="1:11" ht="15">
      <c r="A104" t="s">
        <v>11</v>
      </c>
      <c r="B104" t="str">
        <f t="shared" si="3"/>
        <v>2016-04-20</v>
      </c>
      <c r="C104" t="str">
        <f>"0700"</f>
        <v>0700</v>
      </c>
      <c r="D104" t="s">
        <v>106</v>
      </c>
      <c r="E104" t="s">
        <v>223</v>
      </c>
      <c r="F104" t="s">
        <v>20</v>
      </c>
      <c r="H104" s="2" t="s">
        <v>107</v>
      </c>
      <c r="I104">
        <v>2013</v>
      </c>
      <c r="J104" t="s">
        <v>17</v>
      </c>
      <c r="K104" t="s">
        <v>55</v>
      </c>
    </row>
    <row r="105" spans="1:11" ht="30">
      <c r="A105" t="s">
        <v>11</v>
      </c>
      <c r="B105" t="str">
        <f t="shared" si="3"/>
        <v>2016-04-20</v>
      </c>
      <c r="C105" t="str">
        <f>"0730"</f>
        <v>0730</v>
      </c>
      <c r="D105" t="s">
        <v>41</v>
      </c>
      <c r="E105" t="s">
        <v>225</v>
      </c>
      <c r="F105" t="s">
        <v>20</v>
      </c>
      <c r="H105" s="2" t="s">
        <v>224</v>
      </c>
      <c r="I105">
        <v>2012</v>
      </c>
      <c r="J105" t="s">
        <v>17</v>
      </c>
      <c r="K105" t="s">
        <v>30</v>
      </c>
    </row>
    <row r="106" spans="1:11" ht="45">
      <c r="A106" t="s">
        <v>11</v>
      </c>
      <c r="B106" t="str">
        <f t="shared" si="3"/>
        <v>2016-04-20</v>
      </c>
      <c r="C106" t="str">
        <f>"0800"</f>
        <v>0800</v>
      </c>
      <c r="D106" t="s">
        <v>37</v>
      </c>
      <c r="E106" t="s">
        <v>227</v>
      </c>
      <c r="F106" t="s">
        <v>20</v>
      </c>
      <c r="H106" s="2" t="s">
        <v>226</v>
      </c>
      <c r="I106">
        <v>0</v>
      </c>
      <c r="J106" t="s">
        <v>17</v>
      </c>
      <c r="K106" t="s">
        <v>59</v>
      </c>
    </row>
    <row r="107" spans="1:11" ht="15">
      <c r="A107" t="s">
        <v>11</v>
      </c>
      <c r="B107" t="str">
        <f t="shared" si="3"/>
        <v>2016-04-20</v>
      </c>
      <c r="C107" t="str">
        <f>"0830"</f>
        <v>0830</v>
      </c>
      <c r="D107" t="s">
        <v>114</v>
      </c>
      <c r="E107" t="s">
        <v>228</v>
      </c>
      <c r="F107" t="s">
        <v>20</v>
      </c>
      <c r="H107" s="2" t="s">
        <v>116</v>
      </c>
      <c r="I107">
        <v>2014</v>
      </c>
      <c r="J107" t="s">
        <v>17</v>
      </c>
      <c r="K107" t="s">
        <v>36</v>
      </c>
    </row>
    <row r="108" spans="1:11" ht="45">
      <c r="A108" t="s">
        <v>11</v>
      </c>
      <c r="B108" t="str">
        <f t="shared" si="3"/>
        <v>2016-04-20</v>
      </c>
      <c r="C108" t="str">
        <f>"0900"</f>
        <v>0900</v>
      </c>
      <c r="D108" t="s">
        <v>118</v>
      </c>
      <c r="F108" t="s">
        <v>13</v>
      </c>
      <c r="H108" s="2" t="s">
        <v>119</v>
      </c>
      <c r="I108">
        <v>2014</v>
      </c>
      <c r="J108" t="s">
        <v>23</v>
      </c>
      <c r="K108" t="s">
        <v>36</v>
      </c>
    </row>
    <row r="109" spans="1:11" ht="45">
      <c r="A109" t="s">
        <v>11</v>
      </c>
      <c r="B109" t="str">
        <f t="shared" si="3"/>
        <v>2016-04-20</v>
      </c>
      <c r="C109" t="str">
        <f>"0930"</f>
        <v>0930</v>
      </c>
      <c r="D109" t="s">
        <v>120</v>
      </c>
      <c r="E109" t="s">
        <v>229</v>
      </c>
      <c r="F109" t="s">
        <v>13</v>
      </c>
      <c r="H109" s="2" t="s">
        <v>121</v>
      </c>
      <c r="I109">
        <v>1982</v>
      </c>
      <c r="J109" t="s">
        <v>86</v>
      </c>
      <c r="K109" t="s">
        <v>59</v>
      </c>
    </row>
    <row r="110" spans="1:11" ht="45">
      <c r="A110" t="s">
        <v>11</v>
      </c>
      <c r="B110" t="str">
        <f t="shared" si="3"/>
        <v>2016-04-20</v>
      </c>
      <c r="C110" t="str">
        <f>"1000"</f>
        <v>1000</v>
      </c>
      <c r="D110" t="s">
        <v>230</v>
      </c>
      <c r="E110" t="s">
        <v>232</v>
      </c>
      <c r="F110" t="s">
        <v>20</v>
      </c>
      <c r="H110" s="2" t="s">
        <v>231</v>
      </c>
      <c r="I110">
        <v>2013</v>
      </c>
      <c r="J110" t="s">
        <v>17</v>
      </c>
      <c r="K110" t="s">
        <v>40</v>
      </c>
    </row>
    <row r="111" spans="1:11" ht="45">
      <c r="A111" t="s">
        <v>11</v>
      </c>
      <c r="B111" t="str">
        <f t="shared" si="3"/>
        <v>2016-04-20</v>
      </c>
      <c r="C111" t="str">
        <f>"1030"</f>
        <v>1030</v>
      </c>
      <c r="D111" t="s">
        <v>134</v>
      </c>
      <c r="F111" t="s">
        <v>13</v>
      </c>
      <c r="G111" t="s">
        <v>155</v>
      </c>
      <c r="H111" s="2" t="s">
        <v>193</v>
      </c>
      <c r="I111">
        <v>0</v>
      </c>
      <c r="J111" t="s">
        <v>17</v>
      </c>
      <c r="K111" t="s">
        <v>33</v>
      </c>
    </row>
    <row r="112" spans="1:11" ht="30">
      <c r="A112" t="s">
        <v>11</v>
      </c>
      <c r="B112" t="str">
        <f t="shared" si="3"/>
        <v>2016-04-20</v>
      </c>
      <c r="C112" t="str">
        <f>"1100"</f>
        <v>1100</v>
      </c>
      <c r="D112" t="s">
        <v>202</v>
      </c>
      <c r="H112" s="2" t="s">
        <v>203</v>
      </c>
      <c r="I112">
        <v>2016</v>
      </c>
      <c r="J112" t="s">
        <v>17</v>
      </c>
      <c r="K112" t="s">
        <v>204</v>
      </c>
    </row>
    <row r="113" spans="1:11" ht="45">
      <c r="A113" t="s">
        <v>11</v>
      </c>
      <c r="B113" t="str">
        <f t="shared" si="3"/>
        <v>2016-04-20</v>
      </c>
      <c r="C113" t="str">
        <f>"1300"</f>
        <v>1300</v>
      </c>
      <c r="D113" t="s">
        <v>199</v>
      </c>
      <c r="F113" t="s">
        <v>46</v>
      </c>
      <c r="H113" s="2" t="s">
        <v>200</v>
      </c>
      <c r="I113">
        <v>2016</v>
      </c>
      <c r="J113" t="s">
        <v>17</v>
      </c>
      <c r="K113" t="s">
        <v>201</v>
      </c>
    </row>
    <row r="114" spans="1:11" ht="45">
      <c r="A114" t="s">
        <v>11</v>
      </c>
      <c r="B114" t="str">
        <f t="shared" si="3"/>
        <v>2016-04-20</v>
      </c>
      <c r="C114" t="str">
        <f>"1430"</f>
        <v>1430</v>
      </c>
      <c r="D114" t="s">
        <v>37</v>
      </c>
      <c r="E114" t="s">
        <v>227</v>
      </c>
      <c r="F114" t="s">
        <v>20</v>
      </c>
      <c r="H114" s="2" t="s">
        <v>226</v>
      </c>
      <c r="I114">
        <v>0</v>
      </c>
      <c r="J114" t="s">
        <v>17</v>
      </c>
      <c r="K114" t="s">
        <v>59</v>
      </c>
    </row>
    <row r="115" spans="1:11" ht="15">
      <c r="A115" t="s">
        <v>11</v>
      </c>
      <c r="B115" t="str">
        <f t="shared" si="3"/>
        <v>2016-04-20</v>
      </c>
      <c r="C115" t="str">
        <f>"1500"</f>
        <v>1500</v>
      </c>
      <c r="D115" t="s">
        <v>106</v>
      </c>
      <c r="E115" t="s">
        <v>223</v>
      </c>
      <c r="F115" t="s">
        <v>20</v>
      </c>
      <c r="H115" s="2" t="s">
        <v>107</v>
      </c>
      <c r="I115">
        <v>2013</v>
      </c>
      <c r="J115" t="s">
        <v>17</v>
      </c>
      <c r="K115" t="s">
        <v>55</v>
      </c>
    </row>
    <row r="116" spans="1:11" ht="30">
      <c r="A116" t="s">
        <v>11</v>
      </c>
      <c r="B116" t="str">
        <f t="shared" si="3"/>
        <v>2016-04-20</v>
      </c>
      <c r="C116" t="str">
        <f>"1530"</f>
        <v>1530</v>
      </c>
      <c r="D116" t="s">
        <v>41</v>
      </c>
      <c r="E116" t="s">
        <v>225</v>
      </c>
      <c r="F116" t="s">
        <v>20</v>
      </c>
      <c r="H116" s="2" t="s">
        <v>224</v>
      </c>
      <c r="I116">
        <v>2012</v>
      </c>
      <c r="J116" t="s">
        <v>17</v>
      </c>
      <c r="K116" t="s">
        <v>30</v>
      </c>
    </row>
    <row r="117" spans="1:11" ht="15">
      <c r="A117" t="s">
        <v>11</v>
      </c>
      <c r="B117" t="str">
        <f t="shared" si="3"/>
        <v>2016-04-20</v>
      </c>
      <c r="C117" t="str">
        <f>"1600"</f>
        <v>1600</v>
      </c>
      <c r="D117" t="s">
        <v>114</v>
      </c>
      <c r="E117" t="s">
        <v>228</v>
      </c>
      <c r="F117" t="s">
        <v>20</v>
      </c>
      <c r="H117" s="2" t="s">
        <v>116</v>
      </c>
      <c r="I117">
        <v>2014</v>
      </c>
      <c r="J117" t="s">
        <v>17</v>
      </c>
      <c r="K117" t="s">
        <v>36</v>
      </c>
    </row>
    <row r="118" spans="1:11" ht="45">
      <c r="A118" t="s">
        <v>11</v>
      </c>
      <c r="B118" t="str">
        <f t="shared" si="3"/>
        <v>2016-04-20</v>
      </c>
      <c r="C118" t="str">
        <f>"1630"</f>
        <v>1630</v>
      </c>
      <c r="D118" t="s">
        <v>118</v>
      </c>
      <c r="F118" t="s">
        <v>13</v>
      </c>
      <c r="H118" s="2" t="s">
        <v>119</v>
      </c>
      <c r="I118">
        <v>2014</v>
      </c>
      <c r="J118" t="s">
        <v>23</v>
      </c>
      <c r="K118" t="s">
        <v>36</v>
      </c>
    </row>
    <row r="119" spans="1:11" ht="45">
      <c r="A119" t="s">
        <v>11</v>
      </c>
      <c r="B119" t="str">
        <f t="shared" si="3"/>
        <v>2016-04-20</v>
      </c>
      <c r="C119" t="str">
        <f>"1700"</f>
        <v>1700</v>
      </c>
      <c r="D119" t="s">
        <v>120</v>
      </c>
      <c r="E119" t="s">
        <v>229</v>
      </c>
      <c r="F119" t="s">
        <v>13</v>
      </c>
      <c r="H119" s="2" t="s">
        <v>121</v>
      </c>
      <c r="I119">
        <v>1982</v>
      </c>
      <c r="J119" t="s">
        <v>86</v>
      </c>
      <c r="K119" t="s">
        <v>59</v>
      </c>
    </row>
    <row r="120" spans="1:11" ht="45">
      <c r="A120" t="s">
        <v>11</v>
      </c>
      <c r="B120" t="str">
        <f t="shared" si="3"/>
        <v>2016-04-20</v>
      </c>
      <c r="C120" t="str">
        <f>"1730"</f>
        <v>1730</v>
      </c>
      <c r="D120" t="s">
        <v>233</v>
      </c>
      <c r="E120" t="s">
        <v>235</v>
      </c>
      <c r="F120" t="s">
        <v>20</v>
      </c>
      <c r="G120" t="s">
        <v>142</v>
      </c>
      <c r="H120" s="2" t="s">
        <v>234</v>
      </c>
      <c r="I120">
        <v>2011</v>
      </c>
      <c r="J120" t="s">
        <v>23</v>
      </c>
      <c r="K120" t="s">
        <v>36</v>
      </c>
    </row>
    <row r="121" spans="1:11" ht="30">
      <c r="A121" t="s">
        <v>11</v>
      </c>
      <c r="B121" t="str">
        <f t="shared" si="3"/>
        <v>2016-04-20</v>
      </c>
      <c r="C121" t="str">
        <f>"1800"</f>
        <v>1800</v>
      </c>
      <c r="D121" t="s">
        <v>136</v>
      </c>
      <c r="F121" t="s">
        <v>13</v>
      </c>
      <c r="H121" s="2" t="s">
        <v>137</v>
      </c>
      <c r="I121">
        <v>0</v>
      </c>
      <c r="J121" t="s">
        <v>17</v>
      </c>
      <c r="K121" t="s">
        <v>81</v>
      </c>
    </row>
    <row r="122" spans="1:11" ht="45">
      <c r="A122" t="s">
        <v>11</v>
      </c>
      <c r="B122" t="str">
        <f t="shared" si="3"/>
        <v>2016-04-20</v>
      </c>
      <c r="C122" t="str">
        <f>"1830"</f>
        <v>1830</v>
      </c>
      <c r="D122" t="s">
        <v>138</v>
      </c>
      <c r="E122" t="s">
        <v>194</v>
      </c>
      <c r="F122" t="s">
        <v>13</v>
      </c>
      <c r="H122" s="2" t="s">
        <v>139</v>
      </c>
      <c r="I122">
        <v>0</v>
      </c>
      <c r="J122" t="s">
        <v>68</v>
      </c>
      <c r="K122" t="s">
        <v>81</v>
      </c>
    </row>
    <row r="123" spans="1:11" ht="45">
      <c r="A123" t="s">
        <v>11</v>
      </c>
      <c r="B123" t="str">
        <f t="shared" si="3"/>
        <v>2016-04-20</v>
      </c>
      <c r="C123" t="str">
        <f>"1900"</f>
        <v>1900</v>
      </c>
      <c r="D123" t="s">
        <v>236</v>
      </c>
      <c r="E123" t="s">
        <v>238</v>
      </c>
      <c r="F123" t="s">
        <v>20</v>
      </c>
      <c r="G123" t="s">
        <v>142</v>
      </c>
      <c r="H123" s="2" t="s">
        <v>237</v>
      </c>
      <c r="I123">
        <v>2013</v>
      </c>
      <c r="J123" t="s">
        <v>17</v>
      </c>
      <c r="K123" t="s">
        <v>26</v>
      </c>
    </row>
    <row r="124" spans="1:11" ht="45">
      <c r="A124" t="s">
        <v>11</v>
      </c>
      <c r="B124" t="str">
        <f t="shared" si="3"/>
        <v>2016-04-20</v>
      </c>
      <c r="C124" t="str">
        <f>"1920"</f>
        <v>1920</v>
      </c>
      <c r="D124" t="s">
        <v>145</v>
      </c>
      <c r="F124" t="s">
        <v>46</v>
      </c>
      <c r="H124" s="2" t="s">
        <v>146</v>
      </c>
      <c r="I124">
        <v>2016</v>
      </c>
      <c r="J124" t="s">
        <v>17</v>
      </c>
      <c r="K124" t="s">
        <v>147</v>
      </c>
    </row>
    <row r="125" spans="1:11" ht="45">
      <c r="A125" t="s">
        <v>11</v>
      </c>
      <c r="B125" t="str">
        <f t="shared" si="3"/>
        <v>2016-04-20</v>
      </c>
      <c r="C125" t="str">
        <f>"1930"</f>
        <v>1930</v>
      </c>
      <c r="D125" t="s">
        <v>239</v>
      </c>
      <c r="F125" t="s">
        <v>13</v>
      </c>
      <c r="H125" s="2" t="s">
        <v>240</v>
      </c>
      <c r="I125">
        <v>0</v>
      </c>
      <c r="J125" t="s">
        <v>17</v>
      </c>
      <c r="K125" t="s">
        <v>74</v>
      </c>
    </row>
    <row r="126" spans="1:11" ht="60">
      <c r="A126" t="s">
        <v>11</v>
      </c>
      <c r="B126" t="str">
        <f t="shared" si="3"/>
        <v>2016-04-20</v>
      </c>
      <c r="C126" t="str">
        <f>"2030"</f>
        <v>2030</v>
      </c>
      <c r="D126" t="s">
        <v>241</v>
      </c>
      <c r="E126" t="s">
        <v>243</v>
      </c>
      <c r="F126" t="s">
        <v>20</v>
      </c>
      <c r="H126" s="2" t="s">
        <v>242</v>
      </c>
      <c r="I126">
        <v>2013</v>
      </c>
      <c r="J126" t="s">
        <v>68</v>
      </c>
      <c r="K126" t="s">
        <v>30</v>
      </c>
    </row>
    <row r="127" spans="1:11" ht="45">
      <c r="A127" t="s">
        <v>11</v>
      </c>
      <c r="B127" t="str">
        <f t="shared" si="3"/>
        <v>2016-04-20</v>
      </c>
      <c r="C127" t="str">
        <f>"2100"</f>
        <v>2100</v>
      </c>
      <c r="D127" t="s">
        <v>158</v>
      </c>
      <c r="F127" t="s">
        <v>46</v>
      </c>
      <c r="H127" s="2" t="s">
        <v>159</v>
      </c>
      <c r="I127">
        <v>2016</v>
      </c>
      <c r="J127" t="s">
        <v>17</v>
      </c>
      <c r="K127" t="s">
        <v>51</v>
      </c>
    </row>
    <row r="128" spans="1:11" ht="30">
      <c r="A128" t="s">
        <v>11</v>
      </c>
      <c r="B128" t="str">
        <f t="shared" si="3"/>
        <v>2016-04-20</v>
      </c>
      <c r="C128" t="str">
        <f>"2130"</f>
        <v>2130</v>
      </c>
      <c r="D128" t="s">
        <v>134</v>
      </c>
      <c r="F128" t="s">
        <v>13</v>
      </c>
      <c r="H128" s="2" t="s">
        <v>244</v>
      </c>
      <c r="I128">
        <v>0</v>
      </c>
      <c r="J128" t="s">
        <v>17</v>
      </c>
      <c r="K128" t="s">
        <v>33</v>
      </c>
    </row>
    <row r="129" spans="1:11" ht="15">
      <c r="A129" t="s">
        <v>11</v>
      </c>
      <c r="B129" t="str">
        <f t="shared" si="3"/>
        <v>2016-04-20</v>
      </c>
      <c r="C129" t="str">
        <f>"2200"</f>
        <v>2200</v>
      </c>
      <c r="D129" t="s">
        <v>245</v>
      </c>
      <c r="F129" t="s">
        <v>20</v>
      </c>
      <c r="H129" s="2" t="s">
        <v>246</v>
      </c>
      <c r="I129">
        <v>0</v>
      </c>
      <c r="J129" t="s">
        <v>17</v>
      </c>
      <c r="K129" t="s">
        <v>30</v>
      </c>
    </row>
    <row r="130" spans="1:11" ht="45">
      <c r="A130" t="s">
        <v>11</v>
      </c>
      <c r="B130" t="str">
        <f t="shared" si="3"/>
        <v>2016-04-20</v>
      </c>
      <c r="C130" t="str">
        <f>"2230"</f>
        <v>2230</v>
      </c>
      <c r="D130" t="s">
        <v>247</v>
      </c>
      <c r="F130" t="s">
        <v>13</v>
      </c>
      <c r="H130" s="2" t="s">
        <v>248</v>
      </c>
      <c r="I130">
        <v>2013</v>
      </c>
      <c r="J130" t="s">
        <v>17</v>
      </c>
      <c r="K130" t="s">
        <v>249</v>
      </c>
    </row>
    <row r="131" spans="1:11" ht="45">
      <c r="A131" t="s">
        <v>11</v>
      </c>
      <c r="B131" t="str">
        <f t="shared" si="3"/>
        <v>2016-04-20</v>
      </c>
      <c r="C131" t="str">
        <f>"2330"</f>
        <v>2330</v>
      </c>
      <c r="D131" t="s">
        <v>250</v>
      </c>
      <c r="F131" t="s">
        <v>20</v>
      </c>
      <c r="H131" s="2" t="s">
        <v>251</v>
      </c>
      <c r="I131">
        <v>2011</v>
      </c>
      <c r="J131" t="s">
        <v>17</v>
      </c>
      <c r="K131" t="s">
        <v>26</v>
      </c>
    </row>
    <row r="132" spans="1:11" ht="45">
      <c r="A132" t="s">
        <v>11</v>
      </c>
      <c r="B132" t="str">
        <f t="shared" si="3"/>
        <v>2016-04-20</v>
      </c>
      <c r="C132" t="str">
        <f>"2345"</f>
        <v>2345</v>
      </c>
      <c r="D132" t="s">
        <v>250</v>
      </c>
      <c r="F132" t="s">
        <v>20</v>
      </c>
      <c r="H132" s="2" t="s">
        <v>252</v>
      </c>
      <c r="I132">
        <v>2012</v>
      </c>
      <c r="J132" t="s">
        <v>17</v>
      </c>
      <c r="K132" t="s">
        <v>94</v>
      </c>
    </row>
    <row r="133" spans="1:11" ht="30">
      <c r="A133" t="s">
        <v>11</v>
      </c>
      <c r="B133" t="str">
        <f aca="true" t="shared" si="4" ref="B133:B162">"2016-04-21"</f>
        <v>2016-04-21</v>
      </c>
      <c r="C133" t="str">
        <f>"0000"</f>
        <v>0000</v>
      </c>
      <c r="D133" t="s">
        <v>102</v>
      </c>
      <c r="F133" t="s">
        <v>13</v>
      </c>
      <c r="H133" s="2" t="s">
        <v>103</v>
      </c>
      <c r="I133">
        <v>2012</v>
      </c>
      <c r="J133" t="s">
        <v>17</v>
      </c>
      <c r="K133" t="s">
        <v>104</v>
      </c>
    </row>
    <row r="134" spans="1:11" ht="45">
      <c r="A134" t="s">
        <v>11</v>
      </c>
      <c r="B134" t="str">
        <f t="shared" si="4"/>
        <v>2016-04-21</v>
      </c>
      <c r="C134" t="str">
        <f>"0600"</f>
        <v>0600</v>
      </c>
      <c r="D134" t="s">
        <v>27</v>
      </c>
      <c r="E134" t="s">
        <v>254</v>
      </c>
      <c r="F134" t="s">
        <v>20</v>
      </c>
      <c r="H134" s="2" t="s">
        <v>28</v>
      </c>
      <c r="I134">
        <v>2005</v>
      </c>
      <c r="J134" t="s">
        <v>23</v>
      </c>
      <c r="K134" t="s">
        <v>30</v>
      </c>
    </row>
    <row r="135" spans="1:11" ht="45">
      <c r="A135" t="s">
        <v>11</v>
      </c>
      <c r="B135" t="str">
        <f t="shared" si="4"/>
        <v>2016-04-21</v>
      </c>
      <c r="C135" t="str">
        <f>"0630"</f>
        <v>0630</v>
      </c>
      <c r="D135" t="s">
        <v>34</v>
      </c>
      <c r="F135" t="s">
        <v>20</v>
      </c>
      <c r="H135" s="2" t="s">
        <v>35</v>
      </c>
      <c r="I135">
        <v>2010</v>
      </c>
      <c r="J135" t="s">
        <v>23</v>
      </c>
      <c r="K135" t="s">
        <v>30</v>
      </c>
    </row>
    <row r="136" spans="1:11" ht="15">
      <c r="A136" t="s">
        <v>11</v>
      </c>
      <c r="B136" t="str">
        <f t="shared" si="4"/>
        <v>2016-04-21</v>
      </c>
      <c r="C136" t="str">
        <f>"0700"</f>
        <v>0700</v>
      </c>
      <c r="D136" t="s">
        <v>106</v>
      </c>
      <c r="E136" t="s">
        <v>255</v>
      </c>
      <c r="F136" t="s">
        <v>20</v>
      </c>
      <c r="H136" s="2" t="s">
        <v>107</v>
      </c>
      <c r="I136">
        <v>2013</v>
      </c>
      <c r="J136" t="s">
        <v>17</v>
      </c>
      <c r="K136" t="s">
        <v>175</v>
      </c>
    </row>
    <row r="137" spans="1:11" ht="30">
      <c r="A137" t="s">
        <v>11</v>
      </c>
      <c r="B137" t="str">
        <f t="shared" si="4"/>
        <v>2016-04-21</v>
      </c>
      <c r="C137" t="str">
        <f>"0730"</f>
        <v>0730</v>
      </c>
      <c r="D137" t="s">
        <v>41</v>
      </c>
      <c r="E137" t="s">
        <v>257</v>
      </c>
      <c r="F137" t="s">
        <v>20</v>
      </c>
      <c r="H137" s="2" t="s">
        <v>256</v>
      </c>
      <c r="I137">
        <v>2012</v>
      </c>
      <c r="J137" t="s">
        <v>17</v>
      </c>
      <c r="K137" t="s">
        <v>33</v>
      </c>
    </row>
    <row r="138" spans="1:11" ht="45">
      <c r="A138" t="s">
        <v>11</v>
      </c>
      <c r="B138" t="str">
        <f t="shared" si="4"/>
        <v>2016-04-21</v>
      </c>
      <c r="C138" t="str">
        <f>"0800"</f>
        <v>0800</v>
      </c>
      <c r="D138" t="s">
        <v>37</v>
      </c>
      <c r="E138" t="s">
        <v>259</v>
      </c>
      <c r="F138" t="s">
        <v>20</v>
      </c>
      <c r="H138" s="2" t="s">
        <v>258</v>
      </c>
      <c r="I138">
        <v>0</v>
      </c>
      <c r="J138" t="s">
        <v>17</v>
      </c>
      <c r="K138" t="s">
        <v>81</v>
      </c>
    </row>
    <row r="139" spans="1:11" ht="15">
      <c r="A139" t="s">
        <v>11</v>
      </c>
      <c r="B139" t="str">
        <f t="shared" si="4"/>
        <v>2016-04-21</v>
      </c>
      <c r="C139" t="str">
        <f>"0830"</f>
        <v>0830</v>
      </c>
      <c r="D139" t="s">
        <v>114</v>
      </c>
      <c r="E139" t="s">
        <v>260</v>
      </c>
      <c r="F139" t="s">
        <v>20</v>
      </c>
      <c r="H139" s="2" t="s">
        <v>116</v>
      </c>
      <c r="I139">
        <v>2014</v>
      </c>
      <c r="J139" t="s">
        <v>17</v>
      </c>
      <c r="K139" t="s">
        <v>36</v>
      </c>
    </row>
    <row r="140" spans="1:11" ht="45">
      <c r="A140" t="s">
        <v>11</v>
      </c>
      <c r="B140" t="str">
        <f t="shared" si="4"/>
        <v>2016-04-21</v>
      </c>
      <c r="C140" t="str">
        <f>"0900"</f>
        <v>0900</v>
      </c>
      <c r="D140" t="s">
        <v>118</v>
      </c>
      <c r="F140" t="s">
        <v>13</v>
      </c>
      <c r="H140" s="2" t="s">
        <v>119</v>
      </c>
      <c r="I140">
        <v>2014</v>
      </c>
      <c r="J140" t="s">
        <v>23</v>
      </c>
      <c r="K140" t="s">
        <v>36</v>
      </c>
    </row>
    <row r="141" spans="1:11" ht="45">
      <c r="A141" t="s">
        <v>11</v>
      </c>
      <c r="B141" t="str">
        <f t="shared" si="4"/>
        <v>2016-04-21</v>
      </c>
      <c r="C141" t="str">
        <f>"0930"</f>
        <v>0930</v>
      </c>
      <c r="D141" t="s">
        <v>120</v>
      </c>
      <c r="E141" t="s">
        <v>261</v>
      </c>
      <c r="F141" t="s">
        <v>13</v>
      </c>
      <c r="H141" s="2" t="s">
        <v>121</v>
      </c>
      <c r="I141">
        <v>1982</v>
      </c>
      <c r="J141" t="s">
        <v>86</v>
      </c>
      <c r="K141" t="s">
        <v>59</v>
      </c>
    </row>
    <row r="142" spans="1:11" ht="15">
      <c r="A142" t="s">
        <v>11</v>
      </c>
      <c r="B142" t="str">
        <f t="shared" si="4"/>
        <v>2016-04-21</v>
      </c>
      <c r="C142" t="str">
        <f>"1000"</f>
        <v>1000</v>
      </c>
      <c r="D142" t="s">
        <v>245</v>
      </c>
      <c r="F142" t="s">
        <v>20</v>
      </c>
      <c r="H142" s="2" t="s">
        <v>246</v>
      </c>
      <c r="I142">
        <v>0</v>
      </c>
      <c r="J142" t="s">
        <v>17</v>
      </c>
      <c r="K142" t="s">
        <v>30</v>
      </c>
    </row>
    <row r="143" spans="1:11" ht="45">
      <c r="A143" t="s">
        <v>11</v>
      </c>
      <c r="B143" t="str">
        <f t="shared" si="4"/>
        <v>2016-04-21</v>
      </c>
      <c r="C143" t="str">
        <f>"1030"</f>
        <v>1030</v>
      </c>
      <c r="D143" t="s">
        <v>134</v>
      </c>
      <c r="F143" t="s">
        <v>13</v>
      </c>
      <c r="G143" t="s">
        <v>155</v>
      </c>
      <c r="H143" s="2" t="s">
        <v>193</v>
      </c>
      <c r="I143">
        <v>0</v>
      </c>
      <c r="J143" t="s">
        <v>17</v>
      </c>
      <c r="K143" t="s">
        <v>33</v>
      </c>
    </row>
    <row r="144" spans="1:11" ht="45">
      <c r="A144" t="s">
        <v>11</v>
      </c>
      <c r="B144" t="str">
        <f t="shared" si="4"/>
        <v>2016-04-21</v>
      </c>
      <c r="C144" t="str">
        <f>"1100"</f>
        <v>1100</v>
      </c>
      <c r="D144" t="s">
        <v>239</v>
      </c>
      <c r="F144" t="s">
        <v>13</v>
      </c>
      <c r="H144" s="2" t="s">
        <v>240</v>
      </c>
      <c r="I144">
        <v>0</v>
      </c>
      <c r="J144" t="s">
        <v>17</v>
      </c>
      <c r="K144" t="s">
        <v>74</v>
      </c>
    </row>
    <row r="145" spans="1:11" ht="45">
      <c r="A145" t="s">
        <v>11</v>
      </c>
      <c r="B145" t="str">
        <f t="shared" si="4"/>
        <v>2016-04-21</v>
      </c>
      <c r="C145" t="str">
        <f>"1155"</f>
        <v>1155</v>
      </c>
      <c r="D145" t="s">
        <v>247</v>
      </c>
      <c r="F145" t="s">
        <v>13</v>
      </c>
      <c r="H145" s="2" t="s">
        <v>248</v>
      </c>
      <c r="I145">
        <v>2013</v>
      </c>
      <c r="J145" t="s">
        <v>17</v>
      </c>
      <c r="K145" t="s">
        <v>249</v>
      </c>
    </row>
    <row r="146" spans="1:11" ht="45">
      <c r="A146" t="s">
        <v>11</v>
      </c>
      <c r="B146" t="str">
        <f t="shared" si="4"/>
        <v>2016-04-21</v>
      </c>
      <c r="C146" t="str">
        <f>"1300"</f>
        <v>1300</v>
      </c>
      <c r="D146" t="s">
        <v>182</v>
      </c>
      <c r="F146" t="s">
        <v>13</v>
      </c>
      <c r="H146" s="2" t="s">
        <v>183</v>
      </c>
      <c r="I146">
        <v>0</v>
      </c>
      <c r="J146" t="s">
        <v>17</v>
      </c>
      <c r="K146" t="s">
        <v>262</v>
      </c>
    </row>
    <row r="147" spans="1:11" ht="60">
      <c r="A147" t="s">
        <v>11</v>
      </c>
      <c r="B147" t="str">
        <f t="shared" si="4"/>
        <v>2016-04-21</v>
      </c>
      <c r="C147" t="str">
        <f>"1330"</f>
        <v>1330</v>
      </c>
      <c r="D147" t="s">
        <v>241</v>
      </c>
      <c r="E147" t="s">
        <v>243</v>
      </c>
      <c r="F147" t="s">
        <v>20</v>
      </c>
      <c r="H147" s="2" t="s">
        <v>242</v>
      </c>
      <c r="I147">
        <v>2013</v>
      </c>
      <c r="J147" t="s">
        <v>68</v>
      </c>
      <c r="K147" t="s">
        <v>30</v>
      </c>
    </row>
    <row r="148" spans="1:11" ht="45">
      <c r="A148" t="s">
        <v>11</v>
      </c>
      <c r="B148" t="str">
        <f t="shared" si="4"/>
        <v>2016-04-21</v>
      </c>
      <c r="C148" t="str">
        <f>"1400"</f>
        <v>1400</v>
      </c>
      <c r="D148" t="s">
        <v>263</v>
      </c>
      <c r="F148" t="s">
        <v>20</v>
      </c>
      <c r="H148" s="2" t="s">
        <v>264</v>
      </c>
      <c r="I148">
        <v>0</v>
      </c>
      <c r="J148" t="s">
        <v>23</v>
      </c>
      <c r="K148" t="s">
        <v>62</v>
      </c>
    </row>
    <row r="149" spans="1:11" ht="45">
      <c r="A149" t="s">
        <v>11</v>
      </c>
      <c r="B149" t="str">
        <f t="shared" si="4"/>
        <v>2016-04-21</v>
      </c>
      <c r="C149" t="str">
        <f>"1430"</f>
        <v>1430</v>
      </c>
      <c r="D149" t="s">
        <v>37</v>
      </c>
      <c r="E149" t="s">
        <v>259</v>
      </c>
      <c r="F149" t="s">
        <v>20</v>
      </c>
      <c r="H149" s="2" t="s">
        <v>258</v>
      </c>
      <c r="I149">
        <v>0</v>
      </c>
      <c r="J149" t="s">
        <v>17</v>
      </c>
      <c r="K149" t="s">
        <v>81</v>
      </c>
    </row>
    <row r="150" spans="1:11" ht="15">
      <c r="A150" t="s">
        <v>11</v>
      </c>
      <c r="B150" t="str">
        <f t="shared" si="4"/>
        <v>2016-04-21</v>
      </c>
      <c r="C150" t="str">
        <f>"1500"</f>
        <v>1500</v>
      </c>
      <c r="D150" t="s">
        <v>106</v>
      </c>
      <c r="E150" t="s">
        <v>255</v>
      </c>
      <c r="F150" t="s">
        <v>20</v>
      </c>
      <c r="H150" s="2" t="s">
        <v>107</v>
      </c>
      <c r="I150">
        <v>2013</v>
      </c>
      <c r="J150" t="s">
        <v>17</v>
      </c>
      <c r="K150" t="s">
        <v>175</v>
      </c>
    </row>
    <row r="151" spans="1:11" ht="30">
      <c r="A151" t="s">
        <v>11</v>
      </c>
      <c r="B151" t="str">
        <f t="shared" si="4"/>
        <v>2016-04-21</v>
      </c>
      <c r="C151" t="str">
        <f>"1530"</f>
        <v>1530</v>
      </c>
      <c r="D151" t="s">
        <v>41</v>
      </c>
      <c r="E151" t="s">
        <v>257</v>
      </c>
      <c r="F151" t="s">
        <v>20</v>
      </c>
      <c r="H151" s="2" t="s">
        <v>256</v>
      </c>
      <c r="I151">
        <v>2012</v>
      </c>
      <c r="J151" t="s">
        <v>17</v>
      </c>
      <c r="K151" t="s">
        <v>33</v>
      </c>
    </row>
    <row r="152" spans="1:11" ht="15">
      <c r="A152" t="s">
        <v>11</v>
      </c>
      <c r="B152" t="str">
        <f t="shared" si="4"/>
        <v>2016-04-21</v>
      </c>
      <c r="C152" t="str">
        <f>"1600"</f>
        <v>1600</v>
      </c>
      <c r="D152" t="s">
        <v>114</v>
      </c>
      <c r="E152" t="s">
        <v>260</v>
      </c>
      <c r="F152" t="s">
        <v>20</v>
      </c>
      <c r="H152" s="2" t="s">
        <v>116</v>
      </c>
      <c r="I152">
        <v>2014</v>
      </c>
      <c r="J152" t="s">
        <v>17</v>
      </c>
      <c r="K152" t="s">
        <v>36</v>
      </c>
    </row>
    <row r="153" spans="1:11" ht="45">
      <c r="A153" t="s">
        <v>11</v>
      </c>
      <c r="B153" t="str">
        <f t="shared" si="4"/>
        <v>2016-04-21</v>
      </c>
      <c r="C153" t="str">
        <f>"1630"</f>
        <v>1630</v>
      </c>
      <c r="D153" t="s">
        <v>118</v>
      </c>
      <c r="F153" t="s">
        <v>13</v>
      </c>
      <c r="H153" s="2" t="s">
        <v>119</v>
      </c>
      <c r="I153">
        <v>2014</v>
      </c>
      <c r="J153" t="s">
        <v>23</v>
      </c>
      <c r="K153" t="s">
        <v>36</v>
      </c>
    </row>
    <row r="154" spans="1:11" ht="45">
      <c r="A154" t="s">
        <v>11</v>
      </c>
      <c r="B154" t="str">
        <f t="shared" si="4"/>
        <v>2016-04-21</v>
      </c>
      <c r="C154" t="str">
        <f>"1700"</f>
        <v>1700</v>
      </c>
      <c r="D154" t="s">
        <v>120</v>
      </c>
      <c r="E154" t="s">
        <v>261</v>
      </c>
      <c r="F154" t="s">
        <v>13</v>
      </c>
      <c r="H154" s="2" t="s">
        <v>121</v>
      </c>
      <c r="I154">
        <v>1982</v>
      </c>
      <c r="J154" t="s">
        <v>86</v>
      </c>
      <c r="K154" t="s">
        <v>59</v>
      </c>
    </row>
    <row r="155" spans="1:11" ht="45">
      <c r="A155" t="s">
        <v>11</v>
      </c>
      <c r="B155" t="str">
        <f t="shared" si="4"/>
        <v>2016-04-21</v>
      </c>
      <c r="C155" t="str">
        <f>"1730"</f>
        <v>1730</v>
      </c>
      <c r="D155" t="s">
        <v>199</v>
      </c>
      <c r="F155" t="s">
        <v>46</v>
      </c>
      <c r="H155" s="2" t="s">
        <v>200</v>
      </c>
      <c r="I155">
        <v>2016</v>
      </c>
      <c r="J155" t="s">
        <v>17</v>
      </c>
      <c r="K155" t="s">
        <v>201</v>
      </c>
    </row>
    <row r="156" spans="1:11" ht="45">
      <c r="A156" t="s">
        <v>11</v>
      </c>
      <c r="B156" t="str">
        <f t="shared" si="4"/>
        <v>2016-04-21</v>
      </c>
      <c r="C156" t="str">
        <f>"1900"</f>
        <v>1900</v>
      </c>
      <c r="D156" t="s">
        <v>265</v>
      </c>
      <c r="E156" t="s">
        <v>267</v>
      </c>
      <c r="F156" t="s">
        <v>20</v>
      </c>
      <c r="G156" t="s">
        <v>142</v>
      </c>
      <c r="H156" s="2" t="s">
        <v>266</v>
      </c>
      <c r="I156">
        <v>2013</v>
      </c>
      <c r="J156" t="s">
        <v>17</v>
      </c>
      <c r="K156" t="s">
        <v>26</v>
      </c>
    </row>
    <row r="157" spans="1:11" ht="45">
      <c r="A157" t="s">
        <v>11</v>
      </c>
      <c r="B157" t="str">
        <f t="shared" si="4"/>
        <v>2016-04-21</v>
      </c>
      <c r="C157" t="str">
        <f>"1920"</f>
        <v>1920</v>
      </c>
      <c r="D157" t="s">
        <v>145</v>
      </c>
      <c r="F157" t="s">
        <v>46</v>
      </c>
      <c r="H157" s="2" t="s">
        <v>146</v>
      </c>
      <c r="I157">
        <v>2016</v>
      </c>
      <c r="J157" t="s">
        <v>17</v>
      </c>
      <c r="K157" t="s">
        <v>147</v>
      </c>
    </row>
    <row r="158" spans="1:11" ht="30">
      <c r="A158" t="s">
        <v>11</v>
      </c>
      <c r="B158" t="str">
        <f t="shared" si="4"/>
        <v>2016-04-21</v>
      </c>
      <c r="C158" t="str">
        <f>"1930"</f>
        <v>1930</v>
      </c>
      <c r="D158" t="s">
        <v>268</v>
      </c>
      <c r="F158" t="s">
        <v>46</v>
      </c>
      <c r="H158" s="2" t="s">
        <v>269</v>
      </c>
      <c r="I158">
        <v>0</v>
      </c>
      <c r="J158" t="s">
        <v>17</v>
      </c>
      <c r="K158" t="s">
        <v>201</v>
      </c>
    </row>
    <row r="159" spans="1:11" ht="45">
      <c r="A159" t="s">
        <v>11</v>
      </c>
      <c r="B159" t="str">
        <f t="shared" si="4"/>
        <v>2016-04-21</v>
      </c>
      <c r="C159" t="str">
        <f>"2100"</f>
        <v>2100</v>
      </c>
      <c r="D159" t="s">
        <v>158</v>
      </c>
      <c r="F159" t="s">
        <v>46</v>
      </c>
      <c r="H159" s="2" t="s">
        <v>159</v>
      </c>
      <c r="I159">
        <v>2016</v>
      </c>
      <c r="J159" t="s">
        <v>17</v>
      </c>
      <c r="K159" t="s">
        <v>51</v>
      </c>
    </row>
    <row r="160" spans="1:11" ht="30">
      <c r="A160" t="s">
        <v>11</v>
      </c>
      <c r="B160" t="str">
        <f t="shared" si="4"/>
        <v>2016-04-21</v>
      </c>
      <c r="C160" t="str">
        <f>"2130"</f>
        <v>2130</v>
      </c>
      <c r="D160" t="s">
        <v>270</v>
      </c>
      <c r="E160" t="s">
        <v>16</v>
      </c>
      <c r="F160" t="s">
        <v>83</v>
      </c>
      <c r="G160" t="s">
        <v>99</v>
      </c>
      <c r="H160" s="2" t="s">
        <v>271</v>
      </c>
      <c r="I160">
        <v>2007</v>
      </c>
      <c r="J160" t="s">
        <v>17</v>
      </c>
      <c r="K160" t="s">
        <v>272</v>
      </c>
    </row>
    <row r="161" spans="1:11" ht="30">
      <c r="A161" t="s">
        <v>11</v>
      </c>
      <c r="B161" t="str">
        <f t="shared" si="4"/>
        <v>2016-04-21</v>
      </c>
      <c r="C161" t="str">
        <f>"2300"</f>
        <v>2300</v>
      </c>
      <c r="D161" t="s">
        <v>273</v>
      </c>
      <c r="F161" t="s">
        <v>83</v>
      </c>
      <c r="G161" t="s">
        <v>99</v>
      </c>
      <c r="H161" s="2" t="s">
        <v>274</v>
      </c>
      <c r="I161">
        <v>2011</v>
      </c>
      <c r="J161" t="s">
        <v>23</v>
      </c>
      <c r="K161" t="s">
        <v>275</v>
      </c>
    </row>
    <row r="162" spans="1:11" ht="30">
      <c r="A162" t="s">
        <v>11</v>
      </c>
      <c r="B162" t="str">
        <f t="shared" si="4"/>
        <v>2016-04-21</v>
      </c>
      <c r="C162" t="str">
        <f>"2350"</f>
        <v>2350</v>
      </c>
      <c r="D162" t="s">
        <v>276</v>
      </c>
      <c r="F162" t="s">
        <v>13</v>
      </c>
      <c r="G162" t="s">
        <v>155</v>
      </c>
      <c r="H162" s="2" t="s">
        <v>277</v>
      </c>
      <c r="I162">
        <v>2013</v>
      </c>
      <c r="J162" t="s">
        <v>17</v>
      </c>
      <c r="K162" t="s">
        <v>278</v>
      </c>
    </row>
    <row r="163" spans="1:11" ht="30">
      <c r="A163" t="s">
        <v>11</v>
      </c>
      <c r="B163" t="str">
        <f aca="true" t="shared" si="5" ref="B163:B194">"2016-04-22"</f>
        <v>2016-04-22</v>
      </c>
      <c r="C163" t="str">
        <f>"0000"</f>
        <v>0000</v>
      </c>
      <c r="D163" t="s">
        <v>102</v>
      </c>
      <c r="F163" t="s">
        <v>13</v>
      </c>
      <c r="G163" t="s">
        <v>89</v>
      </c>
      <c r="H163" s="2" t="s">
        <v>103</v>
      </c>
      <c r="I163">
        <v>2012</v>
      </c>
      <c r="J163" t="s">
        <v>17</v>
      </c>
      <c r="K163" t="s">
        <v>253</v>
      </c>
    </row>
    <row r="164" spans="1:11" ht="45">
      <c r="A164" t="s">
        <v>11</v>
      </c>
      <c r="B164" t="str">
        <f t="shared" si="5"/>
        <v>2016-04-22</v>
      </c>
      <c r="C164" t="str">
        <f>"0600"</f>
        <v>0600</v>
      </c>
      <c r="D164" t="s">
        <v>27</v>
      </c>
      <c r="E164" t="s">
        <v>279</v>
      </c>
      <c r="F164" t="s">
        <v>20</v>
      </c>
      <c r="H164" s="2" t="s">
        <v>28</v>
      </c>
      <c r="I164">
        <v>2005</v>
      </c>
      <c r="J164" t="s">
        <v>23</v>
      </c>
      <c r="K164" t="s">
        <v>30</v>
      </c>
    </row>
    <row r="165" spans="1:11" ht="45">
      <c r="A165" t="s">
        <v>11</v>
      </c>
      <c r="B165" t="str">
        <f t="shared" si="5"/>
        <v>2016-04-22</v>
      </c>
      <c r="C165" t="str">
        <f>"0630"</f>
        <v>0630</v>
      </c>
      <c r="D165" t="s">
        <v>34</v>
      </c>
      <c r="F165" t="s">
        <v>20</v>
      </c>
      <c r="H165" s="2" t="s">
        <v>35</v>
      </c>
      <c r="I165">
        <v>2010</v>
      </c>
      <c r="J165" t="s">
        <v>23</v>
      </c>
      <c r="K165" t="s">
        <v>33</v>
      </c>
    </row>
    <row r="166" spans="1:11" ht="15">
      <c r="A166" t="s">
        <v>11</v>
      </c>
      <c r="B166" t="str">
        <f t="shared" si="5"/>
        <v>2016-04-22</v>
      </c>
      <c r="C166" t="str">
        <f>"0700"</f>
        <v>0700</v>
      </c>
      <c r="D166" t="s">
        <v>106</v>
      </c>
      <c r="E166" t="s">
        <v>280</v>
      </c>
      <c r="F166" t="s">
        <v>20</v>
      </c>
      <c r="H166" s="2" t="s">
        <v>107</v>
      </c>
      <c r="I166">
        <v>2013</v>
      </c>
      <c r="J166" t="s">
        <v>17</v>
      </c>
      <c r="K166" t="s">
        <v>175</v>
      </c>
    </row>
    <row r="167" spans="1:11" ht="30">
      <c r="A167" t="s">
        <v>11</v>
      </c>
      <c r="B167" t="str">
        <f t="shared" si="5"/>
        <v>2016-04-22</v>
      </c>
      <c r="C167" t="str">
        <f>"0730"</f>
        <v>0730</v>
      </c>
      <c r="D167" t="s">
        <v>41</v>
      </c>
      <c r="E167" t="s">
        <v>282</v>
      </c>
      <c r="F167" t="s">
        <v>20</v>
      </c>
      <c r="H167" s="2" t="s">
        <v>281</v>
      </c>
      <c r="I167">
        <v>2012</v>
      </c>
      <c r="J167" t="s">
        <v>17</v>
      </c>
      <c r="K167" t="s">
        <v>81</v>
      </c>
    </row>
    <row r="168" spans="1:11" ht="45">
      <c r="A168" t="s">
        <v>11</v>
      </c>
      <c r="B168" t="str">
        <f t="shared" si="5"/>
        <v>2016-04-22</v>
      </c>
      <c r="C168" t="str">
        <f>"0800"</f>
        <v>0800</v>
      </c>
      <c r="D168" t="s">
        <v>37</v>
      </c>
      <c r="E168" t="s">
        <v>284</v>
      </c>
      <c r="F168" t="s">
        <v>20</v>
      </c>
      <c r="H168" s="2" t="s">
        <v>283</v>
      </c>
      <c r="I168">
        <v>0</v>
      </c>
      <c r="J168" t="s">
        <v>17</v>
      </c>
      <c r="K168" t="s">
        <v>81</v>
      </c>
    </row>
    <row r="169" spans="1:11" ht="15">
      <c r="A169" t="s">
        <v>11</v>
      </c>
      <c r="B169" t="str">
        <f t="shared" si="5"/>
        <v>2016-04-22</v>
      </c>
      <c r="C169" t="str">
        <f>"0830"</f>
        <v>0830</v>
      </c>
      <c r="D169" t="s">
        <v>114</v>
      </c>
      <c r="E169" t="s">
        <v>285</v>
      </c>
      <c r="F169" t="s">
        <v>20</v>
      </c>
      <c r="H169" s="2" t="s">
        <v>116</v>
      </c>
      <c r="I169">
        <v>2014</v>
      </c>
      <c r="J169" t="s">
        <v>17</v>
      </c>
      <c r="K169" t="s">
        <v>36</v>
      </c>
    </row>
    <row r="170" spans="1:11" ht="45">
      <c r="A170" t="s">
        <v>11</v>
      </c>
      <c r="B170" t="str">
        <f t="shared" si="5"/>
        <v>2016-04-22</v>
      </c>
      <c r="C170" t="str">
        <f>"0900"</f>
        <v>0900</v>
      </c>
      <c r="D170" t="s">
        <v>118</v>
      </c>
      <c r="F170" t="s">
        <v>13</v>
      </c>
      <c r="H170" s="2" t="s">
        <v>119</v>
      </c>
      <c r="I170">
        <v>2014</v>
      </c>
      <c r="J170" t="s">
        <v>23</v>
      </c>
      <c r="K170" t="s">
        <v>36</v>
      </c>
    </row>
    <row r="171" spans="1:11" ht="45">
      <c r="A171" t="s">
        <v>11</v>
      </c>
      <c r="B171" t="str">
        <f t="shared" si="5"/>
        <v>2016-04-22</v>
      </c>
      <c r="C171" t="str">
        <f>"0930"</f>
        <v>0930</v>
      </c>
      <c r="D171" t="s">
        <v>120</v>
      </c>
      <c r="E171" t="s">
        <v>286</v>
      </c>
      <c r="F171" t="s">
        <v>13</v>
      </c>
      <c r="H171" s="2" t="s">
        <v>121</v>
      </c>
      <c r="I171">
        <v>1982</v>
      </c>
      <c r="J171" t="s">
        <v>86</v>
      </c>
      <c r="K171" t="s">
        <v>81</v>
      </c>
    </row>
    <row r="172" spans="1:11" ht="30">
      <c r="A172" t="s">
        <v>11</v>
      </c>
      <c r="B172" t="str">
        <f t="shared" si="5"/>
        <v>2016-04-22</v>
      </c>
      <c r="C172" t="str">
        <f>"1000"</f>
        <v>1000</v>
      </c>
      <c r="D172" t="s">
        <v>268</v>
      </c>
      <c r="F172" t="s">
        <v>46</v>
      </c>
      <c r="H172" s="2" t="s">
        <v>269</v>
      </c>
      <c r="I172">
        <v>0</v>
      </c>
      <c r="J172" t="s">
        <v>17</v>
      </c>
      <c r="K172" t="s">
        <v>201</v>
      </c>
    </row>
    <row r="173" spans="1:11" ht="45">
      <c r="A173" t="s">
        <v>11</v>
      </c>
      <c r="B173" t="str">
        <f t="shared" si="5"/>
        <v>2016-04-22</v>
      </c>
      <c r="C173" t="str">
        <f>"1130"</f>
        <v>1130</v>
      </c>
      <c r="D173" t="s">
        <v>287</v>
      </c>
      <c r="F173" t="s">
        <v>13</v>
      </c>
      <c r="G173" t="s">
        <v>288</v>
      </c>
      <c r="H173" s="2" t="s">
        <v>289</v>
      </c>
      <c r="I173">
        <v>0</v>
      </c>
      <c r="J173" t="s">
        <v>17</v>
      </c>
      <c r="K173" t="s">
        <v>218</v>
      </c>
    </row>
    <row r="174" spans="1:11" ht="30">
      <c r="A174" t="s">
        <v>11</v>
      </c>
      <c r="B174" t="str">
        <f t="shared" si="5"/>
        <v>2016-04-22</v>
      </c>
      <c r="C174" t="str">
        <f>"1230"</f>
        <v>1230</v>
      </c>
      <c r="D174" t="s">
        <v>290</v>
      </c>
      <c r="F174" t="s">
        <v>13</v>
      </c>
      <c r="H174" s="2" t="s">
        <v>291</v>
      </c>
      <c r="I174">
        <v>2012</v>
      </c>
      <c r="J174" t="s">
        <v>23</v>
      </c>
      <c r="K174" t="s">
        <v>292</v>
      </c>
    </row>
    <row r="175" spans="1:11" ht="30">
      <c r="A175" t="s">
        <v>11</v>
      </c>
      <c r="B175" t="str">
        <f t="shared" si="5"/>
        <v>2016-04-22</v>
      </c>
      <c r="C175" t="str">
        <f>"1400"</f>
        <v>1400</v>
      </c>
      <c r="D175" t="s">
        <v>276</v>
      </c>
      <c r="F175" t="s">
        <v>13</v>
      </c>
      <c r="G175" t="s">
        <v>155</v>
      </c>
      <c r="H175" s="2" t="s">
        <v>277</v>
      </c>
      <c r="I175">
        <v>2013</v>
      </c>
      <c r="J175" t="s">
        <v>17</v>
      </c>
      <c r="K175" t="s">
        <v>278</v>
      </c>
    </row>
    <row r="176" spans="1:11" ht="45">
      <c r="A176" t="s">
        <v>11</v>
      </c>
      <c r="B176" t="str">
        <f t="shared" si="5"/>
        <v>2016-04-22</v>
      </c>
      <c r="C176" t="str">
        <f>"1415"</f>
        <v>1415</v>
      </c>
      <c r="D176" t="s">
        <v>95</v>
      </c>
      <c r="F176" t="s">
        <v>20</v>
      </c>
      <c r="H176" s="2" t="s">
        <v>96</v>
      </c>
      <c r="I176">
        <v>2012</v>
      </c>
      <c r="J176" t="s">
        <v>17</v>
      </c>
      <c r="K176" t="s">
        <v>97</v>
      </c>
    </row>
    <row r="177" spans="1:11" ht="45">
      <c r="A177" t="s">
        <v>11</v>
      </c>
      <c r="B177" t="str">
        <f t="shared" si="5"/>
        <v>2016-04-22</v>
      </c>
      <c r="C177" t="str">
        <f>"1430"</f>
        <v>1430</v>
      </c>
      <c r="D177" t="s">
        <v>37</v>
      </c>
      <c r="E177" t="s">
        <v>284</v>
      </c>
      <c r="F177" t="s">
        <v>20</v>
      </c>
      <c r="H177" s="2" t="s">
        <v>283</v>
      </c>
      <c r="I177">
        <v>0</v>
      </c>
      <c r="J177" t="s">
        <v>17</v>
      </c>
      <c r="K177" t="s">
        <v>81</v>
      </c>
    </row>
    <row r="178" spans="1:11" ht="15">
      <c r="A178" t="s">
        <v>11</v>
      </c>
      <c r="B178" t="str">
        <f t="shared" si="5"/>
        <v>2016-04-22</v>
      </c>
      <c r="C178" t="str">
        <f>"1500"</f>
        <v>1500</v>
      </c>
      <c r="D178" t="s">
        <v>106</v>
      </c>
      <c r="E178" t="s">
        <v>280</v>
      </c>
      <c r="F178" t="s">
        <v>20</v>
      </c>
      <c r="H178" s="2" t="s">
        <v>107</v>
      </c>
      <c r="I178">
        <v>2013</v>
      </c>
      <c r="J178" t="s">
        <v>17</v>
      </c>
      <c r="K178" t="s">
        <v>175</v>
      </c>
    </row>
    <row r="179" spans="1:11" ht="30">
      <c r="A179" t="s">
        <v>11</v>
      </c>
      <c r="B179" t="str">
        <f t="shared" si="5"/>
        <v>2016-04-22</v>
      </c>
      <c r="C179" t="str">
        <f>"1530"</f>
        <v>1530</v>
      </c>
      <c r="D179" t="s">
        <v>41</v>
      </c>
      <c r="E179" t="s">
        <v>282</v>
      </c>
      <c r="F179" t="s">
        <v>20</v>
      </c>
      <c r="H179" s="2" t="s">
        <v>281</v>
      </c>
      <c r="I179">
        <v>2012</v>
      </c>
      <c r="J179" t="s">
        <v>17</v>
      </c>
      <c r="K179" t="s">
        <v>81</v>
      </c>
    </row>
    <row r="180" spans="1:11" ht="15">
      <c r="A180" t="s">
        <v>11</v>
      </c>
      <c r="B180" t="str">
        <f t="shared" si="5"/>
        <v>2016-04-22</v>
      </c>
      <c r="C180" t="str">
        <f>"1600"</f>
        <v>1600</v>
      </c>
      <c r="D180" t="s">
        <v>114</v>
      </c>
      <c r="E180" t="s">
        <v>285</v>
      </c>
      <c r="F180" t="s">
        <v>20</v>
      </c>
      <c r="H180" s="2" t="s">
        <v>116</v>
      </c>
      <c r="I180">
        <v>2014</v>
      </c>
      <c r="J180" t="s">
        <v>17</v>
      </c>
      <c r="K180" t="s">
        <v>36</v>
      </c>
    </row>
    <row r="181" spans="1:11" ht="45">
      <c r="A181" t="s">
        <v>11</v>
      </c>
      <c r="B181" t="str">
        <f t="shared" si="5"/>
        <v>2016-04-22</v>
      </c>
      <c r="C181" t="str">
        <f>"1630"</f>
        <v>1630</v>
      </c>
      <c r="D181" t="s">
        <v>118</v>
      </c>
      <c r="F181" t="s">
        <v>13</v>
      </c>
      <c r="H181" s="2" t="s">
        <v>119</v>
      </c>
      <c r="I181">
        <v>2014</v>
      </c>
      <c r="J181" t="s">
        <v>23</v>
      </c>
      <c r="K181" t="s">
        <v>36</v>
      </c>
    </row>
    <row r="182" spans="1:11" ht="45">
      <c r="A182" t="s">
        <v>11</v>
      </c>
      <c r="B182" t="str">
        <f t="shared" si="5"/>
        <v>2016-04-22</v>
      </c>
      <c r="C182" t="str">
        <f>"1700"</f>
        <v>1700</v>
      </c>
      <c r="D182" t="s">
        <v>120</v>
      </c>
      <c r="E182" t="s">
        <v>286</v>
      </c>
      <c r="F182" t="s">
        <v>13</v>
      </c>
      <c r="H182" s="2" t="s">
        <v>121</v>
      </c>
      <c r="I182">
        <v>1982</v>
      </c>
      <c r="J182" t="s">
        <v>86</v>
      </c>
      <c r="K182" t="s">
        <v>81</v>
      </c>
    </row>
    <row r="183" spans="1:11" ht="45">
      <c r="A183" t="s">
        <v>11</v>
      </c>
      <c r="B183" t="str">
        <f t="shared" si="5"/>
        <v>2016-04-22</v>
      </c>
      <c r="C183" t="str">
        <f>"1730"</f>
        <v>1730</v>
      </c>
      <c r="D183" t="s">
        <v>233</v>
      </c>
      <c r="E183" t="s">
        <v>293</v>
      </c>
      <c r="F183" t="s">
        <v>20</v>
      </c>
      <c r="H183" s="2" t="s">
        <v>234</v>
      </c>
      <c r="I183">
        <v>0</v>
      </c>
      <c r="J183" t="s">
        <v>23</v>
      </c>
      <c r="K183" t="s">
        <v>36</v>
      </c>
    </row>
    <row r="184" spans="1:11" ht="30">
      <c r="A184" t="s">
        <v>11</v>
      </c>
      <c r="B184" t="str">
        <f t="shared" si="5"/>
        <v>2016-04-22</v>
      </c>
      <c r="C184" t="str">
        <f>"1800"</f>
        <v>1800</v>
      </c>
      <c r="D184" t="s">
        <v>136</v>
      </c>
      <c r="F184" t="s">
        <v>20</v>
      </c>
      <c r="H184" s="2" t="s">
        <v>137</v>
      </c>
      <c r="I184">
        <v>0</v>
      </c>
      <c r="J184" t="s">
        <v>17</v>
      </c>
      <c r="K184" t="s">
        <v>81</v>
      </c>
    </row>
    <row r="185" spans="1:11" ht="45">
      <c r="A185" t="s">
        <v>11</v>
      </c>
      <c r="B185" t="str">
        <f t="shared" si="5"/>
        <v>2016-04-22</v>
      </c>
      <c r="C185" t="str">
        <f>"1830"</f>
        <v>1830</v>
      </c>
      <c r="D185" t="s">
        <v>138</v>
      </c>
      <c r="E185" t="s">
        <v>294</v>
      </c>
      <c r="F185" t="s">
        <v>13</v>
      </c>
      <c r="H185" s="2" t="s">
        <v>139</v>
      </c>
      <c r="I185">
        <v>0</v>
      </c>
      <c r="J185" t="s">
        <v>68</v>
      </c>
      <c r="K185" t="s">
        <v>81</v>
      </c>
    </row>
    <row r="186" spans="1:11" ht="45">
      <c r="A186" t="s">
        <v>11</v>
      </c>
      <c r="B186" t="str">
        <f t="shared" si="5"/>
        <v>2016-04-22</v>
      </c>
      <c r="C186" t="str">
        <f>"1900"</f>
        <v>1900</v>
      </c>
      <c r="D186" t="s">
        <v>295</v>
      </c>
      <c r="E186" t="s">
        <v>297</v>
      </c>
      <c r="F186" t="s">
        <v>20</v>
      </c>
      <c r="H186" s="2" t="s">
        <v>296</v>
      </c>
      <c r="I186">
        <v>2013</v>
      </c>
      <c r="J186" t="s">
        <v>17</v>
      </c>
      <c r="K186" t="s">
        <v>26</v>
      </c>
    </row>
    <row r="187" spans="1:11" ht="45">
      <c r="A187" t="s">
        <v>11</v>
      </c>
      <c r="B187" t="str">
        <f t="shared" si="5"/>
        <v>2016-04-22</v>
      </c>
      <c r="C187" t="str">
        <f>"1920"</f>
        <v>1920</v>
      </c>
      <c r="D187" t="s">
        <v>145</v>
      </c>
      <c r="F187" t="s">
        <v>46</v>
      </c>
      <c r="H187" s="2" t="s">
        <v>146</v>
      </c>
      <c r="I187">
        <v>2016</v>
      </c>
      <c r="J187" t="s">
        <v>17</v>
      </c>
      <c r="K187" t="s">
        <v>147</v>
      </c>
    </row>
    <row r="188" spans="1:11" ht="60">
      <c r="A188" t="s">
        <v>11</v>
      </c>
      <c r="B188" t="str">
        <f t="shared" si="5"/>
        <v>2016-04-22</v>
      </c>
      <c r="C188" t="str">
        <f>"1930"</f>
        <v>1930</v>
      </c>
      <c r="D188" t="s">
        <v>160</v>
      </c>
      <c r="E188" t="s">
        <v>298</v>
      </c>
      <c r="F188" t="s">
        <v>20</v>
      </c>
      <c r="H188" s="2" t="s">
        <v>161</v>
      </c>
      <c r="I188">
        <v>2014</v>
      </c>
      <c r="J188" t="s">
        <v>163</v>
      </c>
      <c r="K188" t="s">
        <v>40</v>
      </c>
    </row>
    <row r="189" spans="1:11" ht="30">
      <c r="A189" t="s">
        <v>11</v>
      </c>
      <c r="B189" t="str">
        <f t="shared" si="5"/>
        <v>2016-04-22</v>
      </c>
      <c r="C189" t="str">
        <f>"2000"</f>
        <v>2000</v>
      </c>
      <c r="D189" t="s">
        <v>299</v>
      </c>
      <c r="E189" t="s">
        <v>301</v>
      </c>
      <c r="F189" t="s">
        <v>20</v>
      </c>
      <c r="H189" s="2" t="s">
        <v>300</v>
      </c>
      <c r="I189">
        <v>2013</v>
      </c>
      <c r="J189" t="s">
        <v>68</v>
      </c>
      <c r="K189" t="s">
        <v>62</v>
      </c>
    </row>
    <row r="190" spans="1:11" ht="15">
      <c r="A190" t="s">
        <v>11</v>
      </c>
      <c r="B190" t="str">
        <f t="shared" si="5"/>
        <v>2016-04-22</v>
      </c>
      <c r="C190" t="str">
        <f>"2030"</f>
        <v>2030</v>
      </c>
      <c r="D190" t="s">
        <v>302</v>
      </c>
      <c r="E190" t="s">
        <v>304</v>
      </c>
      <c r="F190" t="s">
        <v>13</v>
      </c>
      <c r="H190" s="2" t="s">
        <v>303</v>
      </c>
      <c r="I190">
        <v>2007</v>
      </c>
      <c r="J190" t="s">
        <v>129</v>
      </c>
      <c r="K190" t="s">
        <v>36</v>
      </c>
    </row>
    <row r="191" spans="1:11" ht="45">
      <c r="A191" t="s">
        <v>11</v>
      </c>
      <c r="B191" t="str">
        <f t="shared" si="5"/>
        <v>2016-04-22</v>
      </c>
      <c r="C191" t="str">
        <f>"2100"</f>
        <v>2100</v>
      </c>
      <c r="D191" t="s">
        <v>49</v>
      </c>
      <c r="H191" s="2" t="s">
        <v>50</v>
      </c>
      <c r="I191">
        <v>2016</v>
      </c>
      <c r="J191" t="s">
        <v>17</v>
      </c>
      <c r="K191" t="s">
        <v>51</v>
      </c>
    </row>
    <row r="192" spans="1:11" ht="45">
      <c r="A192" t="s">
        <v>11</v>
      </c>
      <c r="B192" t="str">
        <f t="shared" si="5"/>
        <v>2016-04-22</v>
      </c>
      <c r="C192" t="str">
        <f>"2130"</f>
        <v>2130</v>
      </c>
      <c r="D192" t="s">
        <v>305</v>
      </c>
      <c r="H192" s="2" t="s">
        <v>306</v>
      </c>
      <c r="I192">
        <v>2004</v>
      </c>
      <c r="J192" t="s">
        <v>129</v>
      </c>
      <c r="K192" t="s">
        <v>62</v>
      </c>
    </row>
    <row r="193" spans="1:11" ht="30">
      <c r="A193" t="s">
        <v>11</v>
      </c>
      <c r="B193" t="str">
        <f t="shared" si="5"/>
        <v>2016-04-22</v>
      </c>
      <c r="C193" t="str">
        <f>"2200"</f>
        <v>2200</v>
      </c>
      <c r="D193" t="s">
        <v>307</v>
      </c>
      <c r="F193" t="s">
        <v>13</v>
      </c>
      <c r="H193" s="2" t="s">
        <v>308</v>
      </c>
      <c r="I193">
        <v>0</v>
      </c>
      <c r="J193" t="s">
        <v>309</v>
      </c>
      <c r="K193" t="s">
        <v>18</v>
      </c>
    </row>
    <row r="194" spans="1:11" ht="30">
      <c r="A194" t="s">
        <v>11</v>
      </c>
      <c r="B194" t="str">
        <f t="shared" si="5"/>
        <v>2016-04-22</v>
      </c>
      <c r="C194" t="str">
        <f>"2300"</f>
        <v>2300</v>
      </c>
      <c r="D194" t="s">
        <v>310</v>
      </c>
      <c r="E194" t="s">
        <v>312</v>
      </c>
      <c r="F194" t="s">
        <v>20</v>
      </c>
      <c r="G194" t="s">
        <v>142</v>
      </c>
      <c r="H194" s="2" t="s">
        <v>311</v>
      </c>
      <c r="I194">
        <v>2013</v>
      </c>
      <c r="J194" t="s">
        <v>129</v>
      </c>
      <c r="K194" t="s">
        <v>65</v>
      </c>
    </row>
    <row r="195" spans="1:11" ht="30">
      <c r="A195" t="s">
        <v>11</v>
      </c>
      <c r="B195" t="str">
        <f aca="true" t="shared" si="6" ref="B195:B223">"2016-04-23"</f>
        <v>2016-04-23</v>
      </c>
      <c r="C195" t="str">
        <f>"0000"</f>
        <v>0000</v>
      </c>
      <c r="D195" t="s">
        <v>313</v>
      </c>
      <c r="F195" t="s">
        <v>88</v>
      </c>
      <c r="G195" t="s">
        <v>314</v>
      </c>
      <c r="H195" s="2" t="s">
        <v>315</v>
      </c>
      <c r="I195">
        <v>0</v>
      </c>
      <c r="J195" t="s">
        <v>17</v>
      </c>
      <c r="K195" t="s">
        <v>316</v>
      </c>
    </row>
    <row r="196" spans="1:11" ht="45">
      <c r="A196" t="s">
        <v>11</v>
      </c>
      <c r="B196" t="str">
        <f t="shared" si="6"/>
        <v>2016-04-23</v>
      </c>
      <c r="C196" t="str">
        <f>"0400"</f>
        <v>0400</v>
      </c>
      <c r="D196" t="s">
        <v>318</v>
      </c>
      <c r="E196" t="s">
        <v>320</v>
      </c>
      <c r="F196" t="s">
        <v>13</v>
      </c>
      <c r="H196" s="2" t="s">
        <v>319</v>
      </c>
      <c r="I196">
        <v>2015</v>
      </c>
      <c r="J196" t="s">
        <v>17</v>
      </c>
      <c r="K196" t="s">
        <v>126</v>
      </c>
    </row>
    <row r="197" spans="1:11" ht="45">
      <c r="A197" t="s">
        <v>11</v>
      </c>
      <c r="B197" t="str">
        <f t="shared" si="6"/>
        <v>2016-04-23</v>
      </c>
      <c r="C197" t="str">
        <f>"0500"</f>
        <v>0500</v>
      </c>
      <c r="D197" t="s">
        <v>321</v>
      </c>
      <c r="E197" t="s">
        <v>323</v>
      </c>
      <c r="F197" t="s">
        <v>20</v>
      </c>
      <c r="H197" s="2" t="s">
        <v>322</v>
      </c>
      <c r="I197">
        <v>0</v>
      </c>
      <c r="J197" t="s">
        <v>17</v>
      </c>
      <c r="K197" t="s">
        <v>316</v>
      </c>
    </row>
    <row r="198" spans="1:11" ht="30">
      <c r="A198" t="s">
        <v>11</v>
      </c>
      <c r="B198" t="str">
        <f t="shared" si="6"/>
        <v>2016-04-23</v>
      </c>
      <c r="C198" t="str">
        <f>"0600"</f>
        <v>0600</v>
      </c>
      <c r="D198" t="s">
        <v>19</v>
      </c>
      <c r="E198" t="s">
        <v>324</v>
      </c>
      <c r="F198" t="s">
        <v>20</v>
      </c>
      <c r="H198" s="2" t="s">
        <v>21</v>
      </c>
      <c r="I198">
        <v>2002</v>
      </c>
      <c r="J198" t="s">
        <v>23</v>
      </c>
      <c r="K198" t="s">
        <v>24</v>
      </c>
    </row>
    <row r="199" spans="1:11" ht="30">
      <c r="A199" t="s">
        <v>11</v>
      </c>
      <c r="B199" t="str">
        <f t="shared" si="6"/>
        <v>2016-04-23</v>
      </c>
      <c r="C199" t="str">
        <f>"0615"</f>
        <v>0615</v>
      </c>
      <c r="D199" t="s">
        <v>19</v>
      </c>
      <c r="E199" t="s">
        <v>325</v>
      </c>
      <c r="F199" t="s">
        <v>20</v>
      </c>
      <c r="H199" s="2" t="s">
        <v>21</v>
      </c>
      <c r="I199">
        <v>2002</v>
      </c>
      <c r="J199" t="s">
        <v>23</v>
      </c>
      <c r="K199" t="s">
        <v>26</v>
      </c>
    </row>
    <row r="200" spans="1:11" ht="45">
      <c r="A200" t="s">
        <v>11</v>
      </c>
      <c r="B200" t="str">
        <f t="shared" si="6"/>
        <v>2016-04-23</v>
      </c>
      <c r="C200" t="str">
        <f>"0630"</f>
        <v>0630</v>
      </c>
      <c r="D200" t="s">
        <v>27</v>
      </c>
      <c r="E200" t="s">
        <v>173</v>
      </c>
      <c r="F200" t="s">
        <v>20</v>
      </c>
      <c r="H200" s="2" t="s">
        <v>28</v>
      </c>
      <c r="I200">
        <v>2005</v>
      </c>
      <c r="J200" t="s">
        <v>23</v>
      </c>
      <c r="K200" t="s">
        <v>30</v>
      </c>
    </row>
    <row r="201" spans="1:11" ht="45">
      <c r="A201" t="s">
        <v>11</v>
      </c>
      <c r="B201" t="str">
        <f t="shared" si="6"/>
        <v>2016-04-23</v>
      </c>
      <c r="C201" t="str">
        <f>"0700"</f>
        <v>0700</v>
      </c>
      <c r="D201" t="s">
        <v>31</v>
      </c>
      <c r="F201" t="s">
        <v>20</v>
      </c>
      <c r="H201" s="2" t="s">
        <v>32</v>
      </c>
      <c r="I201">
        <v>2014</v>
      </c>
      <c r="J201" t="s">
        <v>17</v>
      </c>
      <c r="K201" t="s">
        <v>33</v>
      </c>
    </row>
    <row r="202" spans="1:11" ht="45">
      <c r="A202" t="s">
        <v>11</v>
      </c>
      <c r="B202" t="str">
        <f t="shared" si="6"/>
        <v>2016-04-23</v>
      </c>
      <c r="C202" t="str">
        <f>"0730"</f>
        <v>0730</v>
      </c>
      <c r="D202" t="s">
        <v>34</v>
      </c>
      <c r="F202" t="s">
        <v>20</v>
      </c>
      <c r="H202" s="2" t="s">
        <v>35</v>
      </c>
      <c r="I202">
        <v>2010</v>
      </c>
      <c r="J202" t="s">
        <v>23</v>
      </c>
      <c r="K202" t="s">
        <v>36</v>
      </c>
    </row>
    <row r="203" spans="1:11" ht="45">
      <c r="A203" t="s">
        <v>11</v>
      </c>
      <c r="B203" t="str">
        <f t="shared" si="6"/>
        <v>2016-04-23</v>
      </c>
      <c r="C203" t="str">
        <f>"0800"</f>
        <v>0800</v>
      </c>
      <c r="D203" t="s">
        <v>326</v>
      </c>
      <c r="E203" t="s">
        <v>328</v>
      </c>
      <c r="F203" t="s">
        <v>20</v>
      </c>
      <c r="H203" s="2" t="s">
        <v>327</v>
      </c>
      <c r="I203">
        <v>0</v>
      </c>
      <c r="J203" t="s">
        <v>17</v>
      </c>
      <c r="K203" t="s">
        <v>81</v>
      </c>
    </row>
    <row r="204" spans="1:11" ht="30">
      <c r="A204" t="s">
        <v>11</v>
      </c>
      <c r="B204" t="str">
        <f t="shared" si="6"/>
        <v>2016-04-23</v>
      </c>
      <c r="C204" t="str">
        <f>"0830"</f>
        <v>0830</v>
      </c>
      <c r="D204" t="s">
        <v>41</v>
      </c>
      <c r="E204" t="s">
        <v>330</v>
      </c>
      <c r="F204" t="s">
        <v>20</v>
      </c>
      <c r="H204" s="2" t="s">
        <v>329</v>
      </c>
      <c r="I204">
        <v>2012</v>
      </c>
      <c r="J204" t="s">
        <v>17</v>
      </c>
      <c r="K204" t="s">
        <v>30</v>
      </c>
    </row>
    <row r="205" spans="1:11" ht="45">
      <c r="A205" t="s">
        <v>11</v>
      </c>
      <c r="B205" t="str">
        <f t="shared" si="6"/>
        <v>2016-04-23</v>
      </c>
      <c r="C205" t="str">
        <f>"0900"</f>
        <v>0900</v>
      </c>
      <c r="D205" t="s">
        <v>27</v>
      </c>
      <c r="E205" t="s">
        <v>207</v>
      </c>
      <c r="F205" t="s">
        <v>20</v>
      </c>
      <c r="H205" s="2" t="s">
        <v>28</v>
      </c>
      <c r="I205">
        <v>2005</v>
      </c>
      <c r="J205" t="s">
        <v>23</v>
      </c>
      <c r="K205" t="s">
        <v>30</v>
      </c>
    </row>
    <row r="206" spans="1:11" ht="45">
      <c r="A206" t="s">
        <v>11</v>
      </c>
      <c r="B206" t="str">
        <f t="shared" si="6"/>
        <v>2016-04-23</v>
      </c>
      <c r="C206" t="str">
        <f>"0930"</f>
        <v>0930</v>
      </c>
      <c r="D206" t="s">
        <v>31</v>
      </c>
      <c r="F206" t="s">
        <v>20</v>
      </c>
      <c r="H206" s="2" t="s">
        <v>32</v>
      </c>
      <c r="I206">
        <v>2014</v>
      </c>
      <c r="J206" t="s">
        <v>17</v>
      </c>
      <c r="K206" t="s">
        <v>33</v>
      </c>
    </row>
    <row r="207" spans="1:11" ht="45">
      <c r="A207" t="s">
        <v>11</v>
      </c>
      <c r="B207" t="str">
        <f t="shared" si="6"/>
        <v>2016-04-23</v>
      </c>
      <c r="C207" t="str">
        <f>"1000"</f>
        <v>1000</v>
      </c>
      <c r="D207" t="s">
        <v>331</v>
      </c>
      <c r="F207" t="s">
        <v>20</v>
      </c>
      <c r="H207" s="2" t="s">
        <v>332</v>
      </c>
      <c r="I207">
        <v>0</v>
      </c>
      <c r="J207" t="s">
        <v>16</v>
      </c>
      <c r="K207" t="s">
        <v>172</v>
      </c>
    </row>
    <row r="208" spans="1:11" ht="45">
      <c r="A208" t="s">
        <v>11</v>
      </c>
      <c r="B208" t="str">
        <f t="shared" si="6"/>
        <v>2016-04-23</v>
      </c>
      <c r="C208" t="str">
        <f>"1100"</f>
        <v>1100</v>
      </c>
      <c r="D208" t="s">
        <v>333</v>
      </c>
      <c r="F208" t="s">
        <v>13</v>
      </c>
      <c r="G208" t="s">
        <v>142</v>
      </c>
      <c r="H208" s="2" t="s">
        <v>334</v>
      </c>
      <c r="I208">
        <v>2014</v>
      </c>
      <c r="J208" t="s">
        <v>17</v>
      </c>
      <c r="K208" t="s">
        <v>74</v>
      </c>
    </row>
    <row r="209" spans="1:11" ht="45">
      <c r="A209" t="s">
        <v>11</v>
      </c>
      <c r="B209" t="str">
        <f t="shared" si="6"/>
        <v>2016-04-23</v>
      </c>
      <c r="C209" t="str">
        <f>"1200"</f>
        <v>1200</v>
      </c>
      <c r="D209" t="s">
        <v>49</v>
      </c>
      <c r="H209" s="2" t="s">
        <v>50</v>
      </c>
      <c r="I209">
        <v>2016</v>
      </c>
      <c r="J209" t="s">
        <v>17</v>
      </c>
      <c r="K209" t="s">
        <v>51</v>
      </c>
    </row>
    <row r="210" spans="1:11" ht="45">
      <c r="A210" t="s">
        <v>11</v>
      </c>
      <c r="B210" t="str">
        <f t="shared" si="6"/>
        <v>2016-04-23</v>
      </c>
      <c r="C210" t="str">
        <f>"1230"</f>
        <v>1230</v>
      </c>
      <c r="D210" t="s">
        <v>199</v>
      </c>
      <c r="F210" t="s">
        <v>46</v>
      </c>
      <c r="H210" s="2" t="s">
        <v>200</v>
      </c>
      <c r="I210">
        <v>2016</v>
      </c>
      <c r="J210" t="s">
        <v>17</v>
      </c>
      <c r="K210" t="s">
        <v>201</v>
      </c>
    </row>
    <row r="211" spans="1:11" ht="45">
      <c r="A211" t="s">
        <v>11</v>
      </c>
      <c r="B211" t="str">
        <f t="shared" si="6"/>
        <v>2016-04-23</v>
      </c>
      <c r="C211" t="str">
        <f>"1400"</f>
        <v>1400</v>
      </c>
      <c r="D211" t="s">
        <v>263</v>
      </c>
      <c r="F211" t="s">
        <v>20</v>
      </c>
      <c r="H211" s="2" t="s">
        <v>264</v>
      </c>
      <c r="I211">
        <v>0</v>
      </c>
      <c r="J211" t="s">
        <v>23</v>
      </c>
      <c r="K211" t="s">
        <v>262</v>
      </c>
    </row>
    <row r="212" spans="1:11" ht="30">
      <c r="A212" t="s">
        <v>11</v>
      </c>
      <c r="B212" t="str">
        <f t="shared" si="6"/>
        <v>2016-04-23</v>
      </c>
      <c r="C212" t="str">
        <f>"1430"</f>
        <v>1430</v>
      </c>
      <c r="D212" t="s">
        <v>335</v>
      </c>
      <c r="F212" t="s">
        <v>13</v>
      </c>
      <c r="H212" s="2" t="s">
        <v>336</v>
      </c>
      <c r="I212">
        <v>0</v>
      </c>
      <c r="J212" t="s">
        <v>23</v>
      </c>
      <c r="K212" t="s">
        <v>36</v>
      </c>
    </row>
    <row r="213" spans="1:11" ht="30">
      <c r="A213" t="s">
        <v>11</v>
      </c>
      <c r="B213" t="str">
        <f t="shared" si="6"/>
        <v>2016-04-23</v>
      </c>
      <c r="C213" t="str">
        <f>"1500"</f>
        <v>1500</v>
      </c>
      <c r="D213" t="s">
        <v>310</v>
      </c>
      <c r="E213" t="s">
        <v>312</v>
      </c>
      <c r="F213" t="s">
        <v>20</v>
      </c>
      <c r="G213" t="s">
        <v>142</v>
      </c>
      <c r="H213" s="2" t="s">
        <v>311</v>
      </c>
      <c r="I213">
        <v>2013</v>
      </c>
      <c r="J213" t="s">
        <v>129</v>
      </c>
      <c r="K213" t="s">
        <v>65</v>
      </c>
    </row>
    <row r="214" spans="1:11" ht="30">
      <c r="A214" t="s">
        <v>11</v>
      </c>
      <c r="B214" t="str">
        <f t="shared" si="6"/>
        <v>2016-04-23</v>
      </c>
      <c r="C214" t="str">
        <f>"1600"</f>
        <v>1600</v>
      </c>
      <c r="D214" t="s">
        <v>307</v>
      </c>
      <c r="F214" t="s">
        <v>13</v>
      </c>
      <c r="H214" s="2" t="s">
        <v>308</v>
      </c>
      <c r="I214">
        <v>0</v>
      </c>
      <c r="J214" t="s">
        <v>309</v>
      </c>
      <c r="K214" t="s">
        <v>18</v>
      </c>
    </row>
    <row r="215" spans="1:11" ht="45">
      <c r="A215" t="s">
        <v>11</v>
      </c>
      <c r="B215" t="str">
        <f t="shared" si="6"/>
        <v>2016-04-23</v>
      </c>
      <c r="C215" t="str">
        <f>"1700"</f>
        <v>1700</v>
      </c>
      <c r="D215" t="s">
        <v>337</v>
      </c>
      <c r="F215" t="s">
        <v>20</v>
      </c>
      <c r="H215" s="2" t="s">
        <v>338</v>
      </c>
      <c r="I215">
        <v>2014</v>
      </c>
      <c r="J215" t="s">
        <v>129</v>
      </c>
      <c r="K215" t="s">
        <v>33</v>
      </c>
    </row>
    <row r="216" spans="1:11" ht="45">
      <c r="A216" t="s">
        <v>11</v>
      </c>
      <c r="B216" t="str">
        <f t="shared" si="6"/>
        <v>2016-04-23</v>
      </c>
      <c r="C216" t="str">
        <f>"1730"</f>
        <v>1730</v>
      </c>
      <c r="D216" t="s">
        <v>31</v>
      </c>
      <c r="F216" t="s">
        <v>20</v>
      </c>
      <c r="H216" s="2" t="s">
        <v>32</v>
      </c>
      <c r="I216">
        <v>2014</v>
      </c>
      <c r="J216" t="s">
        <v>17</v>
      </c>
      <c r="K216" t="s">
        <v>30</v>
      </c>
    </row>
    <row r="217" spans="1:11" ht="45">
      <c r="A217" t="s">
        <v>11</v>
      </c>
      <c r="B217" t="str">
        <f t="shared" si="6"/>
        <v>2016-04-23</v>
      </c>
      <c r="C217" t="str">
        <f>"1800"</f>
        <v>1800</v>
      </c>
      <c r="D217" t="s">
        <v>339</v>
      </c>
      <c r="H217" s="2" t="s">
        <v>340</v>
      </c>
      <c r="I217">
        <v>2016</v>
      </c>
      <c r="J217" t="s">
        <v>68</v>
      </c>
      <c r="K217" t="s">
        <v>341</v>
      </c>
    </row>
    <row r="218" spans="1:11" ht="45">
      <c r="A218" t="s">
        <v>11</v>
      </c>
      <c r="B218" t="str">
        <f t="shared" si="6"/>
        <v>2016-04-23</v>
      </c>
      <c r="C218" t="str">
        <f>"1830"</f>
        <v>1830</v>
      </c>
      <c r="D218" t="s">
        <v>342</v>
      </c>
      <c r="F218" t="s">
        <v>20</v>
      </c>
      <c r="H218" s="2" t="s">
        <v>343</v>
      </c>
      <c r="I218">
        <v>0</v>
      </c>
      <c r="J218" t="s">
        <v>23</v>
      </c>
      <c r="K218" t="s">
        <v>62</v>
      </c>
    </row>
    <row r="219" spans="1:11" ht="45">
      <c r="A219" t="s">
        <v>11</v>
      </c>
      <c r="B219" t="str">
        <f t="shared" si="6"/>
        <v>2016-04-23</v>
      </c>
      <c r="C219" t="str">
        <f>"1900"</f>
        <v>1900</v>
      </c>
      <c r="D219" t="s">
        <v>56</v>
      </c>
      <c r="E219" t="s">
        <v>344</v>
      </c>
      <c r="F219" t="s">
        <v>20</v>
      </c>
      <c r="H219" s="2" t="s">
        <v>57</v>
      </c>
      <c r="I219">
        <v>2011</v>
      </c>
      <c r="J219" t="s">
        <v>23</v>
      </c>
      <c r="K219" t="s">
        <v>59</v>
      </c>
    </row>
    <row r="220" spans="1:11" ht="45">
      <c r="A220" t="s">
        <v>11</v>
      </c>
      <c r="B220" t="str">
        <f t="shared" si="6"/>
        <v>2016-04-23</v>
      </c>
      <c r="C220" t="str">
        <f>"1930"</f>
        <v>1930</v>
      </c>
      <c r="D220" t="s">
        <v>345</v>
      </c>
      <c r="F220" t="s">
        <v>20</v>
      </c>
      <c r="H220" s="2" t="s">
        <v>346</v>
      </c>
      <c r="I220">
        <v>2007</v>
      </c>
      <c r="J220" t="s">
        <v>17</v>
      </c>
      <c r="K220" t="s">
        <v>317</v>
      </c>
    </row>
    <row r="221" spans="1:11" ht="30">
      <c r="A221" t="s">
        <v>11</v>
      </c>
      <c r="B221" t="str">
        <f t="shared" si="6"/>
        <v>2016-04-23</v>
      </c>
      <c r="C221" t="str">
        <f>"2030"</f>
        <v>2030</v>
      </c>
      <c r="D221" t="s">
        <v>347</v>
      </c>
      <c r="F221" t="s">
        <v>83</v>
      </c>
      <c r="G221" t="s">
        <v>348</v>
      </c>
      <c r="H221" s="2" t="s">
        <v>349</v>
      </c>
      <c r="I221">
        <v>2013</v>
      </c>
      <c r="J221" t="s">
        <v>129</v>
      </c>
      <c r="K221" t="s">
        <v>74</v>
      </c>
    </row>
    <row r="222" spans="1:11" ht="45">
      <c r="A222" t="s">
        <v>11</v>
      </c>
      <c r="B222" t="str">
        <f t="shared" si="6"/>
        <v>2016-04-23</v>
      </c>
      <c r="C222" t="str">
        <f>"2130"</f>
        <v>2130</v>
      </c>
      <c r="D222" t="s">
        <v>350</v>
      </c>
      <c r="E222" t="s">
        <v>16</v>
      </c>
      <c r="F222" t="s">
        <v>83</v>
      </c>
      <c r="G222" t="s">
        <v>351</v>
      </c>
      <c r="H222" s="2" t="s">
        <v>352</v>
      </c>
      <c r="I222">
        <v>2000</v>
      </c>
      <c r="J222" t="s">
        <v>129</v>
      </c>
      <c r="K222" t="s">
        <v>353</v>
      </c>
    </row>
    <row r="223" spans="1:11" ht="45">
      <c r="A223" t="s">
        <v>11</v>
      </c>
      <c r="B223" t="str">
        <f t="shared" si="6"/>
        <v>2016-04-23</v>
      </c>
      <c r="C223" t="str">
        <f>"2320"</f>
        <v>2320</v>
      </c>
      <c r="D223" t="s">
        <v>131</v>
      </c>
      <c r="F223" t="s">
        <v>20</v>
      </c>
      <c r="H223" s="2" t="s">
        <v>132</v>
      </c>
      <c r="I223">
        <v>0</v>
      </c>
      <c r="J223" t="s">
        <v>17</v>
      </c>
      <c r="K223" t="s">
        <v>133</v>
      </c>
    </row>
    <row r="224" spans="1:11" ht="30">
      <c r="A224" t="s">
        <v>11</v>
      </c>
      <c r="B224" t="str">
        <f>"2016-04-24"</f>
        <v>2016-04-24</v>
      </c>
      <c r="C224" t="str">
        <f>"0000"</f>
        <v>0000</v>
      </c>
      <c r="D224" t="s">
        <v>313</v>
      </c>
      <c r="F224" t="s">
        <v>88</v>
      </c>
      <c r="G224" t="s">
        <v>314</v>
      </c>
      <c r="H224" s="2" t="s">
        <v>315</v>
      </c>
      <c r="I224">
        <v>0</v>
      </c>
      <c r="J224" t="s">
        <v>17</v>
      </c>
      <c r="K224" t="s">
        <v>218</v>
      </c>
    </row>
    <row r="225" spans="1:11" ht="45">
      <c r="A225" t="s">
        <v>11</v>
      </c>
      <c r="B225" t="str">
        <f>"2016-04-24"</f>
        <v>2016-04-24</v>
      </c>
      <c r="C225" t="str">
        <f>"0400"</f>
        <v>0400</v>
      </c>
      <c r="D225" t="s">
        <v>219</v>
      </c>
      <c r="F225" t="s">
        <v>13</v>
      </c>
      <c r="G225" t="s">
        <v>155</v>
      </c>
      <c r="H225" s="2" t="s">
        <v>220</v>
      </c>
      <c r="I225">
        <v>2012</v>
      </c>
      <c r="J225" t="s">
        <v>17</v>
      </c>
      <c r="K225" t="s">
        <v>105</v>
      </c>
    </row>
    <row r="226" ht="15">
      <c r="A226" t="s">
        <v>354</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2016-03-22T06:40:12Z</dcterms:created>
  <dcterms:modified xsi:type="dcterms:W3CDTF">2016-03-30T03:51:03Z</dcterms:modified>
  <cp:category/>
  <cp:version/>
  <cp:contentType/>
  <cp:contentStatus/>
</cp:coreProperties>
</file>