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3180" activeTab="0"/>
  </bookViews>
  <sheets>
    <sheet name=" NITV_EPG_Rpt865218" sheetId="1" r:id="rId1"/>
  </sheets>
  <definedNames/>
  <calcPr fullCalcOnLoad="1"/>
</workbook>
</file>

<file path=xl/sharedStrings.xml><?xml version="1.0" encoding="utf-8"?>
<sst xmlns="http://schemas.openxmlformats.org/spreadsheetml/2006/main" count="2002" uniqueCount="462">
  <si>
    <t>Date</t>
  </si>
  <si>
    <t>Start Time</t>
  </si>
  <si>
    <t>Title</t>
  </si>
  <si>
    <t>Classification</t>
  </si>
  <si>
    <t>Consumer Advice</t>
  </si>
  <si>
    <t>Digital Epg Synpopsis</t>
  </si>
  <si>
    <t>Episode Title</t>
  </si>
  <si>
    <t>Episode Number</t>
  </si>
  <si>
    <t>Series Number</t>
  </si>
  <si>
    <t>Year of Production</t>
  </si>
  <si>
    <t>Country of Origin</t>
  </si>
  <si>
    <t>Nominal Length</t>
  </si>
  <si>
    <t xml:space="preserve">NITV On The Road: Saltwater Freshwater </t>
  </si>
  <si>
    <t>PG</t>
  </si>
  <si>
    <t>Sue Ray: Newcomer to the music industry Queensland performer Sue Ray has risen to acclaim with her debut album about heartbreak and self-discovery. Sue Ray shares her stories and performs.</t>
  </si>
  <si>
    <t>Sue Ray</t>
  </si>
  <si>
    <t xml:space="preserve"> </t>
  </si>
  <si>
    <t>AUSTRALIA</t>
  </si>
  <si>
    <t>51mins</t>
  </si>
  <si>
    <t>Mysterious Cities Of Gold</t>
  </si>
  <si>
    <t>The original 80s animation classic that follows a young orphan called Esteban as he searches the New World for both his father and the mysterious Cities of Gold.</t>
  </si>
  <si>
    <t>FRANCE</t>
  </si>
  <si>
    <t>27mins</t>
  </si>
  <si>
    <t xml:space="preserve">Welcome To Wapos Bay </t>
  </si>
  <si>
    <t>G</t>
  </si>
  <si>
    <t>The kids of Wapos Bay love adventure and their playground is a vast area that's been home to their Cree ancestors for millennia. As they explore the world around them, they learn respect &amp; cooperation</t>
  </si>
  <si>
    <t>Going For The Gold</t>
  </si>
  <si>
    <t>CANADA</t>
  </si>
  <si>
    <t>23mins</t>
  </si>
  <si>
    <t>The Time Compass</t>
  </si>
  <si>
    <t>The social organization, daily life, myths and beliefs of the main cultures of history addressed in a different tone, with touches of humour in a 'close-to-the-kids' language.</t>
  </si>
  <si>
    <t>SPAIN</t>
  </si>
  <si>
    <t>11mins</t>
  </si>
  <si>
    <t>Kagagi, The Raven</t>
  </si>
  <si>
    <t>Matthew is an average 16 year old, or at least he was. He has found out that he has inherited an ancient power and responsibility - and the age old evil known as the Windingo has returned.</t>
  </si>
  <si>
    <t>21mins</t>
  </si>
  <si>
    <t>Tazartiza</t>
  </si>
  <si>
    <t>5mins</t>
  </si>
  <si>
    <t>The Dreaming</t>
  </si>
  <si>
    <t>Animated traditional stories explained by the Elders  including the Dolphin NSW and the Wanka Manapulpa Minyma, WA</t>
  </si>
  <si>
    <t>22mins</t>
  </si>
  <si>
    <t>Finding My Magic Series 1</t>
  </si>
  <si>
    <t>Finding My Magic is a children's rights education program designed to teach students about their rights and responsibilities. Finding My Magic features Olympic Champion Cathy Freeman.</t>
  </si>
  <si>
    <t>7mins</t>
  </si>
  <si>
    <t>Tales Of Tatonka</t>
  </si>
  <si>
    <t>Meet Wanji, Nunpa, Yamni and Topa, four adventurous wolf cubs who live with their parents amidst a wolf pack in the plains and forests of North America</t>
  </si>
  <si>
    <t>12mins</t>
  </si>
  <si>
    <t xml:space="preserve">Aussie Bush Tales </t>
  </si>
  <si>
    <t>Elder Moort wanted goats milk to drink, he sent the boys into the gorges looking for a herd of goats. They brought back a billy goat. Elder Moort yelled out to the boys - 'This is not a milking goat!'</t>
  </si>
  <si>
    <t>Desert Billy Goats</t>
  </si>
  <si>
    <t>8mins</t>
  </si>
  <si>
    <t>Tiga Talk Series 3</t>
  </si>
  <si>
    <t>Kimmie and Jason have a secret - whenever all the adults leave the room, their plush toy wolf Tiga comes to life to teach the kids all the stories, sounds and languages he has learned from their Kokum</t>
  </si>
  <si>
    <t xml:space="preserve">My Animal Friends </t>
  </si>
  <si>
    <t>This series is a unique look at the early life and development of young animals, edited and narrated from the viewpoint of the animals themselves.</t>
  </si>
  <si>
    <t>Inuk</t>
  </si>
  <si>
    <t>Inuk is a highly imaginative seven-year-old Inuit boy who lives with his family in the Arctic. Destined to become a shaman, Inuk has special magical powers.</t>
  </si>
  <si>
    <t>UNITED KINGDOM</t>
  </si>
  <si>
    <t>13mins</t>
  </si>
  <si>
    <t xml:space="preserve">Yamba's Playtime </t>
  </si>
  <si>
    <t>Come join Yamba the Honeyant and her friends for lots of fun!</t>
  </si>
  <si>
    <t>Sharing Is Caring</t>
  </si>
  <si>
    <t>30mins</t>
  </si>
  <si>
    <t>Rise</t>
  </si>
  <si>
    <t xml:space="preserve">a </t>
  </si>
  <si>
    <t>The people of the Standing Rock Indian Reservation of North and South Dakota fight to stop a pipeline from being built on their ancestral homeland.</t>
  </si>
  <si>
    <t>Sacred Water: Standing Rock Part 1</t>
  </si>
  <si>
    <t>42mins</t>
  </si>
  <si>
    <t>Small Business Secrets</t>
  </si>
  <si>
    <t>NC</t>
  </si>
  <si>
    <t>Small Business Secrets shines a light on the small business owners and innovators playing a vital role in the economic growth of Australia.</t>
  </si>
  <si>
    <t>24mins</t>
  </si>
  <si>
    <t>Live coverage of the W-League 2017. Brisbane Roar take on Melbourne Victory at Suncorp Stadium.</t>
  </si>
  <si>
    <t>135mins</t>
  </si>
  <si>
    <t>VolleyFest is the premier event on the Australian Beach Volleyball Calendar. SBS broadcasts the Women's World Tour Finals. Volleyball fans are treated to a sporting event like no other in Australia.</t>
  </si>
  <si>
    <t>110mins</t>
  </si>
  <si>
    <t>International Rugby from the Hottest 7s in the World.</t>
  </si>
  <si>
    <t>26mins</t>
  </si>
  <si>
    <t>50mins</t>
  </si>
  <si>
    <t>NEW ZEALAND</t>
  </si>
  <si>
    <t>Maori Tv's Native Affairs Summer 2017</t>
  </si>
  <si>
    <t>The Summer edition of Maori TV's flagship current affairs show. A mix of pre-recorded stories with interviews and panels, where invited guests discuss the latest events.</t>
  </si>
  <si>
    <t>On The Edge</t>
  </si>
  <si>
    <t xml:space="preserve">a l v </t>
  </si>
  <si>
    <t>Jessica Mauboy a Sean Choolburra judge the teenagers' performances. Underneath the creative enthusiasm is sadness and pain.</t>
  </si>
  <si>
    <t>Deadly Encounters</t>
  </si>
  <si>
    <t>Designing Africa</t>
  </si>
  <si>
    <t>Find out who's shaping Africa's fashion scene with Diana Opoti as she travels to Africa's fashion capitals and shows you the latest trends and portrays emerging young talents.</t>
  </si>
  <si>
    <t>SOUTH AFRICA</t>
  </si>
  <si>
    <t xml:space="preserve">Project Matauranga </t>
  </si>
  <si>
    <t>Investigates Maori worldviews and methodologies within the scientific community and looks at their practical application for finding solutions by combining Maori knowledge and western science.</t>
  </si>
  <si>
    <t>Contaminants</t>
  </si>
  <si>
    <t>The Price of the Prize</t>
  </si>
  <si>
    <t>45mins</t>
  </si>
  <si>
    <t>After The Last River</t>
  </si>
  <si>
    <t>90mins</t>
  </si>
  <si>
    <t>We Shall Remain</t>
  </si>
  <si>
    <t xml:space="preserve">a v </t>
  </si>
  <si>
    <t>Part One of a five-part series that shows how Native American peoples valiantly resisted expulsion from their lands and fought the extinction of their culture. We start in New England in 1620.</t>
  </si>
  <si>
    <t>After The Mayflower</t>
  </si>
  <si>
    <t>USA</t>
  </si>
  <si>
    <t>76mins</t>
  </si>
  <si>
    <t>Shimasani</t>
  </si>
  <si>
    <t>Mary Jane must choose to either stay at home on the reservation or leave to go to boarding school.</t>
  </si>
  <si>
    <t>14mins</t>
  </si>
  <si>
    <t>Live coverage of the W-League 2017-18. Newcastle Jets take on Adelaide United at McDonald Jones Stadium.</t>
  </si>
  <si>
    <t>Volumz</t>
  </si>
  <si>
    <t xml:space="preserve">a l </t>
  </si>
  <si>
    <t>Hosted by Alec Doomadgee, Volumz brings you music and interviews highlighting the best of the Australian Indigenous music scene.</t>
  </si>
  <si>
    <t>60mins</t>
  </si>
  <si>
    <t>55mins</t>
  </si>
  <si>
    <t>Urubus, The</t>
  </si>
  <si>
    <t>Raven Power</t>
  </si>
  <si>
    <t>Talespinners</t>
  </si>
  <si>
    <t>A vibrant series of short animated films that explore a range of multicultural themes - identity, diversity, belonging, traditions and ceremonies.</t>
  </si>
  <si>
    <t>The children go down to the river to catch some mud crabs for dinner. Boya rescues a Joey kangaroo and makes a new friend. All their hard work is wasted as the mud crabs all get away except for one.</t>
  </si>
  <si>
    <t>Boya's Pet Mud Crab</t>
  </si>
  <si>
    <t>9mins</t>
  </si>
  <si>
    <t>Detective Yamba</t>
  </si>
  <si>
    <t>29mins</t>
  </si>
  <si>
    <t>Australia's Got Language</t>
  </si>
  <si>
    <t>The Puliima Forum brings together language workers from around the country. In 2013 the organisers decided to host an informal talent contest at the event</t>
  </si>
  <si>
    <t>Waabiny Time</t>
  </si>
  <si>
    <t>Noongar people have been solid tool makers for a long, long time. Karli, the boomerang and kitj, the spear are very useful tools.</t>
  </si>
  <si>
    <t>Traditional Tools</t>
  </si>
  <si>
    <t>Yarramundi Kids</t>
  </si>
  <si>
    <t>Today's show is about reading the land &amp; making sense of the weather..</t>
  </si>
  <si>
    <t>Reading The Land</t>
  </si>
  <si>
    <t>4mins</t>
  </si>
  <si>
    <t>Musomagic Outback Tracks</t>
  </si>
  <si>
    <t>Showcasing songs and videos created in remote outback communities.</t>
  </si>
  <si>
    <t>Daly River</t>
  </si>
  <si>
    <t>Grounded</t>
  </si>
  <si>
    <t>Features the problems of alcohol abuse in the Aboriginal community. We also head over to the Centre for Appropriate Technology and check out the Metalwork course with Kevin Buzzacott.</t>
  </si>
  <si>
    <t>In The Frame</t>
  </si>
  <si>
    <t>Hosted by Rhoda Roberts this program explores the lives of our heroes and personalities as they talk candidly about their photos. This episode features Joel and Naomi from Last Kinection.</t>
  </si>
  <si>
    <t>Last Kinection</t>
  </si>
  <si>
    <t>Kriol Kitchen</t>
  </si>
  <si>
    <t>Eric Fejo tells us he is an average cook, but we think he is more than that. In this episode, Eric shows us his family recipes for three amazing dishes.</t>
  </si>
  <si>
    <t>Eric Fejo: Goose Heart &amp; Giblet Chilli, Marinated Buffalo Satays, Prawn Fritters</t>
  </si>
  <si>
    <t>25mins</t>
  </si>
  <si>
    <t>Surviving</t>
  </si>
  <si>
    <t>Finding his escape from the city bustle, Kilkivan QLD, Kabi Kabi, a place on his mother's country, Uncle Eugene Burgo grows a world of beauty around him.</t>
  </si>
  <si>
    <t>Eugene Bargo</t>
  </si>
  <si>
    <t>15mins</t>
  </si>
  <si>
    <t>Charmaine Green, an academic poet and artist. Take us on a journey from her birthplace, to her hometown, Mullewa, out to her traditional country and the burial sites for her passed family members.</t>
  </si>
  <si>
    <t>Charmaine Green</t>
  </si>
  <si>
    <t>Real Pasifik</t>
  </si>
  <si>
    <t>A cooking series with a beautiful philosophy; exploring cooking as a product of culture and community. We look at sourcing local ingredients and harvesting the rich knowledge of indigenous communities</t>
  </si>
  <si>
    <t>Fiji</t>
  </si>
  <si>
    <t>VANUATU</t>
  </si>
  <si>
    <t>Our Stories</t>
  </si>
  <si>
    <t>Manganna's Calling shares Brody's search to find ways to stop the logging of his precious birth Country and the guidance offered by the Manganna's the Black Cockatoo.</t>
  </si>
  <si>
    <t>Manganna's Calling</t>
  </si>
  <si>
    <t>16mins</t>
  </si>
  <si>
    <t>Anthem Sessions Interstitials</t>
  </si>
  <si>
    <t>Our Anthems showcase iconic songs for this lands First Peoples from some of our very best song men and women.</t>
  </si>
  <si>
    <t>Troy And Dean Brady</t>
  </si>
  <si>
    <t>6mins</t>
  </si>
  <si>
    <t>Nitv News</t>
  </si>
  <si>
    <t>NITV presents the latest stories from a trusted lens, with a specific focus on Aboriginal and Torres Strait Islander news relevant to all Australians. For more news coverage, visit nitv.org.au/news.</t>
  </si>
  <si>
    <t>The Prophets</t>
  </si>
  <si>
    <t>This riveting, seven part series reveals the incredible stories of the Maori prophets. Presented as a comprehensive anthology, their lives are a fascinating aspect of NZ history.</t>
  </si>
  <si>
    <t>Papahurihia</t>
  </si>
  <si>
    <t>My Home The Block</t>
  </si>
  <si>
    <t>An intimate portrait of Aboriginal Elder, Joyce Ingram living in the first inner-city land grant allocated to the Indigenous people that would become a symbol for Indigenous land rights - The Block.</t>
  </si>
  <si>
    <t xml:space="preserve">Homeland Dreaming </t>
  </si>
  <si>
    <t>This is the story of a remote community and what happened when two architects, a horticulturalist, some tradespeople, and community members came together over ten days to fulfil an Old Man's dream.</t>
  </si>
  <si>
    <t xml:space="preserve">Pro Bull Riding </t>
  </si>
  <si>
    <t>Cowboys from 5 countries competing over two days in an exciting knockout format. Welcome to the world's toughest sport, where it's not just about winning, it's all about survival.</t>
  </si>
  <si>
    <t>Townsville, Queensland</t>
  </si>
  <si>
    <t>44mins</t>
  </si>
  <si>
    <t>Vanuatu</t>
  </si>
  <si>
    <t>Robert Oliver helps cater for a Samoan wedding feeding 300 hungry guests all in a bid to research the viability of opening Auckland's first ever Pasifika themed fine dining restaurant.</t>
  </si>
  <si>
    <t>Samoa</t>
  </si>
  <si>
    <t>Uluit: Champions Of The North</t>
  </si>
  <si>
    <t xml:space="preserve">a w </t>
  </si>
  <si>
    <t>Join this remarkable all female Inuit hockey team as they skate their way to the 2010 Whale Cup. A rare view into the realities of life in a remote town a the deep sense of community and tradition.</t>
  </si>
  <si>
    <t>59mins</t>
  </si>
  <si>
    <t>Lights Camera Action</t>
  </si>
  <si>
    <t>Christopher Changes His Name</t>
  </si>
  <si>
    <t>The Aboriginal boys find some eucalyptus branches and decide to make three didgeridoos that will have the most beautiful acoustic sounds in the land.</t>
  </si>
  <si>
    <t>Three Didgeridoos</t>
  </si>
  <si>
    <t>Dino Friend</t>
  </si>
  <si>
    <t>Do you feel djoorabiny, do you feel happy? Or do you feel menditj, do you feel sick? Make sure you share how you feel with someone who cares. It's moorditj koolangka!</t>
  </si>
  <si>
    <t>Feelings</t>
  </si>
  <si>
    <t>Today's show is about the night sky and the traditional significance of the stars for Darug people.</t>
  </si>
  <si>
    <t>Night Sky</t>
  </si>
  <si>
    <t>Kalgoorlie</t>
  </si>
  <si>
    <t>A series of fast-moving grab-bag of teenage interest items covering every aspect of Aboriginal youth, pride and culture.</t>
  </si>
  <si>
    <t>Hosted by Rhoda Roberts, this prgoram explores the lives of our heroes and personalities as they talk candidly about their photos. This episode features Stan Grant.</t>
  </si>
  <si>
    <t>Stan Grant</t>
  </si>
  <si>
    <t>In this episode, Robbie Mills shares two of his sovereign foods with us: Magpie Goose and Kangaroo.</t>
  </si>
  <si>
    <t>Robbie Mills: Baked Marinated Magpie Goose, Blachan, Braised Kangaroo Steaks With Asparagus Mushroom</t>
  </si>
  <si>
    <t>Around The Campfire</t>
  </si>
  <si>
    <t>Patsy eloquently speaks about her gentle way and her survival. At the age of five, Patsy was put on a barge by a white policeman and sent to a mission where she grew up on Mornington Island.</t>
  </si>
  <si>
    <t>Doomadgee With Patsy O'keefe</t>
  </si>
  <si>
    <t>Gurrgara is the name of a significant hill in Ngarluma country. Is a company providing cultural awareness services in the Shire of Roebourne. CEO Clinton Walker, shares cultural awareness and tourism.</t>
  </si>
  <si>
    <t>Gurrgura</t>
  </si>
  <si>
    <t>Niue</t>
  </si>
  <si>
    <t>Beneath Kukuwam Smiles is a reflectives the emotional, financial and cultural struggles laying underneath traditional tombstone openings in the remote Far North Queensland community of Seisia.</t>
  </si>
  <si>
    <t>Beneath Kukuwam Smiles</t>
  </si>
  <si>
    <t>Bart Willoughby - We Have Survived</t>
  </si>
  <si>
    <t>The Loner</t>
  </si>
  <si>
    <t>M</t>
  </si>
  <si>
    <t xml:space="preserve">l </t>
  </si>
  <si>
    <t xml:space="preserve"> A documentary on the lost album recording of Uncle Vic Simms in the 1960's from Bathurst prison and its inspiration for a Torres Strait Islander man seeking to bring it back to life with a twist.</t>
  </si>
  <si>
    <t xml:space="preserve">Road To The Globe: Troilus And Cressida </t>
  </si>
  <si>
    <t>Broke Ass Game Show</t>
  </si>
  <si>
    <t>Comics David Magidoff and Derek Gaines hit the streets of New York to lure unsuspecting contestants into playing some seriously fun, twisted games that trade participants' dignity for cold hard cash.</t>
  </si>
  <si>
    <t>Shrub And Tug</t>
  </si>
  <si>
    <t>20mins</t>
  </si>
  <si>
    <t>Cotton Candy Sasquatch</t>
  </si>
  <si>
    <t xml:space="preserve">Survive Aotearoa </t>
  </si>
  <si>
    <t>The guys are on Lake Wanaka trout fishing when their boat motor dies. Barrie tows them to shore; they must survive on the Island and find their way back to civilisation.</t>
  </si>
  <si>
    <t>Te Araroa: Tales From The Trails</t>
  </si>
  <si>
    <t>Pio Terei takes a fresh look at Aotearoa by foot, to connect with the people and local histories. The unspoilt landscapes hark back to when Maori and Pakeha explorers first encountered this land.</t>
  </si>
  <si>
    <t>Kapiti</t>
  </si>
  <si>
    <t>54mins</t>
  </si>
  <si>
    <t>Maiden Flight Of The Condor</t>
  </si>
  <si>
    <t>Dance Dance</t>
  </si>
  <si>
    <t>Christopher Please Clean Your Room</t>
  </si>
  <si>
    <t>While hunting for a kangaroo the Aboriginal boys were followed by a friendly emu that had just walked through a smelly prickle bush.</t>
  </si>
  <si>
    <t>Hot Emu Soup</t>
  </si>
  <si>
    <t>Yamba's Antastic Games</t>
  </si>
  <si>
    <t>Cooking In Kalkarindji</t>
  </si>
  <si>
    <t>Men of Kalkarindji show how to prepare kangaroo tail on the fire</t>
  </si>
  <si>
    <t>3mins</t>
  </si>
  <si>
    <t xml:space="preserve">Be Deadly </t>
  </si>
  <si>
    <t>Be Deadly is a collaboration between Aboriginal and Torres Strait Islander and non-indigenous artists to create public art projects to showcase Australia's rich and diverse Indigenous cultures.</t>
  </si>
  <si>
    <t>Korraiyn</t>
  </si>
  <si>
    <t>Korraiyn explores the unique style and connection to country of Indigenous surfers. It also reveals how for Australia's saltwater people surfing is more that just wave riding.</t>
  </si>
  <si>
    <t>I Live, I Breathe, I Surf</t>
  </si>
  <si>
    <t>Feel the passion of Indigenous surfing focusing on some of the contenders at the Australian Indigenous Surfing Titles in  2015.</t>
  </si>
  <si>
    <t>47mins</t>
  </si>
  <si>
    <t>There are maar keny bonar, six seasons. Birak is hot time, time for djiba-djobaliny, swimming time.</t>
  </si>
  <si>
    <t>Seasons And Weather</t>
  </si>
  <si>
    <t>Today's show is about games. We learn the Darug word for playing, meet todays guest Yaarnz man, Paul Sinclair &amp; Uncle Chris shows us how to use ochres as paint.</t>
  </si>
  <si>
    <t>Games We Play</t>
  </si>
  <si>
    <t>Finding My Magic Ep 13</t>
  </si>
  <si>
    <t>Wadeye</t>
  </si>
  <si>
    <t>This episode of Grounded is from the Satellite Dreaming Display in the CAAMA building in Alice Springs.</t>
  </si>
  <si>
    <t>Grounded Series 1 Ep 13</t>
  </si>
  <si>
    <t>28mins</t>
  </si>
  <si>
    <t>India Part 1</t>
  </si>
  <si>
    <t>Hosted by Rhoda Roberts, this program explores the lives of our heroes and personalities as they talk candidly about their photos. This episode features Shellie Morris.</t>
  </si>
  <si>
    <t>Shellie Morris</t>
  </si>
  <si>
    <t>Performer Ali Mills cooks up a yummy Goose Curry for us and shares some songs to while away the time as her dish cooks.</t>
  </si>
  <si>
    <t>Ali Mills: Magpie Goose Curry &amp; Fried Damper</t>
  </si>
  <si>
    <t>Desperate Measures</t>
  </si>
  <si>
    <t>Brewarrina (meaning meeting place) used to be a popular gathering ground for over 5000 Ngeamba, Murrawarri, Gamilaraay, and Yuwaalaraay people in certain seasons.</t>
  </si>
  <si>
    <t>Brewarrina</t>
  </si>
  <si>
    <t>Pam Hegarty - Aboriginal Archaeologist takes us for a tour around country to visit some of the culturally significant sites which are on JURU country.</t>
  </si>
  <si>
    <t>China Doll With Pam Hegarty</t>
  </si>
  <si>
    <t>Anthony Ware is a Torres Strait Islander with a granddad who sells fruit by the side of the road. We join him for a week to meet his local suppliers, quirky regulars, and to discover what he does.</t>
  </si>
  <si>
    <t>My Athe Is A Fruit Vendor</t>
  </si>
  <si>
    <t>Custodians</t>
  </si>
  <si>
    <t>Jason Brown is a Darriebrllum elder from the Bundaberg region in Queensland. He lives on Patty Island just outside the city and shows us his tribe's boundaries and some carved rocks.</t>
  </si>
  <si>
    <t>Darriebrillum - Bundaberg</t>
  </si>
  <si>
    <t>Africa On A Plate</t>
  </si>
  <si>
    <t>Chef Lentswe Bhengu travels to the most populous city in Africa, Lagos, Nigeria, and takes what he learns from street vendors and restaurant chefs to create a dish of mouth watering moi moi with pan f</t>
  </si>
  <si>
    <t>Lagos, Nigeria</t>
  </si>
  <si>
    <t xml:space="preserve">a d l </t>
  </si>
  <si>
    <t>Savage Family, a militant Native hip-hop crew, recruits disenfranchised Native youth using rap to reclaim cultural identity and incite resistance by any means.</t>
  </si>
  <si>
    <t>Warriors Rising</t>
  </si>
  <si>
    <t>Living Black</t>
  </si>
  <si>
    <t>Australia's premier Indigenous current affairs program, shining a light on the issues affecting Indigenous Australians. Hosted by Karla Grant.</t>
  </si>
  <si>
    <t>Mungo Man Returns</t>
  </si>
  <si>
    <t>Message From Mungo</t>
  </si>
  <si>
    <t>Award winning story of the interaction between scientists and the Custodians of Indigenous heritage at Lake Mungo, one of the worlds richest archaeological sites.</t>
  </si>
  <si>
    <t>70mins</t>
  </si>
  <si>
    <t>Let's Talk Constitutional Reform</t>
  </si>
  <si>
    <t xml:space="preserve">w </t>
  </si>
  <si>
    <t>An in-depth disucussion about what constitutional reform could mean for First Nations peoples. Hosted by Tiga Bayles.</t>
  </si>
  <si>
    <t>56mins</t>
  </si>
  <si>
    <t>Raiders Of The Lost Art</t>
  </si>
  <si>
    <t>Friends Of Kwan Ming</t>
  </si>
  <si>
    <t>The Elder Moort was getting hungry for some Bungarra to eat, he sent the three Aboriginal boys to catch one. They were fooled by the old Bungarra and found a camel that was stuck in a rabbit warren.</t>
  </si>
  <si>
    <t>Go Bungarra Go</t>
  </si>
  <si>
    <t>Yamba The Driver</t>
  </si>
  <si>
    <t>Laurie Baymarrwangga was the 2012 recipient of the Senior Australian of the Year award. At 97 years of age, she's the last fluent speaker of Yan-Nhangu language.</t>
  </si>
  <si>
    <t>Big Boss: The Last Leader Of The Crocodile Islands</t>
  </si>
  <si>
    <t>52mins</t>
  </si>
  <si>
    <t>Nyami Ngaarlu-Gundi Woman of the Water</t>
  </si>
  <si>
    <t>A Gumbaynngirr Elder and poet who uses ceremony for healing herself and other women, is invited to the Venice Biennale to perform a ceremony on the world stage.</t>
  </si>
  <si>
    <t>Waabiny time, playing time is djooradiny, it's fun. It's about keeping walang, keeping healthy. Let's play djenborl football and learn to handball and take on the obstacle course. It's deadly koolangk</t>
  </si>
  <si>
    <t>Playtime</t>
  </si>
  <si>
    <t>"Feelings &amp; Emotions" deals with how events in our lives affect how we feel about ourselves &amp; each other.</t>
  </si>
  <si>
    <t>Emotions And Feelings</t>
  </si>
  <si>
    <t>Areyonga</t>
  </si>
  <si>
    <t>This episode of Grounded has a lot of freestylin' music. Natasha talks to eLF Tranzporter &amp; VJ whose 'beat box' freestylin' rap hip/hop has a great message for Indigenous Youth</t>
  </si>
  <si>
    <t>India Part 2</t>
  </si>
  <si>
    <t>Hosted by Rhoda Robertsthis program explores the lives of our heroes and personalities as they talk candidly about their photos. This episode features Lou Bennett.</t>
  </si>
  <si>
    <t>Lou Bennett</t>
  </si>
  <si>
    <t>Defining Moments</t>
  </si>
  <si>
    <t>Follow Jeremy Geia as he takes you through the spectacular Laura Festival. Jeremy meets elders, dancers and gets the stories behind the color and festivities to find out what makes it so special.</t>
  </si>
  <si>
    <t>Laura</t>
  </si>
  <si>
    <t>Our Footprint</t>
  </si>
  <si>
    <t>The sacred and ancient stories of Ngemba Lore and country told around a isolated camp fire. Tradition custodian Uncle Paul Gordon, shares his knowledge of country, history, culture and spirituality.</t>
  </si>
  <si>
    <t>Paul Gordon - Ngempa</t>
  </si>
  <si>
    <t>2013 Naidoc Female Elder of the Year, Rose Richards, a Yalangi and Tagalaga Elder from Far North Queensland has dedicated her life to improving the health and well being of children and mothers.</t>
  </si>
  <si>
    <t>Rose Richards</t>
  </si>
  <si>
    <t>Antonio Carluccio's 6 Seasons</t>
  </si>
  <si>
    <t>The 'Godfather of Italian cooking', Antonio Carluccio ventures into a special part of Australia &amp; learns about the important role food plays in Australia's Indigenous culture.</t>
  </si>
  <si>
    <t>Rottnest</t>
  </si>
  <si>
    <t xml:space="preserve">Our Stories </t>
  </si>
  <si>
    <t>Blazer singer and songwriter Deline Briscoe (Yalanji) has forged a successful career in the world of Indigenous music performers.</t>
  </si>
  <si>
    <t>Deline Briscoe</t>
  </si>
  <si>
    <t>Jeffrey Lee is a traditional owner of the Djok Clan in the Kakadu National Park, Northern Territory. He has just recently saved his land from being mined by International mining giants.</t>
  </si>
  <si>
    <t>Djok - Kakadu</t>
  </si>
  <si>
    <t>Being Black N Chicken N Shit</t>
  </si>
  <si>
    <t xml:space="preserve">l s </t>
  </si>
  <si>
    <t>Winner Best Newcomer at the Melbourne International Comedy Festival 2012, Matt Okine's comedy show Being Black n Chicken n Shit. Matt is black and likes chicken but he is also chicken of some seafood.</t>
  </si>
  <si>
    <t>74mins</t>
  </si>
  <si>
    <t>Haunted: The Other Side</t>
  </si>
  <si>
    <t>Share in the journey of these Aboriginal ghost hunters as they try to understand what they encounter in the context of indigneous culture of the land.</t>
  </si>
  <si>
    <t>Lean On Me</t>
  </si>
  <si>
    <t>An arrogant and unorthodox teacher returns as principal to the idyllic high school from which he had earlier been fired to find it a den of drug abuse, gang violence, and urban despair.</t>
  </si>
  <si>
    <t>104mins</t>
  </si>
  <si>
    <t>The Creator's Game</t>
  </si>
  <si>
    <t>Daniel must defeat all odds, even himself, if he wants to regain the respect of his team and get the coaching position he covets.</t>
  </si>
  <si>
    <t>40mins</t>
  </si>
  <si>
    <t>From Far Away</t>
  </si>
  <si>
    <t>The Aboriginal children come across a honey ants nest and eat the ants and the honey nectar went all over their faces. A white dingo puppy follows them to lick the nectar off their lips.</t>
  </si>
  <si>
    <t>Waa Whoo A White Dingo</t>
  </si>
  <si>
    <t>Mr. Sock Gets Lost</t>
  </si>
  <si>
    <t>Welcome To Wapos Bay</t>
  </si>
  <si>
    <t>Wapos Bay kids come under the influence of famous rapper Iced Latte.</t>
  </si>
  <si>
    <t>72mins</t>
  </si>
  <si>
    <t>Jimmy Edgar is a Yawuru traditional elder from Broome in Western Australia. Jimmy showcases his land and shows us some nature bush honey from the tree.</t>
  </si>
  <si>
    <t>Yawuru - Broome</t>
  </si>
  <si>
    <t>Keny, Koodjal, Dambart-One, Two Three. Counting is moorditj And do you know the kala, the colours of the rainbow</t>
  </si>
  <si>
    <t>Colours And Numbers</t>
  </si>
  <si>
    <t>With guest is comedian Sean Choolburra we learn a new word in the Darug language, hear a story about Bip the Snapping Bungaroo, see Jannawi Dance Theatre &amp; learn the importance of ant mounds.</t>
  </si>
  <si>
    <t>My Body</t>
  </si>
  <si>
    <t>Kimberley</t>
  </si>
  <si>
    <t>We meet Basketballer Andre Moore and the underwear and swimwear model Casey Conway. There is also an interview with Damien from the band NokturnL</t>
  </si>
  <si>
    <t>Hosted by Rhoda Roberts, In the Frame explores the lives of our heroes and personalities as they talk candidly about their photos. This episode features Kyle Vander Kuyp.</t>
  </si>
  <si>
    <t>Kyle Vander Kuyp</t>
  </si>
  <si>
    <t>This is a story of about three talented sporting brothers Kieren, Liam and Dane Ugle. And how their love for family fuels their confidence to reach for their dreams.</t>
  </si>
  <si>
    <t>My Brothers And Me</t>
  </si>
  <si>
    <t>Unearthed</t>
  </si>
  <si>
    <t>Rick Macourt has always dreamt big, and if his achievements to date are anything to go by, Indigenous Australia has an up and coming leader on their hands.</t>
  </si>
  <si>
    <t>Rick Macourt</t>
  </si>
  <si>
    <t>Mountain Bike team Dunghutti was formed in Kempsey NSW for disadvantaged youth. Hector Ritchie and Jamie Thaiday formed the mountain bike team to promote health and fitness in the community.</t>
  </si>
  <si>
    <t>Dunghutti Sport And Recreation</t>
  </si>
  <si>
    <t>Jersey Strong</t>
  </si>
  <si>
    <t>Jadya, a reformed gang member, and Brooke, a defence lawyer, two strong women from very different worlds, share a common goal - to do some good in  Newark, New Jersey.</t>
  </si>
  <si>
    <t>A story about us, our language our faith and our culture. In small communities across north east Arnhem Land there's a team of learned Yolngu working tirelessly over generations to keep culture strong</t>
  </si>
  <si>
    <t>Our Yolngu Story Of Faith</t>
  </si>
  <si>
    <t>Yaraan Bundle is a young Gunditjmara woman from Victoria who is keeping her culture alive through the stories of her land such as tribal boundaries, animal movements and significant Aboriginal sites.</t>
  </si>
  <si>
    <t>Gunditjmara - Warrnambool</t>
  </si>
  <si>
    <t>Double Trouble</t>
  </si>
  <si>
    <t>Double Trouble is a light-hearted comedy drama about twins who were separated at birth, yet one day find themselves face to face. The twins' chance meeting changes many people's lives.</t>
  </si>
  <si>
    <t>Alien Alert</t>
  </si>
  <si>
    <t>Two Dollars</t>
  </si>
  <si>
    <t>Family Rules</t>
  </si>
  <si>
    <t>For 19-year-old Sharna, moving out of home means her sisters won't touch her stuff - or at least that's the plan.</t>
  </si>
  <si>
    <t>Mohawk Girls</t>
  </si>
  <si>
    <t>Mohawk Girls is a comedic look at the lives of four modern-day women trying to stay true to their roots while they navigate sex, work, sex, love, sex and the occasional throw down.</t>
  </si>
  <si>
    <t xml:space="preserve">a s </t>
  </si>
  <si>
    <t xml:space="preserve">Barunga Concert Special </t>
  </si>
  <si>
    <t>NITV showcases legendary musicians including Paul Kelly, Briggs, and a range of the Bush Bands featured at the Barunga Festival, in the Northern Territory.</t>
  </si>
  <si>
    <t>101mins</t>
  </si>
  <si>
    <t>MA</t>
  </si>
  <si>
    <t>From Kendrick Lamar to Jessica Mauboy, Volumz 5 will have you singing and dancing with a great mix of commercial and Indigenous music clips!</t>
  </si>
  <si>
    <t>53mins</t>
  </si>
  <si>
    <t>Nitv On The Road: Boomerang Festival</t>
  </si>
  <si>
    <t>Boomerang is a festival held in Byron Bay over the Easter long weekend. Run by Rhoda Roberts, the creator of the Dreaming Festival, it's a mixture of Australian and International Indigenous Acts.</t>
  </si>
  <si>
    <t>Best Of . . .</t>
  </si>
  <si>
    <t>Kevin Starkey is a  singer songwriter who talks about the importance of keeping culture alive through songwriting and music. Featuring performances with his four piece collective of musicians.</t>
  </si>
  <si>
    <t>Kev Starkey</t>
  </si>
  <si>
    <t>49mins</t>
  </si>
  <si>
    <t>Dance Monkey Dance</t>
  </si>
  <si>
    <t>Lights For Gita</t>
  </si>
  <si>
    <t>Animated traditional stories explained by the Elders  including the Dolphin NSW and the Wanka Manapulpa Minyma, WA.</t>
  </si>
  <si>
    <t>One fresh misty morning a young Aboriginal boy went running through the bush, he kicked his big toe on a rock hopping around on one foot he put his throbbing toe into the river.</t>
  </si>
  <si>
    <t>Ouch! My Golden Toe</t>
  </si>
  <si>
    <t>Kardiyarlu Kangurnu</t>
  </si>
  <si>
    <t>Three elders from three different central Australian communities share their stories of early contact with Kardiya, how they reacted and how it changed their lives.</t>
  </si>
  <si>
    <t>East Of Arnhem</t>
  </si>
  <si>
    <t>Filmed in Arnhem Land NT, the film is a snapshot of life in a remote town just after a major mining closure. Handsomely shot, contemplative and empathetic.</t>
  </si>
  <si>
    <t xml:space="preserve">Nitv On The Road: Barunga Festival </t>
  </si>
  <si>
    <t>From our travelling music series, NITV showcases veterans and newcomers alike as they perform at the Barunga Festival 2015</t>
  </si>
  <si>
    <t xml:space="preserve">l v </t>
  </si>
  <si>
    <t>Final rehearsals are underway. When Fran books a didgeridoo player who bashed Courtneys father, all hell breaks loose. The episode climaxes with a performance that woos the audience.</t>
  </si>
  <si>
    <t xml:space="preserve">Noongar Dandjoo </t>
  </si>
  <si>
    <t>A four part, half hour series about the issues affecting the Noongar people of Western Australia. Proudly made by students from Curtin University.</t>
  </si>
  <si>
    <t xml:space="preserve">Standing On Sacred Ground </t>
  </si>
  <si>
    <t>From Ethiopia to Peru, indigenous customs protect biodiversity on sacred lands under pressure from religious conflicts and climate change.</t>
  </si>
  <si>
    <t>Fire And Ice</t>
  </si>
  <si>
    <t>One With Nature</t>
  </si>
  <si>
    <t>This compelling documentary series demonstrates how Aboriginal people in Canada have lived as One with Nature for thousands of generations.</t>
  </si>
  <si>
    <t>Innu Guardians</t>
  </si>
  <si>
    <t>City Slickers Rodeo</t>
  </si>
  <si>
    <t>City Slickers Rodeo features six urban youths who have been sent to a rodeo boot camp to learn the rough and tough sport of rodeo from some of New Zealand's best cowboys.</t>
  </si>
  <si>
    <t>Nightcliff Tigers V Southern Districts: AFL action from the Northern Territory Football League in Darwin. Monsoon Footy at its unpredictable best.</t>
  </si>
  <si>
    <t>Nightcliff Tigers V Southern Districts</t>
  </si>
  <si>
    <t xml:space="preserve">Cafe Niugini </t>
  </si>
  <si>
    <t>Captures the extraordinary food cultures and cuisines of Papua New Guinea. Jennifer Baing takes us on a unique culinary journey experiencing the land of more than 800 tribes and healthy food recipes.</t>
  </si>
  <si>
    <t>Markham Valley</t>
  </si>
  <si>
    <t>PAPUA NEW GUINEA</t>
  </si>
  <si>
    <t xml:space="preserve">Nitv On The Road: Yabun </t>
  </si>
  <si>
    <t>From our travelling music series, NITV showcases veterans and newcomers alike as they perform on the Yabun stage at Victoria Park, Sydney.</t>
  </si>
  <si>
    <t>Troy Brady And Green Hand Band</t>
  </si>
  <si>
    <t>Yalukit Wilam Ngargee</t>
  </si>
  <si>
    <t>Concert and comedy special from the Yalukit Wilam Ngargee Festival held each year at St Kilda in Victoria. The special is hosted by popular Indigenous comedian Sean Choolburra.</t>
  </si>
  <si>
    <t>58mins</t>
  </si>
  <si>
    <t>Repeat</t>
  </si>
  <si>
    <t>Rpt</t>
  </si>
  <si>
    <t xml:space="preserve">Talespinners Collection Volume 2 </t>
  </si>
  <si>
    <t>The Subterranean Secret</t>
  </si>
  <si>
    <t>The Byzantine Empire Part 1</t>
  </si>
  <si>
    <t>Finding My Magic</t>
  </si>
  <si>
    <t>Brisbane Roar V Melbourne Victory</t>
  </si>
  <si>
    <t>Football 2017: Live W-League</t>
  </si>
  <si>
    <t>Volleyball 2017: Beach Volleyball World Tour</t>
  </si>
  <si>
    <t>Womens Finals</t>
  </si>
  <si>
    <t xml:space="preserve">Rugby 2017: Hottest 7s In The World </t>
  </si>
  <si>
    <t>Rugby League 2017: Koori Knockout</t>
  </si>
  <si>
    <t>U17's Final: Illawarra Titans v Queanbeyan Can Utd</t>
  </si>
  <si>
    <t>Te Kaea</t>
  </si>
  <si>
    <t>When it happens in the Maori world, you'll hear about it on Te Kaea first. This is Maori Television's flagship news program's week in review, featuring local, national and international stories.</t>
  </si>
  <si>
    <t xml:space="preserve">Finding My Magic </t>
  </si>
  <si>
    <t>Football 2017: Live W-League 2017-2018:</t>
  </si>
  <si>
    <t>Newcastle Jets V Adelaide United</t>
  </si>
  <si>
    <t>This film follows the Heiltsuk, Kitasoo, Xais'xais and Gitga'at First Nations as they fight to end grizzly bear trophy hunting in Great Bear Rainforest in British Columbia.</t>
  </si>
  <si>
    <t>In the shadow of a De Beers mine, the remote community of Attawapiskat lurches from crisis to crisis, while facing mounting environmental issues and an inability to benefit from resource revenue.</t>
  </si>
  <si>
    <t>The Byzantine Empire Part 2</t>
  </si>
  <si>
    <t>The Chinese Violin</t>
  </si>
  <si>
    <t>Tiga Talk</t>
  </si>
  <si>
    <t>Te Kaea 2018</t>
  </si>
  <si>
    <t>The Celts</t>
  </si>
  <si>
    <t>The Great Condor</t>
  </si>
  <si>
    <t>The Ancient Israelites Part 1</t>
  </si>
  <si>
    <t>The Vikings</t>
  </si>
  <si>
    <t>This documentary follows New Zealand actor Rawiri Paratene, invited to open the Globe to Globe Festival in London, as he realises a lifelong dream of performing Shakespeare in the Maori language.</t>
  </si>
  <si>
    <t>A Broken Down Boat Mouwaho</t>
  </si>
  <si>
    <t>The Ancient Israelites Part 2</t>
  </si>
  <si>
    <t xml:space="preserve">Tiga Talk </t>
  </si>
  <si>
    <t>The Nasca Plateau</t>
  </si>
  <si>
    <t>The Inca Empire Part 1</t>
  </si>
  <si>
    <t>The Hanged Man</t>
  </si>
  <si>
    <t>The Spaniards' Cannon</t>
  </si>
  <si>
    <t>The Hardest Lesson</t>
  </si>
  <si>
    <t>The Inca Empire Part 2</t>
  </si>
  <si>
    <t>The Amazons</t>
  </si>
  <si>
    <t>The Aztec Empire Part 1</t>
  </si>
  <si>
    <t>The 5 Senses</t>
  </si>
  <si>
    <t>The Performance (Part 1 Of 2)</t>
  </si>
  <si>
    <t>AFL 2018: Northern Territory Football League</t>
  </si>
  <si>
    <t>NEW EPISODE</t>
  </si>
  <si>
    <t>EX-SBS</t>
  </si>
  <si>
    <t>NEW DOCUMENTARY</t>
  </si>
  <si>
    <t>FEATURE DOCUMENTARY</t>
  </si>
  <si>
    <t>Australia's oldest human has finally been returned home after spending more than 40 years at Canberra’s National Museum of Australia. Reporter Nakari Thorpe was there for this historic event.</t>
  </si>
  <si>
    <t>NEW LIVING BLACK EPISODE</t>
  </si>
  <si>
    <t>THURSDAY NIGHT MOVIE</t>
  </si>
  <si>
    <t>NEW VOLUMZ EPISODE</t>
  </si>
  <si>
    <t>NEW AFL EPISODE</t>
  </si>
  <si>
    <t>ENCORE</t>
  </si>
  <si>
    <t>Week 3: Sunday 14th January to Satuday 20th January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</si>
</sst>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8">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libri Light"/>
      <family val="2"/>
    </font>
    <font>
      <b/>
      <sz val="11"/>
      <color indexed="8"/>
      <name val="Calibri"/>
      <family val="2"/>
    </font>
    <font>
      <sz val="11"/>
      <color indexed="10"/>
      <name val="Calibri"/>
      <family val="2"/>
    </font>
    <font>
      <b/>
      <sz val="11"/>
      <color indexed="31"/>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1"/>
      <color theme="6"/>
      <name val="Calibri"/>
      <family val="2"/>
    </font>
    <font>
      <b/>
      <sz val="2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7">
    <xf numFmtId="0" fontId="0" fillId="0" borderId="0" xfId="0" applyFont="1" applyAlignment="1">
      <alignment/>
    </xf>
    <xf numFmtId="0" fontId="0" fillId="0" borderId="0" xfId="0"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xf>
    <xf numFmtId="0" fontId="0" fillId="0" borderId="0" xfId="0" applyBorder="1" applyAlignment="1">
      <alignment horizontal="center" vertical="center"/>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34" fillId="0" borderId="10" xfId="0" applyFont="1" applyBorder="1" applyAlignment="1">
      <alignment wrapText="1"/>
    </xf>
    <xf numFmtId="0" fontId="36" fillId="0" borderId="10" xfId="0" applyFont="1" applyBorder="1" applyAlignment="1">
      <alignment horizontal="center" vertical="center"/>
    </xf>
    <xf numFmtId="0" fontId="36" fillId="0" borderId="0" xfId="0" applyFont="1" applyBorder="1" applyAlignment="1">
      <alignment horizontal="center" vertical="center"/>
    </xf>
    <xf numFmtId="0" fontId="36" fillId="0" borderId="0" xfId="0" applyFont="1" applyAlignment="1">
      <alignment horizontal="center" vertical="center"/>
    </xf>
    <xf numFmtId="0" fontId="36" fillId="0" borderId="0" xfId="0" applyFont="1" applyAlignment="1">
      <alignment horizontal="center" vertical="center" wrapText="1"/>
    </xf>
    <xf numFmtId="0" fontId="0" fillId="0" borderId="0" xfId="0" applyAlignment="1">
      <alignment horizontal="left"/>
    </xf>
    <xf numFmtId="0" fontId="0" fillId="0" borderId="0" xfId="0" applyAlignment="1">
      <alignment horizontal="left" wrapText="1"/>
    </xf>
    <xf numFmtId="0" fontId="36" fillId="0" borderId="0" xfId="0" applyFont="1" applyAlignment="1">
      <alignment horizontal="left"/>
    </xf>
    <xf numFmtId="0" fontId="37"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307"/>
  <sheetViews>
    <sheetView tabSelected="1" zoomScalePageLayoutView="0" workbookViewId="0" topLeftCell="A1">
      <pane ySplit="2" topLeftCell="A3" activePane="bottomLeft" state="frozen"/>
      <selection pane="topLeft" activeCell="A1" sqref="A1"/>
      <selection pane="bottomLeft" activeCell="G4" sqref="G4"/>
    </sheetView>
  </sheetViews>
  <sheetFormatPr defaultColWidth="8.8515625" defaultRowHeight="15"/>
  <cols>
    <col min="1" max="1" width="10.421875" style="1" bestFit="1" customWidth="1"/>
    <col min="2" max="2" width="10.00390625" style="1" bestFit="1" customWidth="1"/>
    <col min="3" max="3" width="32.421875" style="7" customWidth="1"/>
    <col min="4" max="4" width="30.28125" style="7" customWidth="1"/>
    <col min="5" max="5" width="12.7109375" style="1" bestFit="1" customWidth="1"/>
    <col min="6" max="6" width="16.421875" style="1" bestFit="1" customWidth="1"/>
    <col min="7" max="7" width="14.28125" style="1" bestFit="1" customWidth="1"/>
    <col min="8" max="8" width="15.8515625" style="1" bestFit="1" customWidth="1"/>
    <col min="9" max="9" width="16.421875" style="1" customWidth="1"/>
    <col min="10" max="10" width="16.421875" style="11" customWidth="1"/>
    <col min="11" max="11" width="40.8515625" style="7" customWidth="1"/>
    <col min="12" max="12" width="17.421875" style="1" bestFit="1" customWidth="1"/>
    <col min="13" max="13" width="19.421875" style="1" bestFit="1" customWidth="1"/>
    <col min="14" max="14" width="15.140625" style="1" bestFit="1" customWidth="1"/>
  </cols>
  <sheetData>
    <row r="1" spans="1:11" s="13" customFormat="1" ht="238.5" customHeight="1">
      <c r="A1" s="16" t="s">
        <v>461</v>
      </c>
      <c r="C1" s="14"/>
      <c r="D1" s="14"/>
      <c r="J1" s="15"/>
      <c r="K1" s="14"/>
    </row>
    <row r="2" spans="1:14" s="3" customFormat="1" ht="15">
      <c r="A2" s="2" t="s">
        <v>0</v>
      </c>
      <c r="B2" s="2" t="s">
        <v>1</v>
      </c>
      <c r="C2" s="8" t="s">
        <v>2</v>
      </c>
      <c r="D2" s="8" t="s">
        <v>6</v>
      </c>
      <c r="E2" s="2" t="s">
        <v>3</v>
      </c>
      <c r="F2" s="2" t="s">
        <v>4</v>
      </c>
      <c r="G2" s="2" t="s">
        <v>8</v>
      </c>
      <c r="H2" s="2" t="s">
        <v>7</v>
      </c>
      <c r="I2" s="2" t="s">
        <v>408</v>
      </c>
      <c r="J2" s="9"/>
      <c r="K2" s="8" t="s">
        <v>5</v>
      </c>
      <c r="L2" s="2" t="s">
        <v>9</v>
      </c>
      <c r="M2" s="2" t="s">
        <v>10</v>
      </c>
      <c r="N2" s="2" t="s">
        <v>11</v>
      </c>
    </row>
    <row r="3" spans="1:34" ht="60">
      <c r="A3" s="4" t="str">
        <f aca="true" t="shared" si="0" ref="A3:A32">"2018-01-14"</f>
        <v>2018-01-14</v>
      </c>
      <c r="B3" s="4" t="str">
        <f>"0500"</f>
        <v>0500</v>
      </c>
      <c r="C3" s="6" t="s">
        <v>12</v>
      </c>
      <c r="D3" s="6" t="s">
        <v>15</v>
      </c>
      <c r="E3" s="4" t="s">
        <v>13</v>
      </c>
      <c r="F3" s="4"/>
      <c r="G3" s="4" t="str">
        <f>"2013"</f>
        <v>2013</v>
      </c>
      <c r="H3" s="4">
        <v>4</v>
      </c>
      <c r="I3" s="4" t="s">
        <v>409</v>
      </c>
      <c r="J3" s="10"/>
      <c r="K3" s="6" t="s">
        <v>14</v>
      </c>
      <c r="L3" s="4">
        <v>0</v>
      </c>
      <c r="M3" s="4" t="s">
        <v>17</v>
      </c>
      <c r="N3" s="4" t="s">
        <v>18</v>
      </c>
      <c r="O3" s="5"/>
      <c r="P3" s="5"/>
      <c r="Q3" s="5"/>
      <c r="R3" s="5"/>
      <c r="S3" s="5"/>
      <c r="T3" s="5"/>
      <c r="U3" s="5"/>
      <c r="V3" s="5"/>
      <c r="W3" s="5"/>
      <c r="X3" s="5"/>
      <c r="Y3" s="5"/>
      <c r="Z3" s="5"/>
      <c r="AA3" s="5"/>
      <c r="AB3" s="5"/>
      <c r="AC3" s="5"/>
      <c r="AD3" s="5"/>
      <c r="AE3" s="5"/>
      <c r="AF3" s="5"/>
      <c r="AG3" s="5"/>
      <c r="AH3" s="5"/>
    </row>
    <row r="4" spans="1:14" ht="60">
      <c r="A4" s="1" t="str">
        <f t="shared" si="0"/>
        <v>2018-01-14</v>
      </c>
      <c r="B4" s="1" t="str">
        <f>"0600"</f>
        <v>0600</v>
      </c>
      <c r="C4" s="7" t="s">
        <v>19</v>
      </c>
      <c r="D4" s="7" t="s">
        <v>411</v>
      </c>
      <c r="E4" s="1" t="s">
        <v>13</v>
      </c>
      <c r="G4" s="1" t="str">
        <f>"01"</f>
        <v>01</v>
      </c>
      <c r="H4" s="1">
        <v>15</v>
      </c>
      <c r="I4" s="1" t="s">
        <v>409</v>
      </c>
      <c r="K4" s="7" t="s">
        <v>20</v>
      </c>
      <c r="L4" s="1">
        <v>1982</v>
      </c>
      <c r="M4" s="1" t="s">
        <v>21</v>
      </c>
      <c r="N4" s="1" t="s">
        <v>22</v>
      </c>
    </row>
    <row r="5" spans="1:14" ht="75">
      <c r="A5" s="1" t="str">
        <f t="shared" si="0"/>
        <v>2018-01-14</v>
      </c>
      <c r="B5" s="1" t="str">
        <f>"0630"</f>
        <v>0630</v>
      </c>
      <c r="C5" s="7" t="s">
        <v>23</v>
      </c>
      <c r="D5" s="7" t="s">
        <v>26</v>
      </c>
      <c r="E5" s="1" t="s">
        <v>24</v>
      </c>
      <c r="G5" s="1" t="str">
        <f>"01"</f>
        <v>01</v>
      </c>
      <c r="H5" s="1">
        <v>15</v>
      </c>
      <c r="I5" s="1" t="s">
        <v>409</v>
      </c>
      <c r="K5" s="7" t="s">
        <v>25</v>
      </c>
      <c r="L5" s="1">
        <v>2005</v>
      </c>
      <c r="M5" s="1" t="s">
        <v>27</v>
      </c>
      <c r="N5" s="1" t="s">
        <v>28</v>
      </c>
    </row>
    <row r="6" spans="1:14" ht="60">
      <c r="A6" s="1" t="str">
        <f t="shared" si="0"/>
        <v>2018-01-14</v>
      </c>
      <c r="B6" s="1" t="str">
        <f>"0655"</f>
        <v>0655</v>
      </c>
      <c r="C6" s="7" t="s">
        <v>29</v>
      </c>
      <c r="D6" s="7" t="s">
        <v>412</v>
      </c>
      <c r="E6" s="1" t="s">
        <v>24</v>
      </c>
      <c r="G6" s="1" t="str">
        <f>"01"</f>
        <v>01</v>
      </c>
      <c r="H6" s="1">
        <v>15</v>
      </c>
      <c r="I6" s="1" t="s">
        <v>409</v>
      </c>
      <c r="K6" s="7" t="s">
        <v>30</v>
      </c>
      <c r="L6" s="1">
        <v>2009</v>
      </c>
      <c r="M6" s="1" t="s">
        <v>31</v>
      </c>
      <c r="N6" s="1" t="s">
        <v>32</v>
      </c>
    </row>
    <row r="7" spans="1:14" ht="60">
      <c r="A7" s="1" t="str">
        <f t="shared" si="0"/>
        <v>2018-01-14</v>
      </c>
      <c r="B7" s="1" t="str">
        <f>"0705"</f>
        <v>0705</v>
      </c>
      <c r="C7" s="7" t="s">
        <v>33</v>
      </c>
      <c r="E7" s="1" t="s">
        <v>13</v>
      </c>
      <c r="G7" s="1" t="str">
        <f>"1"</f>
        <v>1</v>
      </c>
      <c r="H7" s="1">
        <v>2</v>
      </c>
      <c r="I7" s="1" t="s">
        <v>409</v>
      </c>
      <c r="K7" s="7" t="s">
        <v>34</v>
      </c>
      <c r="L7" s="1">
        <v>2014</v>
      </c>
      <c r="M7" s="1" t="s">
        <v>27</v>
      </c>
      <c r="N7" s="1" t="s">
        <v>35</v>
      </c>
    </row>
    <row r="8" spans="1:14" ht="45">
      <c r="A8" s="1" t="str">
        <f t="shared" si="0"/>
        <v>2018-01-14</v>
      </c>
      <c r="B8" s="1" t="str">
        <f>"0730"</f>
        <v>0730</v>
      </c>
      <c r="C8" s="7" t="s">
        <v>410</v>
      </c>
      <c r="D8" s="7" t="s">
        <v>36</v>
      </c>
      <c r="G8" s="1" t="str">
        <f>"02"</f>
        <v>02</v>
      </c>
      <c r="H8" s="1">
        <v>7</v>
      </c>
      <c r="J8" s="11" t="s">
        <v>451</v>
      </c>
      <c r="K8" s="7" t="s">
        <v>114</v>
      </c>
      <c r="L8" s="1">
        <v>2008</v>
      </c>
      <c r="M8" s="1" t="s">
        <v>27</v>
      </c>
      <c r="N8" s="1" t="s">
        <v>37</v>
      </c>
    </row>
    <row r="9" spans="1:14" ht="45">
      <c r="A9" s="1" t="str">
        <f t="shared" si="0"/>
        <v>2018-01-14</v>
      </c>
      <c r="B9" s="1" t="str">
        <f>"0740"</f>
        <v>0740</v>
      </c>
      <c r="C9" s="7" t="s">
        <v>38</v>
      </c>
      <c r="E9" s="1" t="s">
        <v>24</v>
      </c>
      <c r="G9" s="1" t="str">
        <f>"01"</f>
        <v>01</v>
      </c>
      <c r="H9" s="1">
        <v>15</v>
      </c>
      <c r="I9" s="1" t="s">
        <v>409</v>
      </c>
      <c r="K9" s="7" t="s">
        <v>39</v>
      </c>
      <c r="L9" s="1">
        <v>2007</v>
      </c>
      <c r="M9" s="1" t="s">
        <v>17</v>
      </c>
      <c r="N9" s="1" t="s">
        <v>40</v>
      </c>
    </row>
    <row r="10" spans="1:14" ht="60">
      <c r="A10" s="1" t="str">
        <f t="shared" si="0"/>
        <v>2018-01-14</v>
      </c>
      <c r="B10" s="1" t="str">
        <f>"0805"</f>
        <v>0805</v>
      </c>
      <c r="C10" s="7" t="s">
        <v>413</v>
      </c>
      <c r="E10" s="1" t="s">
        <v>24</v>
      </c>
      <c r="G10" s="1" t="str">
        <f>"01"</f>
        <v>01</v>
      </c>
      <c r="H10" s="1">
        <v>15</v>
      </c>
      <c r="I10" s="1" t="s">
        <v>409</v>
      </c>
      <c r="K10" s="7" t="s">
        <v>42</v>
      </c>
      <c r="L10" s="1">
        <v>2010</v>
      </c>
      <c r="M10" s="1" t="s">
        <v>17</v>
      </c>
      <c r="N10" s="1" t="s">
        <v>43</v>
      </c>
    </row>
    <row r="11" spans="1:14" ht="60">
      <c r="A11" s="1" t="str">
        <f t="shared" si="0"/>
        <v>2018-01-14</v>
      </c>
      <c r="B11" s="1" t="str">
        <f>"0810"</f>
        <v>0810</v>
      </c>
      <c r="C11" s="7" t="s">
        <v>44</v>
      </c>
      <c r="E11" s="1" t="s">
        <v>24</v>
      </c>
      <c r="G11" s="1" t="str">
        <f>"1"</f>
        <v>1</v>
      </c>
      <c r="H11" s="1">
        <v>3</v>
      </c>
      <c r="I11" s="1" t="s">
        <v>409</v>
      </c>
      <c r="K11" s="7" t="s">
        <v>45</v>
      </c>
      <c r="L11" s="1">
        <v>0</v>
      </c>
      <c r="M11" s="1" t="s">
        <v>27</v>
      </c>
      <c r="N11" s="1" t="s">
        <v>46</v>
      </c>
    </row>
    <row r="12" spans="1:14" ht="60">
      <c r="A12" s="1" t="str">
        <f t="shared" si="0"/>
        <v>2018-01-14</v>
      </c>
      <c r="B12" s="1" t="str">
        <f>"0825"</f>
        <v>0825</v>
      </c>
      <c r="C12" s="7" t="s">
        <v>47</v>
      </c>
      <c r="D12" s="7" t="s">
        <v>49</v>
      </c>
      <c r="E12" s="1" t="s">
        <v>24</v>
      </c>
      <c r="G12" s="1" t="str">
        <f>"01"</f>
        <v>01</v>
      </c>
      <c r="H12" s="1">
        <v>7</v>
      </c>
      <c r="I12" s="1" t="s">
        <v>409</v>
      </c>
      <c r="K12" s="7" t="s">
        <v>48</v>
      </c>
      <c r="L12" s="1">
        <v>2016</v>
      </c>
      <c r="M12" s="1" t="s">
        <v>17</v>
      </c>
      <c r="N12" s="1" t="s">
        <v>50</v>
      </c>
    </row>
    <row r="13" spans="1:14" ht="60">
      <c r="A13" s="1" t="str">
        <f t="shared" si="0"/>
        <v>2018-01-14</v>
      </c>
      <c r="B13" s="1" t="str">
        <f>"0835"</f>
        <v>0835</v>
      </c>
      <c r="C13" s="7" t="s">
        <v>51</v>
      </c>
      <c r="G13" s="1" t="str">
        <f>"03"</f>
        <v>03</v>
      </c>
      <c r="H13" s="1">
        <v>2</v>
      </c>
      <c r="J13" s="11" t="s">
        <v>451</v>
      </c>
      <c r="K13" s="7" t="s">
        <v>52</v>
      </c>
      <c r="L13" s="1">
        <v>2010</v>
      </c>
      <c r="M13" s="1" t="s">
        <v>27</v>
      </c>
      <c r="N13" s="1" t="s">
        <v>40</v>
      </c>
    </row>
    <row r="14" spans="1:14" ht="45">
      <c r="A14" s="1" t="str">
        <f t="shared" si="0"/>
        <v>2018-01-14</v>
      </c>
      <c r="B14" s="1" t="str">
        <f>"0900"</f>
        <v>0900</v>
      </c>
      <c r="C14" s="7" t="s">
        <v>53</v>
      </c>
      <c r="E14" s="1" t="s">
        <v>24</v>
      </c>
      <c r="G14" s="1" t="str">
        <f>"1"</f>
        <v>1</v>
      </c>
      <c r="H14" s="1">
        <v>15</v>
      </c>
      <c r="I14" s="1" t="s">
        <v>409</v>
      </c>
      <c r="K14" s="7" t="s">
        <v>54</v>
      </c>
      <c r="L14" s="1">
        <v>2013</v>
      </c>
      <c r="M14" s="1" t="s">
        <v>17</v>
      </c>
      <c r="N14" s="1" t="s">
        <v>46</v>
      </c>
    </row>
    <row r="15" spans="1:14" ht="45">
      <c r="A15" s="1" t="str">
        <f t="shared" si="0"/>
        <v>2018-01-14</v>
      </c>
      <c r="B15" s="1" t="str">
        <f>"0915"</f>
        <v>0915</v>
      </c>
      <c r="C15" s="7" t="s">
        <v>55</v>
      </c>
      <c r="E15" s="1" t="s">
        <v>24</v>
      </c>
      <c r="G15" s="1" t="str">
        <f>"1"</f>
        <v>1</v>
      </c>
      <c r="H15" s="1">
        <v>15</v>
      </c>
      <c r="I15" s="1" t="s">
        <v>409</v>
      </c>
      <c r="K15" s="7" t="s">
        <v>56</v>
      </c>
      <c r="L15" s="1">
        <v>0</v>
      </c>
      <c r="M15" s="1" t="s">
        <v>57</v>
      </c>
      <c r="N15" s="1" t="s">
        <v>58</v>
      </c>
    </row>
    <row r="16" spans="1:14" ht="30">
      <c r="A16" s="1" t="str">
        <f t="shared" si="0"/>
        <v>2018-01-14</v>
      </c>
      <c r="B16" s="1" t="str">
        <f>"0930"</f>
        <v>0930</v>
      </c>
      <c r="C16" s="7" t="s">
        <v>59</v>
      </c>
      <c r="D16" s="7" t="s">
        <v>61</v>
      </c>
      <c r="E16" s="1" t="s">
        <v>24</v>
      </c>
      <c r="G16" s="1" t="str">
        <f>"3"</f>
        <v>3</v>
      </c>
      <c r="H16" s="1">
        <v>1</v>
      </c>
      <c r="I16" s="1" t="s">
        <v>409</v>
      </c>
      <c r="K16" s="7" t="s">
        <v>60</v>
      </c>
      <c r="L16" s="1">
        <v>2013</v>
      </c>
      <c r="M16" s="1" t="s">
        <v>17</v>
      </c>
      <c r="N16" s="1" t="s">
        <v>62</v>
      </c>
    </row>
    <row r="17" spans="1:14" ht="45">
      <c r="A17" s="1" t="str">
        <f t="shared" si="0"/>
        <v>2018-01-14</v>
      </c>
      <c r="B17" s="1" t="str">
        <f>"1000"</f>
        <v>1000</v>
      </c>
      <c r="C17" s="7" t="s">
        <v>63</v>
      </c>
      <c r="D17" s="7" t="s">
        <v>66</v>
      </c>
      <c r="E17" s="1" t="s">
        <v>13</v>
      </c>
      <c r="F17" s="1" t="s">
        <v>64</v>
      </c>
      <c r="G17" s="1" t="str">
        <f>"01"</f>
        <v>01</v>
      </c>
      <c r="H17" s="1">
        <v>6</v>
      </c>
      <c r="I17" s="1" t="s">
        <v>409</v>
      </c>
      <c r="K17" s="7" t="s">
        <v>65</v>
      </c>
      <c r="L17" s="1">
        <v>2016</v>
      </c>
      <c r="M17" s="1" t="s">
        <v>27</v>
      </c>
      <c r="N17" s="1" t="s">
        <v>67</v>
      </c>
    </row>
    <row r="18" spans="1:14" ht="45">
      <c r="A18" s="1" t="str">
        <f t="shared" si="0"/>
        <v>2018-01-14</v>
      </c>
      <c r="B18" s="1" t="str">
        <f>"1100"</f>
        <v>1100</v>
      </c>
      <c r="C18" s="7" t="s">
        <v>68</v>
      </c>
      <c r="E18" s="1" t="s">
        <v>69</v>
      </c>
      <c r="G18" s="1" t="str">
        <f>"03"</f>
        <v>03</v>
      </c>
      <c r="H18" s="1">
        <v>4</v>
      </c>
      <c r="I18" s="1" t="s">
        <v>409</v>
      </c>
      <c r="K18" s="7" t="s">
        <v>70</v>
      </c>
      <c r="L18" s="1">
        <v>2017</v>
      </c>
      <c r="M18" s="1" t="s">
        <v>17</v>
      </c>
      <c r="N18" s="1" t="s">
        <v>71</v>
      </c>
    </row>
    <row r="19" spans="1:14" ht="30">
      <c r="A19" s="1" t="str">
        <f t="shared" si="0"/>
        <v>2018-01-14</v>
      </c>
      <c r="B19" s="1" t="str">
        <f>"1130"</f>
        <v>1130</v>
      </c>
      <c r="C19" s="7" t="s">
        <v>415</v>
      </c>
      <c r="D19" s="7" t="s">
        <v>414</v>
      </c>
      <c r="E19" s="1" t="s">
        <v>69</v>
      </c>
      <c r="G19" s="1" t="str">
        <f>"2017"</f>
        <v>2017</v>
      </c>
      <c r="H19" s="1">
        <v>15</v>
      </c>
      <c r="J19" s="11" t="s">
        <v>452</v>
      </c>
      <c r="K19" s="7" t="s">
        <v>72</v>
      </c>
      <c r="L19" s="1">
        <v>2017</v>
      </c>
      <c r="M19" s="1" t="s">
        <v>17</v>
      </c>
      <c r="N19" s="1" t="s">
        <v>73</v>
      </c>
    </row>
    <row r="20" spans="1:14" ht="60">
      <c r="A20" s="1" t="str">
        <f t="shared" si="0"/>
        <v>2018-01-14</v>
      </c>
      <c r="B20" s="1" t="str">
        <f>"1345"</f>
        <v>1345</v>
      </c>
      <c r="C20" s="7" t="s">
        <v>416</v>
      </c>
      <c r="D20" s="7" t="s">
        <v>417</v>
      </c>
      <c r="E20" s="1" t="s">
        <v>69</v>
      </c>
      <c r="G20" s="1" t="str">
        <f>"2017"</f>
        <v>2017</v>
      </c>
      <c r="H20" s="1">
        <v>2</v>
      </c>
      <c r="J20" s="11" t="s">
        <v>452</v>
      </c>
      <c r="K20" s="7" t="s">
        <v>74</v>
      </c>
      <c r="L20" s="1">
        <v>2017</v>
      </c>
      <c r="M20" s="1" t="s">
        <v>17</v>
      </c>
      <c r="N20" s="1" t="s">
        <v>75</v>
      </c>
    </row>
    <row r="21" spans="1:14" ht="30">
      <c r="A21" s="1" t="str">
        <f t="shared" si="0"/>
        <v>2018-01-14</v>
      </c>
      <c r="B21" s="1" t="str">
        <f>"1535"</f>
        <v>1535</v>
      </c>
      <c r="C21" s="7" t="s">
        <v>418</v>
      </c>
      <c r="G21" s="1" t="str">
        <f>"2017"</f>
        <v>2017</v>
      </c>
      <c r="H21" s="1">
        <v>15</v>
      </c>
      <c r="J21" s="11" t="s">
        <v>451</v>
      </c>
      <c r="K21" s="7" t="s">
        <v>76</v>
      </c>
      <c r="L21" s="1">
        <v>2016</v>
      </c>
      <c r="M21" s="1" t="s">
        <v>17</v>
      </c>
      <c r="N21" s="1" t="s">
        <v>77</v>
      </c>
    </row>
    <row r="22" spans="1:14" ht="30">
      <c r="A22" s="1" t="str">
        <f t="shared" si="0"/>
        <v>2018-01-14</v>
      </c>
      <c r="B22" s="1" t="str">
        <f>"1605"</f>
        <v>1605</v>
      </c>
      <c r="C22" s="7" t="s">
        <v>419</v>
      </c>
      <c r="D22" s="7" t="s">
        <v>420</v>
      </c>
      <c r="G22" s="1" t="str">
        <f>"2017"</f>
        <v>2017</v>
      </c>
      <c r="H22" s="1">
        <v>14</v>
      </c>
      <c r="J22" s="11" t="s">
        <v>451</v>
      </c>
      <c r="K22" s="7" t="s">
        <v>420</v>
      </c>
      <c r="L22" s="1">
        <v>2017</v>
      </c>
      <c r="M22" s="1" t="s">
        <v>17</v>
      </c>
      <c r="N22" s="1" t="s">
        <v>78</v>
      </c>
    </row>
    <row r="23" spans="1:14" ht="60">
      <c r="A23" s="1" t="str">
        <f t="shared" si="0"/>
        <v>2018-01-14</v>
      </c>
      <c r="B23" s="1" t="str">
        <f>"1700"</f>
        <v>1700</v>
      </c>
      <c r="C23" s="7" t="s">
        <v>421</v>
      </c>
      <c r="E23" s="1" t="s">
        <v>69</v>
      </c>
      <c r="G23" s="1" t="str">
        <f>"2018"</f>
        <v>2018</v>
      </c>
      <c r="H23" s="1">
        <v>3</v>
      </c>
      <c r="J23" s="11" t="s">
        <v>451</v>
      </c>
      <c r="K23" s="7" t="s">
        <v>422</v>
      </c>
      <c r="L23" s="1">
        <v>2018</v>
      </c>
      <c r="M23" s="1" t="s">
        <v>79</v>
      </c>
      <c r="N23" s="1" t="s">
        <v>22</v>
      </c>
    </row>
    <row r="24" spans="1:14" ht="60">
      <c r="A24" s="1" t="str">
        <f t="shared" si="0"/>
        <v>2018-01-14</v>
      </c>
      <c r="B24" s="1" t="str">
        <f>"1730"</f>
        <v>1730</v>
      </c>
      <c r="C24" s="7" t="s">
        <v>80</v>
      </c>
      <c r="E24" s="1" t="s">
        <v>69</v>
      </c>
      <c r="G24" s="1" t="str">
        <f>"2017"</f>
        <v>2017</v>
      </c>
      <c r="H24" s="1">
        <v>2</v>
      </c>
      <c r="I24" s="1" t="s">
        <v>409</v>
      </c>
      <c r="K24" s="7" t="s">
        <v>81</v>
      </c>
      <c r="L24" s="1">
        <v>2017</v>
      </c>
      <c r="M24" s="1" t="s">
        <v>79</v>
      </c>
      <c r="N24" s="1" t="s">
        <v>77</v>
      </c>
    </row>
    <row r="25" spans="1:14" ht="45">
      <c r="A25" s="1" t="str">
        <f t="shared" si="0"/>
        <v>2018-01-14</v>
      </c>
      <c r="B25" s="1" t="str">
        <f>"1800"</f>
        <v>1800</v>
      </c>
      <c r="C25" s="7" t="s">
        <v>82</v>
      </c>
      <c r="D25" s="7" t="s">
        <v>85</v>
      </c>
      <c r="E25" s="1" t="s">
        <v>13</v>
      </c>
      <c r="F25" s="1" t="s">
        <v>83</v>
      </c>
      <c r="G25" s="1" t="str">
        <f>"01"</f>
        <v>01</v>
      </c>
      <c r="H25" s="1">
        <v>3</v>
      </c>
      <c r="I25" s="1" t="s">
        <v>409</v>
      </c>
      <c r="K25" s="7" t="s">
        <v>84</v>
      </c>
      <c r="L25" s="1">
        <v>2009</v>
      </c>
      <c r="M25" s="1" t="s">
        <v>17</v>
      </c>
      <c r="N25" s="1" t="s">
        <v>71</v>
      </c>
    </row>
    <row r="26" spans="1:14" ht="65.25" customHeight="1">
      <c r="A26" s="1" t="str">
        <f t="shared" si="0"/>
        <v>2018-01-14</v>
      </c>
      <c r="B26" s="1" t="str">
        <f>"1830"</f>
        <v>1830</v>
      </c>
      <c r="C26" s="7" t="s">
        <v>86</v>
      </c>
      <c r="E26" s="1" t="s">
        <v>13</v>
      </c>
      <c r="G26" s="1" t="str">
        <f>"2013"</f>
        <v>2013</v>
      </c>
      <c r="H26" s="1">
        <v>6</v>
      </c>
      <c r="I26" s="1" t="s">
        <v>409</v>
      </c>
      <c r="K26" s="7" t="s">
        <v>87</v>
      </c>
      <c r="L26" s="1">
        <v>2013</v>
      </c>
      <c r="M26" s="1" t="s">
        <v>88</v>
      </c>
      <c r="N26" s="1" t="s">
        <v>71</v>
      </c>
    </row>
    <row r="27" spans="1:14" ht="60">
      <c r="A27" s="1" t="str">
        <f t="shared" si="0"/>
        <v>2018-01-14</v>
      </c>
      <c r="B27" s="1" t="str">
        <f>"1900"</f>
        <v>1900</v>
      </c>
      <c r="C27" s="7" t="s">
        <v>89</v>
      </c>
      <c r="D27" s="7" t="s">
        <v>91</v>
      </c>
      <c r="E27" s="1" t="s">
        <v>24</v>
      </c>
      <c r="G27" s="1" t="str">
        <f>"01"</f>
        <v>01</v>
      </c>
      <c r="H27" s="1">
        <v>6</v>
      </c>
      <c r="I27" s="1" t="s">
        <v>409</v>
      </c>
      <c r="K27" s="7" t="s">
        <v>90</v>
      </c>
      <c r="L27" s="1">
        <v>2012</v>
      </c>
      <c r="M27" s="1" t="s">
        <v>79</v>
      </c>
      <c r="N27" s="1" t="s">
        <v>77</v>
      </c>
    </row>
    <row r="28" spans="1:14" ht="60">
      <c r="A28" s="1" t="str">
        <f t="shared" si="0"/>
        <v>2018-01-14</v>
      </c>
      <c r="B28" s="1" t="str">
        <f>"1930"</f>
        <v>1930</v>
      </c>
      <c r="C28" s="7" t="s">
        <v>92</v>
      </c>
      <c r="G28" s="1" t="str">
        <f>"00"</f>
        <v>00</v>
      </c>
      <c r="H28" s="1">
        <v>0</v>
      </c>
      <c r="I28" s="1" t="s">
        <v>409</v>
      </c>
      <c r="J28" s="12" t="s">
        <v>453</v>
      </c>
      <c r="K28" s="7" t="s">
        <v>426</v>
      </c>
      <c r="L28" s="1">
        <v>2016</v>
      </c>
      <c r="M28" s="1" t="s">
        <v>27</v>
      </c>
      <c r="N28" s="1" t="s">
        <v>93</v>
      </c>
    </row>
    <row r="29" spans="1:14" ht="60">
      <c r="A29" s="1" t="str">
        <f t="shared" si="0"/>
        <v>2018-01-14</v>
      </c>
      <c r="B29" s="1" t="str">
        <f>"2030"</f>
        <v>2030</v>
      </c>
      <c r="C29" s="7" t="s">
        <v>94</v>
      </c>
      <c r="G29" s="1" t="str">
        <f>"00"</f>
        <v>00</v>
      </c>
      <c r="H29" s="1">
        <v>0</v>
      </c>
      <c r="I29" s="1" t="s">
        <v>409</v>
      </c>
      <c r="J29" s="12" t="s">
        <v>454</v>
      </c>
      <c r="K29" s="7" t="s">
        <v>427</v>
      </c>
      <c r="L29" s="1">
        <v>2015</v>
      </c>
      <c r="M29" s="1" t="s">
        <v>27</v>
      </c>
      <c r="N29" s="1" t="s">
        <v>95</v>
      </c>
    </row>
    <row r="30" spans="1:14" ht="60">
      <c r="A30" s="1" t="str">
        <f t="shared" si="0"/>
        <v>2018-01-14</v>
      </c>
      <c r="B30" s="1" t="str">
        <f>"2200"</f>
        <v>2200</v>
      </c>
      <c r="C30" s="7" t="s">
        <v>96</v>
      </c>
      <c r="D30" s="7" t="s">
        <v>99</v>
      </c>
      <c r="E30" s="1" t="s">
        <v>13</v>
      </c>
      <c r="F30" s="1" t="s">
        <v>97</v>
      </c>
      <c r="G30" s="1" t="str">
        <f>"2000"</f>
        <v>2000</v>
      </c>
      <c r="H30" s="1">
        <v>1</v>
      </c>
      <c r="I30" s="1" t="s">
        <v>409</v>
      </c>
      <c r="K30" s="7" t="s">
        <v>98</v>
      </c>
      <c r="L30" s="1">
        <v>2000</v>
      </c>
      <c r="M30" s="1" t="s">
        <v>100</v>
      </c>
      <c r="N30" s="1" t="s">
        <v>101</v>
      </c>
    </row>
    <row r="31" spans="1:14" ht="30">
      <c r="A31" s="1" t="str">
        <f t="shared" si="0"/>
        <v>2018-01-14</v>
      </c>
      <c r="B31" s="1" t="str">
        <f>"2320"</f>
        <v>2320</v>
      </c>
      <c r="C31" s="7" t="s">
        <v>102</v>
      </c>
      <c r="E31" s="1" t="s">
        <v>24</v>
      </c>
      <c r="G31" s="1" t="str">
        <f>" "</f>
        <v> </v>
      </c>
      <c r="H31" s="1">
        <v>0</v>
      </c>
      <c r="I31" s="1" t="s">
        <v>409</v>
      </c>
      <c r="K31" s="7" t="s">
        <v>103</v>
      </c>
      <c r="L31" s="1">
        <v>2009</v>
      </c>
      <c r="M31" s="1" t="s">
        <v>100</v>
      </c>
      <c r="N31" s="1" t="s">
        <v>104</v>
      </c>
    </row>
    <row r="32" spans="1:14" ht="45">
      <c r="A32" s="1" t="str">
        <f t="shared" si="0"/>
        <v>2018-01-14</v>
      </c>
      <c r="B32" s="1" t="str">
        <f>"2335"</f>
        <v>2335</v>
      </c>
      <c r="C32" s="7" t="s">
        <v>424</v>
      </c>
      <c r="D32" s="7" t="s">
        <v>425</v>
      </c>
      <c r="G32" s="1" t="str">
        <f>"2017"</f>
        <v>2017</v>
      </c>
      <c r="H32" s="1">
        <v>16</v>
      </c>
      <c r="J32" s="11" t="s">
        <v>452</v>
      </c>
      <c r="K32" s="7" t="s">
        <v>105</v>
      </c>
      <c r="L32" s="1">
        <v>2017</v>
      </c>
      <c r="M32" s="1" t="s">
        <v>17</v>
      </c>
      <c r="N32" s="1" t="s">
        <v>73</v>
      </c>
    </row>
    <row r="33" spans="1:14" ht="45">
      <c r="A33" s="1" t="str">
        <f aca="true" t="shared" si="1" ref="A33:A78">"2018-01-15"</f>
        <v>2018-01-15</v>
      </c>
      <c r="B33" s="1" t="str">
        <f>"0200"</f>
        <v>0200</v>
      </c>
      <c r="C33" s="7" t="s">
        <v>106</v>
      </c>
      <c r="E33" s="1" t="s">
        <v>13</v>
      </c>
      <c r="F33" s="1" t="s">
        <v>107</v>
      </c>
      <c r="G33" s="1" t="str">
        <f>"03"</f>
        <v>03</v>
      </c>
      <c r="H33" s="1">
        <v>8</v>
      </c>
      <c r="I33" s="1" t="s">
        <v>409</v>
      </c>
      <c r="K33" s="7" t="s">
        <v>108</v>
      </c>
      <c r="L33" s="1">
        <v>2012</v>
      </c>
      <c r="M33" s="1" t="s">
        <v>17</v>
      </c>
      <c r="N33" s="1" t="s">
        <v>109</v>
      </c>
    </row>
    <row r="34" spans="1:14" ht="45">
      <c r="A34" s="1" t="str">
        <f t="shared" si="1"/>
        <v>2018-01-15</v>
      </c>
      <c r="B34" s="1" t="str">
        <f>"0300"</f>
        <v>0300</v>
      </c>
      <c r="C34" s="7" t="s">
        <v>106</v>
      </c>
      <c r="E34" s="1" t="s">
        <v>13</v>
      </c>
      <c r="F34" s="1" t="s">
        <v>107</v>
      </c>
      <c r="G34" s="1" t="str">
        <f>"03"</f>
        <v>03</v>
      </c>
      <c r="H34" s="1">
        <v>8</v>
      </c>
      <c r="I34" s="1" t="s">
        <v>409</v>
      </c>
      <c r="K34" s="7" t="s">
        <v>108</v>
      </c>
      <c r="L34" s="1">
        <v>2012</v>
      </c>
      <c r="M34" s="1" t="s">
        <v>17</v>
      </c>
      <c r="N34" s="1" t="s">
        <v>109</v>
      </c>
    </row>
    <row r="35" spans="1:14" ht="45">
      <c r="A35" s="1" t="str">
        <f t="shared" si="1"/>
        <v>2018-01-15</v>
      </c>
      <c r="B35" s="1" t="str">
        <f>"0400"</f>
        <v>0400</v>
      </c>
      <c r="C35" s="7" t="s">
        <v>106</v>
      </c>
      <c r="E35" s="1" t="s">
        <v>13</v>
      </c>
      <c r="F35" s="1" t="s">
        <v>107</v>
      </c>
      <c r="G35" s="1" t="str">
        <f>"03"</f>
        <v>03</v>
      </c>
      <c r="H35" s="1">
        <v>8</v>
      </c>
      <c r="I35" s="1" t="s">
        <v>409</v>
      </c>
      <c r="K35" s="7" t="s">
        <v>108</v>
      </c>
      <c r="L35" s="1">
        <v>2012</v>
      </c>
      <c r="M35" s="1" t="s">
        <v>17</v>
      </c>
      <c r="N35" s="1" t="s">
        <v>109</v>
      </c>
    </row>
    <row r="36" spans="1:14" ht="45">
      <c r="A36" s="1" t="str">
        <f t="shared" si="1"/>
        <v>2018-01-15</v>
      </c>
      <c r="B36" s="1" t="str">
        <f>"0500"</f>
        <v>0500</v>
      </c>
      <c r="C36" s="7" t="s">
        <v>106</v>
      </c>
      <c r="E36" s="1" t="s">
        <v>13</v>
      </c>
      <c r="F36" s="1" t="s">
        <v>107</v>
      </c>
      <c r="G36" s="1" t="str">
        <f>"03"</f>
        <v>03</v>
      </c>
      <c r="H36" s="1">
        <v>8</v>
      </c>
      <c r="I36" s="1" t="s">
        <v>409</v>
      </c>
      <c r="K36" s="7" t="s">
        <v>108</v>
      </c>
      <c r="L36" s="1">
        <v>2012</v>
      </c>
      <c r="M36" s="1" t="s">
        <v>17</v>
      </c>
      <c r="N36" s="1" t="s">
        <v>110</v>
      </c>
    </row>
    <row r="37" spans="1:14" ht="60">
      <c r="A37" s="1" t="str">
        <f t="shared" si="1"/>
        <v>2018-01-15</v>
      </c>
      <c r="B37" s="1" t="str">
        <f>"0600"</f>
        <v>0600</v>
      </c>
      <c r="C37" s="7" t="s">
        <v>19</v>
      </c>
      <c r="D37" s="7" t="s">
        <v>111</v>
      </c>
      <c r="E37" s="1" t="s">
        <v>13</v>
      </c>
      <c r="G37" s="1" t="str">
        <f>"01"</f>
        <v>01</v>
      </c>
      <c r="H37" s="1">
        <v>16</v>
      </c>
      <c r="I37" s="1" t="s">
        <v>409</v>
      </c>
      <c r="K37" s="7" t="s">
        <v>20</v>
      </c>
      <c r="L37" s="1">
        <v>1982</v>
      </c>
      <c r="M37" s="1" t="s">
        <v>21</v>
      </c>
      <c r="N37" s="1" t="s">
        <v>22</v>
      </c>
    </row>
    <row r="38" spans="1:14" ht="75">
      <c r="A38" s="1" t="str">
        <f t="shared" si="1"/>
        <v>2018-01-15</v>
      </c>
      <c r="B38" s="1" t="str">
        <f>"0630"</f>
        <v>0630</v>
      </c>
      <c r="C38" s="7" t="s">
        <v>23</v>
      </c>
      <c r="D38" s="7" t="s">
        <v>112</v>
      </c>
      <c r="E38" s="1" t="s">
        <v>24</v>
      </c>
      <c r="G38" s="1" t="str">
        <f>"01"</f>
        <v>01</v>
      </c>
      <c r="H38" s="1">
        <v>16</v>
      </c>
      <c r="I38" s="1" t="s">
        <v>409</v>
      </c>
      <c r="K38" s="7" t="s">
        <v>25</v>
      </c>
      <c r="L38" s="1">
        <v>2005</v>
      </c>
      <c r="M38" s="1" t="s">
        <v>27</v>
      </c>
      <c r="N38" s="1" t="s">
        <v>28</v>
      </c>
    </row>
    <row r="39" spans="1:14" ht="60">
      <c r="A39" s="1" t="str">
        <f t="shared" si="1"/>
        <v>2018-01-15</v>
      </c>
      <c r="B39" s="1" t="str">
        <f>"0655"</f>
        <v>0655</v>
      </c>
      <c r="C39" s="7" t="s">
        <v>29</v>
      </c>
      <c r="D39" s="7" t="s">
        <v>428</v>
      </c>
      <c r="E39" s="1" t="s">
        <v>24</v>
      </c>
      <c r="G39" s="1" t="str">
        <f>"01"</f>
        <v>01</v>
      </c>
      <c r="H39" s="1">
        <v>16</v>
      </c>
      <c r="I39" s="1" t="s">
        <v>409</v>
      </c>
      <c r="K39" s="7" t="s">
        <v>30</v>
      </c>
      <c r="L39" s="1">
        <v>2009</v>
      </c>
      <c r="M39" s="1" t="s">
        <v>31</v>
      </c>
      <c r="N39" s="1" t="s">
        <v>32</v>
      </c>
    </row>
    <row r="40" spans="1:14" ht="60">
      <c r="A40" s="1" t="str">
        <f t="shared" si="1"/>
        <v>2018-01-15</v>
      </c>
      <c r="B40" s="1" t="str">
        <f>"0705"</f>
        <v>0705</v>
      </c>
      <c r="C40" s="7" t="s">
        <v>33</v>
      </c>
      <c r="E40" s="1" t="s">
        <v>13</v>
      </c>
      <c r="G40" s="1" t="str">
        <f>"1"</f>
        <v>1</v>
      </c>
      <c r="H40" s="1">
        <v>3</v>
      </c>
      <c r="I40" s="1" t="s">
        <v>409</v>
      </c>
      <c r="K40" s="7" t="s">
        <v>34</v>
      </c>
      <c r="L40" s="1">
        <v>2014</v>
      </c>
      <c r="M40" s="1" t="s">
        <v>27</v>
      </c>
      <c r="N40" s="1" t="s">
        <v>35</v>
      </c>
    </row>
    <row r="41" spans="1:14" ht="45">
      <c r="A41" s="1" t="str">
        <f t="shared" si="1"/>
        <v>2018-01-15</v>
      </c>
      <c r="B41" s="1" t="str">
        <f>"0730"</f>
        <v>0730</v>
      </c>
      <c r="C41" s="7" t="s">
        <v>113</v>
      </c>
      <c r="D41" s="7" t="s">
        <v>429</v>
      </c>
      <c r="G41" s="1" t="str">
        <f>"01"</f>
        <v>01</v>
      </c>
      <c r="H41" s="1">
        <v>1</v>
      </c>
      <c r="I41" s="1" t="s">
        <v>409</v>
      </c>
      <c r="K41" s="7" t="s">
        <v>114</v>
      </c>
      <c r="L41" s="1">
        <v>2006</v>
      </c>
      <c r="M41" s="1" t="s">
        <v>27</v>
      </c>
      <c r="N41" s="1" t="s">
        <v>37</v>
      </c>
    </row>
    <row r="42" spans="1:14" ht="45">
      <c r="A42" s="1" t="str">
        <f t="shared" si="1"/>
        <v>2018-01-15</v>
      </c>
      <c r="B42" s="1" t="str">
        <f>"0740"</f>
        <v>0740</v>
      </c>
      <c r="C42" s="7" t="s">
        <v>38</v>
      </c>
      <c r="E42" s="1" t="s">
        <v>24</v>
      </c>
      <c r="G42" s="1" t="str">
        <f>"01"</f>
        <v>01</v>
      </c>
      <c r="H42" s="1">
        <v>16</v>
      </c>
      <c r="I42" s="1" t="s">
        <v>409</v>
      </c>
      <c r="K42" s="7" t="s">
        <v>39</v>
      </c>
      <c r="L42" s="1">
        <v>2007</v>
      </c>
      <c r="M42" s="1" t="s">
        <v>17</v>
      </c>
      <c r="N42" s="1" t="s">
        <v>35</v>
      </c>
    </row>
    <row r="43" spans="1:14" ht="60">
      <c r="A43" s="1" t="str">
        <f t="shared" si="1"/>
        <v>2018-01-15</v>
      </c>
      <c r="B43" s="1" t="str">
        <f>"0805"</f>
        <v>0805</v>
      </c>
      <c r="C43" s="7" t="s">
        <v>413</v>
      </c>
      <c r="E43" s="1" t="s">
        <v>24</v>
      </c>
      <c r="G43" s="1" t="str">
        <f>"01"</f>
        <v>01</v>
      </c>
      <c r="H43" s="1">
        <v>16</v>
      </c>
      <c r="J43" s="11" t="s">
        <v>451</v>
      </c>
      <c r="K43" s="7" t="s">
        <v>42</v>
      </c>
      <c r="L43" s="1">
        <v>2010</v>
      </c>
      <c r="M43" s="1" t="s">
        <v>17</v>
      </c>
      <c r="N43" s="1" t="s">
        <v>37</v>
      </c>
    </row>
    <row r="44" spans="1:14" ht="60">
      <c r="A44" s="1" t="str">
        <f t="shared" si="1"/>
        <v>2018-01-15</v>
      </c>
      <c r="B44" s="1" t="str">
        <f>"0810"</f>
        <v>0810</v>
      </c>
      <c r="C44" s="7" t="s">
        <v>44</v>
      </c>
      <c r="E44" s="1" t="s">
        <v>24</v>
      </c>
      <c r="G44" s="1" t="str">
        <f>"1"</f>
        <v>1</v>
      </c>
      <c r="H44" s="1">
        <v>4</v>
      </c>
      <c r="I44" s="1" t="s">
        <v>409</v>
      </c>
      <c r="K44" s="7" t="s">
        <v>45</v>
      </c>
      <c r="L44" s="1">
        <v>0</v>
      </c>
      <c r="M44" s="1" t="s">
        <v>27</v>
      </c>
      <c r="N44" s="1" t="s">
        <v>46</v>
      </c>
    </row>
    <row r="45" spans="1:14" ht="60">
      <c r="A45" s="1" t="str">
        <f t="shared" si="1"/>
        <v>2018-01-15</v>
      </c>
      <c r="B45" s="1" t="str">
        <f>"0825"</f>
        <v>0825</v>
      </c>
      <c r="C45" s="7" t="s">
        <v>47</v>
      </c>
      <c r="D45" s="7" t="s">
        <v>116</v>
      </c>
      <c r="E45" s="1" t="s">
        <v>24</v>
      </c>
      <c r="G45" s="1" t="str">
        <f>"01"</f>
        <v>01</v>
      </c>
      <c r="H45" s="1">
        <v>8</v>
      </c>
      <c r="I45" s="1" t="s">
        <v>409</v>
      </c>
      <c r="K45" s="7" t="s">
        <v>115</v>
      </c>
      <c r="L45" s="1">
        <v>2016</v>
      </c>
      <c r="M45" s="1" t="s">
        <v>17</v>
      </c>
      <c r="N45" s="1" t="s">
        <v>117</v>
      </c>
    </row>
    <row r="46" spans="1:14" ht="60">
      <c r="A46" s="1" t="str">
        <f t="shared" si="1"/>
        <v>2018-01-15</v>
      </c>
      <c r="B46" s="1" t="str">
        <f>"0835"</f>
        <v>0835</v>
      </c>
      <c r="C46" s="7" t="s">
        <v>430</v>
      </c>
      <c r="G46" s="1" t="str">
        <f>"03"</f>
        <v>03</v>
      </c>
      <c r="H46" s="1">
        <v>3</v>
      </c>
      <c r="J46" s="11" t="s">
        <v>451</v>
      </c>
      <c r="K46" s="7" t="s">
        <v>52</v>
      </c>
      <c r="L46" s="1">
        <v>2010</v>
      </c>
      <c r="M46" s="1" t="s">
        <v>27</v>
      </c>
      <c r="N46" s="1" t="s">
        <v>40</v>
      </c>
    </row>
    <row r="47" spans="1:14" ht="45">
      <c r="A47" s="1" t="str">
        <f t="shared" si="1"/>
        <v>2018-01-15</v>
      </c>
      <c r="B47" s="1" t="str">
        <f>"0900"</f>
        <v>0900</v>
      </c>
      <c r="C47" s="7" t="s">
        <v>53</v>
      </c>
      <c r="E47" s="1" t="s">
        <v>24</v>
      </c>
      <c r="G47" s="1" t="str">
        <f>"1"</f>
        <v>1</v>
      </c>
      <c r="H47" s="1">
        <v>16</v>
      </c>
      <c r="I47" s="1" t="s">
        <v>409</v>
      </c>
      <c r="K47" s="7" t="s">
        <v>54</v>
      </c>
      <c r="L47" s="1">
        <v>2013</v>
      </c>
      <c r="M47" s="1" t="s">
        <v>17</v>
      </c>
      <c r="N47" s="1" t="s">
        <v>46</v>
      </c>
    </row>
    <row r="48" spans="1:14" ht="45">
      <c r="A48" s="1" t="str">
        <f t="shared" si="1"/>
        <v>2018-01-15</v>
      </c>
      <c r="B48" s="1" t="str">
        <f>"0915"</f>
        <v>0915</v>
      </c>
      <c r="C48" s="7" t="s">
        <v>55</v>
      </c>
      <c r="E48" s="1" t="s">
        <v>24</v>
      </c>
      <c r="G48" s="1" t="str">
        <f>"1"</f>
        <v>1</v>
      </c>
      <c r="H48" s="1">
        <v>16</v>
      </c>
      <c r="I48" s="1" t="s">
        <v>409</v>
      </c>
      <c r="K48" s="7" t="s">
        <v>56</v>
      </c>
      <c r="L48" s="1">
        <v>0</v>
      </c>
      <c r="M48" s="1" t="s">
        <v>57</v>
      </c>
      <c r="N48" s="1" t="s">
        <v>58</v>
      </c>
    </row>
    <row r="49" spans="1:14" ht="30">
      <c r="A49" s="1" t="str">
        <f t="shared" si="1"/>
        <v>2018-01-15</v>
      </c>
      <c r="B49" s="1" t="str">
        <f>"0930"</f>
        <v>0930</v>
      </c>
      <c r="C49" s="7" t="s">
        <v>59</v>
      </c>
      <c r="D49" s="7" t="s">
        <v>118</v>
      </c>
      <c r="E49" s="1" t="s">
        <v>24</v>
      </c>
      <c r="G49" s="1" t="str">
        <f>"3"</f>
        <v>3</v>
      </c>
      <c r="H49" s="1">
        <v>2</v>
      </c>
      <c r="I49" s="1" t="s">
        <v>409</v>
      </c>
      <c r="K49" s="7" t="s">
        <v>60</v>
      </c>
      <c r="L49" s="1">
        <v>2013</v>
      </c>
      <c r="M49" s="1" t="s">
        <v>17</v>
      </c>
      <c r="N49" s="1" t="s">
        <v>119</v>
      </c>
    </row>
    <row r="50" spans="1:14" ht="60">
      <c r="A50" s="1" t="str">
        <f t="shared" si="1"/>
        <v>2018-01-15</v>
      </c>
      <c r="B50" s="1" t="str">
        <f>"1000"</f>
        <v>1000</v>
      </c>
      <c r="C50" s="7" t="s">
        <v>431</v>
      </c>
      <c r="E50" s="1" t="s">
        <v>69</v>
      </c>
      <c r="G50" s="1" t="str">
        <f>"2018"</f>
        <v>2018</v>
      </c>
      <c r="H50" s="1">
        <v>3</v>
      </c>
      <c r="I50" s="1" t="s">
        <v>409</v>
      </c>
      <c r="K50" s="7" t="s">
        <v>422</v>
      </c>
      <c r="L50" s="1">
        <v>2018</v>
      </c>
      <c r="M50" s="1" t="s">
        <v>79</v>
      </c>
      <c r="N50" s="1" t="s">
        <v>22</v>
      </c>
    </row>
    <row r="51" spans="1:14" ht="60">
      <c r="A51" s="1" t="str">
        <f t="shared" si="1"/>
        <v>2018-01-15</v>
      </c>
      <c r="B51" s="1" t="str">
        <f>"1030"</f>
        <v>1030</v>
      </c>
      <c r="C51" s="7" t="s">
        <v>92</v>
      </c>
      <c r="G51" s="1" t="str">
        <f>"00"</f>
        <v>00</v>
      </c>
      <c r="H51" s="1">
        <v>0</v>
      </c>
      <c r="I51" s="1" t="s">
        <v>409</v>
      </c>
      <c r="K51" s="7" t="s">
        <v>426</v>
      </c>
      <c r="L51" s="1">
        <v>2016</v>
      </c>
      <c r="M51" s="1" t="s">
        <v>27</v>
      </c>
      <c r="N51" s="1" t="s">
        <v>93</v>
      </c>
    </row>
    <row r="52" spans="1:14" ht="30">
      <c r="A52" s="1" t="str">
        <f t="shared" si="1"/>
        <v>2018-01-15</v>
      </c>
      <c r="B52" s="1" t="str">
        <f>"1130"</f>
        <v>1130</v>
      </c>
      <c r="C52" s="7" t="s">
        <v>102</v>
      </c>
      <c r="E52" s="1" t="s">
        <v>24</v>
      </c>
      <c r="G52" s="1" t="str">
        <f>" "</f>
        <v> </v>
      </c>
      <c r="H52" s="1">
        <v>0</v>
      </c>
      <c r="I52" s="1" t="s">
        <v>409</v>
      </c>
      <c r="K52" s="7" t="s">
        <v>103</v>
      </c>
      <c r="L52" s="1">
        <v>2009</v>
      </c>
      <c r="M52" s="1" t="s">
        <v>100</v>
      </c>
      <c r="N52" s="1" t="s">
        <v>104</v>
      </c>
    </row>
    <row r="53" spans="1:14" ht="60">
      <c r="A53" s="1" t="str">
        <f t="shared" si="1"/>
        <v>2018-01-15</v>
      </c>
      <c r="B53" s="1" t="str">
        <f>"1145"</f>
        <v>1145</v>
      </c>
      <c r="C53" s="7" t="s">
        <v>120</v>
      </c>
      <c r="E53" s="1" t="s">
        <v>24</v>
      </c>
      <c r="G53" s="1" t="str">
        <f>" "</f>
        <v> </v>
      </c>
      <c r="H53" s="1">
        <v>0</v>
      </c>
      <c r="I53" s="1" t="s">
        <v>409</v>
      </c>
      <c r="K53" s="7" t="s">
        <v>121</v>
      </c>
      <c r="L53" s="1">
        <v>2014</v>
      </c>
      <c r="M53" s="1" t="s">
        <v>17</v>
      </c>
      <c r="N53" s="1" t="s">
        <v>104</v>
      </c>
    </row>
    <row r="54" spans="1:14" ht="60">
      <c r="A54" s="1" t="str">
        <f t="shared" si="1"/>
        <v>2018-01-15</v>
      </c>
      <c r="B54" s="1" t="str">
        <f>"1200"</f>
        <v>1200</v>
      </c>
      <c r="C54" s="7" t="s">
        <v>94</v>
      </c>
      <c r="G54" s="1" t="str">
        <f>"00"</f>
        <v>00</v>
      </c>
      <c r="H54" s="1">
        <v>0</v>
      </c>
      <c r="I54" s="1" t="s">
        <v>409</v>
      </c>
      <c r="K54" s="7" t="s">
        <v>427</v>
      </c>
      <c r="L54" s="1">
        <v>2015</v>
      </c>
      <c r="M54" s="1" t="s">
        <v>27</v>
      </c>
      <c r="N54" s="1" t="s">
        <v>95</v>
      </c>
    </row>
    <row r="55" spans="1:14" ht="60">
      <c r="A55" s="1" t="str">
        <f t="shared" si="1"/>
        <v>2018-01-15</v>
      </c>
      <c r="B55" s="1" t="str">
        <f>"1330"</f>
        <v>1330</v>
      </c>
      <c r="C55" s="7" t="s">
        <v>89</v>
      </c>
      <c r="D55" s="7" t="s">
        <v>91</v>
      </c>
      <c r="E55" s="1" t="s">
        <v>24</v>
      </c>
      <c r="G55" s="1" t="str">
        <f>"01"</f>
        <v>01</v>
      </c>
      <c r="H55" s="1">
        <v>6</v>
      </c>
      <c r="I55" s="1" t="s">
        <v>409</v>
      </c>
      <c r="K55" s="7" t="s">
        <v>90</v>
      </c>
      <c r="L55" s="1">
        <v>2012</v>
      </c>
      <c r="M55" s="1" t="s">
        <v>79</v>
      </c>
      <c r="N55" s="1" t="s">
        <v>77</v>
      </c>
    </row>
    <row r="56" spans="1:14" ht="45">
      <c r="A56" s="1" t="str">
        <f t="shared" si="1"/>
        <v>2018-01-15</v>
      </c>
      <c r="B56" s="1" t="str">
        <f>"1400"</f>
        <v>1400</v>
      </c>
      <c r="C56" s="7" t="s">
        <v>82</v>
      </c>
      <c r="D56" s="7" t="s">
        <v>85</v>
      </c>
      <c r="E56" s="1" t="s">
        <v>13</v>
      </c>
      <c r="F56" s="1" t="s">
        <v>83</v>
      </c>
      <c r="G56" s="1" t="str">
        <f>"01"</f>
        <v>01</v>
      </c>
      <c r="H56" s="1">
        <v>3</v>
      </c>
      <c r="I56" s="1" t="s">
        <v>409</v>
      </c>
      <c r="K56" s="7" t="s">
        <v>84</v>
      </c>
      <c r="L56" s="1">
        <v>2009</v>
      </c>
      <c r="M56" s="1" t="s">
        <v>17</v>
      </c>
      <c r="N56" s="1" t="s">
        <v>71</v>
      </c>
    </row>
    <row r="57" spans="1:14" ht="63" customHeight="1">
      <c r="A57" s="1" t="str">
        <f t="shared" si="1"/>
        <v>2018-01-15</v>
      </c>
      <c r="B57" s="1" t="str">
        <f>"1430"</f>
        <v>1430</v>
      </c>
      <c r="C57" s="7" t="s">
        <v>86</v>
      </c>
      <c r="E57" s="1" t="s">
        <v>13</v>
      </c>
      <c r="G57" s="1" t="str">
        <f>"2013"</f>
        <v>2013</v>
      </c>
      <c r="H57" s="1">
        <v>6</v>
      </c>
      <c r="I57" s="1" t="s">
        <v>409</v>
      </c>
      <c r="K57" s="7" t="s">
        <v>87</v>
      </c>
      <c r="L57" s="1">
        <v>2013</v>
      </c>
      <c r="M57" s="1" t="s">
        <v>88</v>
      </c>
      <c r="N57" s="1" t="s">
        <v>71</v>
      </c>
    </row>
    <row r="58" spans="1:14" ht="45.75" customHeight="1">
      <c r="A58" s="1" t="str">
        <f t="shared" si="1"/>
        <v>2018-01-15</v>
      </c>
      <c r="B58" s="1" t="str">
        <f>"1500"</f>
        <v>1500</v>
      </c>
      <c r="C58" s="7" t="s">
        <v>122</v>
      </c>
      <c r="D58" s="7" t="s">
        <v>124</v>
      </c>
      <c r="E58" s="1" t="s">
        <v>24</v>
      </c>
      <c r="G58" s="1" t="str">
        <f>"01"</f>
        <v>01</v>
      </c>
      <c r="H58" s="1">
        <v>11</v>
      </c>
      <c r="I58" s="1" t="s">
        <v>409</v>
      </c>
      <c r="K58" s="7" t="s">
        <v>123</v>
      </c>
      <c r="L58" s="1">
        <v>2009</v>
      </c>
      <c r="M58" s="1" t="s">
        <v>17</v>
      </c>
      <c r="N58" s="1" t="s">
        <v>77</v>
      </c>
    </row>
    <row r="59" spans="1:14" ht="30">
      <c r="A59" s="1" t="str">
        <f t="shared" si="1"/>
        <v>2018-01-15</v>
      </c>
      <c r="B59" s="1" t="str">
        <f>"1525"</f>
        <v>1525</v>
      </c>
      <c r="C59" s="7" t="s">
        <v>125</v>
      </c>
      <c r="D59" s="7" t="s">
        <v>127</v>
      </c>
      <c r="E59" s="1" t="s">
        <v>24</v>
      </c>
      <c r="G59" s="1" t="str">
        <f>"01"</f>
        <v>01</v>
      </c>
      <c r="H59" s="1">
        <v>11</v>
      </c>
      <c r="I59" s="1" t="s">
        <v>409</v>
      </c>
      <c r="K59" s="7" t="s">
        <v>126</v>
      </c>
      <c r="L59" s="1">
        <v>2009</v>
      </c>
      <c r="M59" s="1" t="s">
        <v>17</v>
      </c>
      <c r="N59" s="1" t="s">
        <v>77</v>
      </c>
    </row>
    <row r="60" spans="1:14" ht="60">
      <c r="A60" s="1" t="str">
        <f t="shared" si="1"/>
        <v>2018-01-15</v>
      </c>
      <c r="B60" s="1" t="str">
        <f>"1550"</f>
        <v>1550</v>
      </c>
      <c r="C60" s="7" t="s">
        <v>423</v>
      </c>
      <c r="E60" s="1" t="s">
        <v>24</v>
      </c>
      <c r="G60" s="1" t="str">
        <f>"01"</f>
        <v>01</v>
      </c>
      <c r="H60" s="1">
        <v>11</v>
      </c>
      <c r="I60" s="1" t="s">
        <v>409</v>
      </c>
      <c r="K60" s="7" t="s">
        <v>42</v>
      </c>
      <c r="L60" s="1">
        <v>2010</v>
      </c>
      <c r="M60" s="1" t="s">
        <v>17</v>
      </c>
      <c r="N60" s="1" t="s">
        <v>128</v>
      </c>
    </row>
    <row r="61" spans="1:14" ht="30">
      <c r="A61" s="1" t="str">
        <f t="shared" si="1"/>
        <v>2018-01-15</v>
      </c>
      <c r="B61" s="1" t="str">
        <f>"1555"</f>
        <v>1555</v>
      </c>
      <c r="C61" s="7" t="s">
        <v>129</v>
      </c>
      <c r="D61" s="7" t="s">
        <v>131</v>
      </c>
      <c r="E61" s="1" t="s">
        <v>24</v>
      </c>
      <c r="G61" s="1" t="str">
        <f>"1"</f>
        <v>1</v>
      </c>
      <c r="H61" s="1">
        <v>11</v>
      </c>
      <c r="I61" s="1" t="s">
        <v>409</v>
      </c>
      <c r="K61" s="7" t="s">
        <v>130</v>
      </c>
      <c r="L61" s="1">
        <v>2014</v>
      </c>
      <c r="M61" s="1" t="s">
        <v>17</v>
      </c>
      <c r="N61" s="1" t="s">
        <v>40</v>
      </c>
    </row>
    <row r="62" spans="1:14" ht="60">
      <c r="A62" s="1" t="str">
        <f t="shared" si="1"/>
        <v>2018-01-15</v>
      </c>
      <c r="B62" s="1" t="str">
        <f>"1620"</f>
        <v>1620</v>
      </c>
      <c r="C62" s="7" t="s">
        <v>132</v>
      </c>
      <c r="E62" s="1" t="s">
        <v>24</v>
      </c>
      <c r="G62" s="1" t="str">
        <f>"1"</f>
        <v>1</v>
      </c>
      <c r="H62" s="1">
        <v>11</v>
      </c>
      <c r="I62" s="1" t="s">
        <v>409</v>
      </c>
      <c r="K62" s="7" t="s">
        <v>133</v>
      </c>
      <c r="L62" s="1">
        <v>2008</v>
      </c>
      <c r="M62" s="1" t="s">
        <v>17</v>
      </c>
      <c r="N62" s="1" t="s">
        <v>22</v>
      </c>
    </row>
    <row r="63" spans="1:14" ht="60">
      <c r="A63" s="1" t="str">
        <f t="shared" si="1"/>
        <v>2018-01-15</v>
      </c>
      <c r="B63" s="1" t="str">
        <f>"1645"</f>
        <v>1645</v>
      </c>
      <c r="C63" s="7" t="s">
        <v>29</v>
      </c>
      <c r="D63" s="7" t="s">
        <v>432</v>
      </c>
      <c r="E63" s="1" t="s">
        <v>24</v>
      </c>
      <c r="G63" s="1" t="str">
        <f>"01"</f>
        <v>01</v>
      </c>
      <c r="H63" s="1">
        <v>11</v>
      </c>
      <c r="I63" s="1" t="s">
        <v>409</v>
      </c>
      <c r="K63" s="7" t="s">
        <v>30</v>
      </c>
      <c r="L63" s="1">
        <v>2009</v>
      </c>
      <c r="M63" s="1" t="s">
        <v>31</v>
      </c>
      <c r="N63" s="1" t="s">
        <v>32</v>
      </c>
    </row>
    <row r="64" spans="1:14" ht="60">
      <c r="A64" s="1" t="str">
        <f t="shared" si="1"/>
        <v>2018-01-15</v>
      </c>
      <c r="B64" s="1" t="str">
        <f>"1700"</f>
        <v>1700</v>
      </c>
      <c r="C64" s="7" t="s">
        <v>134</v>
      </c>
      <c r="D64" s="7" t="s">
        <v>136</v>
      </c>
      <c r="E64" s="1" t="s">
        <v>13</v>
      </c>
      <c r="G64" s="1" t="str">
        <f>"01"</f>
        <v>01</v>
      </c>
      <c r="H64" s="1">
        <v>8</v>
      </c>
      <c r="I64" s="1" t="s">
        <v>409</v>
      </c>
      <c r="K64" s="7" t="s">
        <v>135</v>
      </c>
      <c r="L64" s="1">
        <v>0</v>
      </c>
      <c r="M64" s="1" t="s">
        <v>17</v>
      </c>
      <c r="N64" s="1" t="s">
        <v>71</v>
      </c>
    </row>
    <row r="65" spans="1:14" ht="45">
      <c r="A65" s="1" t="str">
        <f t="shared" si="1"/>
        <v>2018-01-15</v>
      </c>
      <c r="B65" s="1" t="str">
        <f>"1730"</f>
        <v>1730</v>
      </c>
      <c r="C65" s="7" t="s">
        <v>137</v>
      </c>
      <c r="D65" s="7" t="s">
        <v>139</v>
      </c>
      <c r="E65" s="1" t="s">
        <v>24</v>
      </c>
      <c r="G65" s="1" t="str">
        <f>"03"</f>
        <v>03</v>
      </c>
      <c r="H65" s="1">
        <v>8</v>
      </c>
      <c r="I65" s="1" t="s">
        <v>409</v>
      </c>
      <c r="K65" s="7" t="s">
        <v>138</v>
      </c>
      <c r="L65" s="1">
        <v>2015</v>
      </c>
      <c r="M65" s="1" t="s">
        <v>17</v>
      </c>
      <c r="N65" s="1" t="s">
        <v>140</v>
      </c>
    </row>
    <row r="66" spans="1:14" ht="45">
      <c r="A66" s="1" t="str">
        <f t="shared" si="1"/>
        <v>2018-01-15</v>
      </c>
      <c r="B66" s="1" t="str">
        <f>"1800"</f>
        <v>1800</v>
      </c>
      <c r="C66" s="7" t="s">
        <v>141</v>
      </c>
      <c r="D66" s="7" t="s">
        <v>143</v>
      </c>
      <c r="E66" s="1" t="s">
        <v>24</v>
      </c>
      <c r="G66" s="1" t="str">
        <f>"02"</f>
        <v>02</v>
      </c>
      <c r="H66" s="1">
        <v>1</v>
      </c>
      <c r="I66" s="1" t="s">
        <v>409</v>
      </c>
      <c r="K66" s="7" t="s">
        <v>142</v>
      </c>
      <c r="L66" s="1">
        <v>0</v>
      </c>
      <c r="M66" s="1" t="s">
        <v>16</v>
      </c>
      <c r="N66" s="1" t="s">
        <v>144</v>
      </c>
    </row>
    <row r="67" spans="1:14" ht="60">
      <c r="A67" s="1" t="str">
        <f t="shared" si="1"/>
        <v>2018-01-15</v>
      </c>
      <c r="B67" s="1" t="str">
        <f>"1815"</f>
        <v>1815</v>
      </c>
      <c r="C67" s="7" t="s">
        <v>141</v>
      </c>
      <c r="D67" s="7" t="s">
        <v>146</v>
      </c>
      <c r="E67" s="1" t="s">
        <v>24</v>
      </c>
      <c r="G67" s="1" t="str">
        <f>"02"</f>
        <v>02</v>
      </c>
      <c r="H67" s="1">
        <v>2</v>
      </c>
      <c r="I67" s="1" t="s">
        <v>409</v>
      </c>
      <c r="K67" s="7" t="s">
        <v>145</v>
      </c>
      <c r="L67" s="1">
        <v>0</v>
      </c>
      <c r="M67" s="1" t="s">
        <v>16</v>
      </c>
      <c r="N67" s="1" t="s">
        <v>104</v>
      </c>
    </row>
    <row r="68" spans="1:14" ht="78.75" customHeight="1">
      <c r="A68" s="1" t="str">
        <f t="shared" si="1"/>
        <v>2018-01-15</v>
      </c>
      <c r="B68" s="1" t="str">
        <f>"1830"</f>
        <v>1830</v>
      </c>
      <c r="C68" s="7" t="s">
        <v>147</v>
      </c>
      <c r="D68" s="7" t="s">
        <v>149</v>
      </c>
      <c r="E68" s="1" t="s">
        <v>24</v>
      </c>
      <c r="G68" s="1" t="str">
        <f>" "</f>
        <v> </v>
      </c>
      <c r="H68" s="1">
        <v>4</v>
      </c>
      <c r="I68" s="1" t="s">
        <v>409</v>
      </c>
      <c r="K68" s="7" t="s">
        <v>148</v>
      </c>
      <c r="L68" s="1">
        <v>2013</v>
      </c>
      <c r="M68" s="1" t="s">
        <v>150</v>
      </c>
      <c r="N68" s="1" t="s">
        <v>40</v>
      </c>
    </row>
    <row r="69" spans="1:14" ht="60">
      <c r="A69" s="1" t="str">
        <f t="shared" si="1"/>
        <v>2018-01-15</v>
      </c>
      <c r="B69" s="1" t="str">
        <f>"1900"</f>
        <v>1900</v>
      </c>
      <c r="C69" s="7" t="s">
        <v>151</v>
      </c>
      <c r="D69" s="7" t="s">
        <v>153</v>
      </c>
      <c r="E69" s="1" t="s">
        <v>24</v>
      </c>
      <c r="G69" s="1" t="str">
        <f>"02"</f>
        <v>02</v>
      </c>
      <c r="H69" s="1">
        <v>20</v>
      </c>
      <c r="I69" s="1" t="s">
        <v>409</v>
      </c>
      <c r="K69" s="7" t="s">
        <v>152</v>
      </c>
      <c r="L69" s="1">
        <v>0</v>
      </c>
      <c r="M69" s="1" t="s">
        <v>17</v>
      </c>
      <c r="N69" s="1" t="s">
        <v>154</v>
      </c>
    </row>
    <row r="70" spans="1:14" ht="45">
      <c r="A70" s="1" t="str">
        <f t="shared" si="1"/>
        <v>2018-01-15</v>
      </c>
      <c r="B70" s="1" t="str">
        <f>"1920"</f>
        <v>1920</v>
      </c>
      <c r="C70" s="7" t="s">
        <v>155</v>
      </c>
      <c r="D70" s="7" t="s">
        <v>157</v>
      </c>
      <c r="E70" s="1" t="s">
        <v>13</v>
      </c>
      <c r="G70" s="1" t="str">
        <f>"2017"</f>
        <v>2017</v>
      </c>
      <c r="H70" s="1">
        <v>11</v>
      </c>
      <c r="I70" s="1" t="s">
        <v>409</v>
      </c>
      <c r="K70" s="7" t="s">
        <v>156</v>
      </c>
      <c r="L70" s="1">
        <v>2017</v>
      </c>
      <c r="M70" s="1" t="s">
        <v>17</v>
      </c>
      <c r="N70" s="1" t="s">
        <v>158</v>
      </c>
    </row>
    <row r="71" spans="1:14" ht="60">
      <c r="A71" s="1" t="str">
        <f t="shared" si="1"/>
        <v>2018-01-15</v>
      </c>
      <c r="B71" s="1" t="str">
        <f>"1925"</f>
        <v>1925</v>
      </c>
      <c r="C71" s="7" t="s">
        <v>159</v>
      </c>
      <c r="E71" s="1" t="s">
        <v>69</v>
      </c>
      <c r="G71" s="1" t="str">
        <f>"2018"</f>
        <v>2018</v>
      </c>
      <c r="H71" s="1">
        <v>11</v>
      </c>
      <c r="K71" s="7" t="s">
        <v>160</v>
      </c>
      <c r="L71" s="1">
        <v>2018</v>
      </c>
      <c r="M71" s="1" t="s">
        <v>17</v>
      </c>
      <c r="N71" s="1" t="s">
        <v>37</v>
      </c>
    </row>
    <row r="72" spans="1:14" ht="60">
      <c r="A72" s="1" t="str">
        <f t="shared" si="1"/>
        <v>2018-01-15</v>
      </c>
      <c r="B72" s="1" t="str">
        <f>"1930"</f>
        <v>1930</v>
      </c>
      <c r="C72" s="7" t="s">
        <v>161</v>
      </c>
      <c r="D72" s="7" t="s">
        <v>163</v>
      </c>
      <c r="E72" s="1" t="s">
        <v>13</v>
      </c>
      <c r="G72" s="1" t="str">
        <f>"1"</f>
        <v>1</v>
      </c>
      <c r="H72" s="1">
        <v>1</v>
      </c>
      <c r="I72" s="1" t="s">
        <v>409</v>
      </c>
      <c r="K72" s="7" t="s">
        <v>162</v>
      </c>
      <c r="L72" s="1">
        <v>2013</v>
      </c>
      <c r="M72" s="1" t="s">
        <v>79</v>
      </c>
      <c r="N72" s="1" t="s">
        <v>140</v>
      </c>
    </row>
    <row r="73" spans="1:14" ht="60">
      <c r="A73" s="1" t="str">
        <f t="shared" si="1"/>
        <v>2018-01-15</v>
      </c>
      <c r="B73" s="1" t="str">
        <f>"2000"</f>
        <v>2000</v>
      </c>
      <c r="C73" s="7" t="s">
        <v>164</v>
      </c>
      <c r="G73" s="1" t="str">
        <f>"0"</f>
        <v>0</v>
      </c>
      <c r="H73" s="1">
        <v>0</v>
      </c>
      <c r="J73" s="12" t="s">
        <v>453</v>
      </c>
      <c r="K73" s="7" t="s">
        <v>165</v>
      </c>
      <c r="L73" s="1">
        <v>2009</v>
      </c>
      <c r="M73" s="1" t="s">
        <v>17</v>
      </c>
      <c r="N73" s="1" t="s">
        <v>18</v>
      </c>
    </row>
    <row r="74" spans="1:14" ht="60">
      <c r="A74" s="1" t="str">
        <f t="shared" si="1"/>
        <v>2018-01-15</v>
      </c>
      <c r="B74" s="1" t="str">
        <f>"2100"</f>
        <v>2100</v>
      </c>
      <c r="C74" s="7" t="s">
        <v>166</v>
      </c>
      <c r="E74" s="1" t="s">
        <v>24</v>
      </c>
      <c r="G74" s="1" t="str">
        <f>"00"</f>
        <v>00</v>
      </c>
      <c r="H74" s="1">
        <v>0</v>
      </c>
      <c r="I74" s="1" t="s">
        <v>409</v>
      </c>
      <c r="K74" s="7" t="s">
        <v>167</v>
      </c>
      <c r="L74" s="1">
        <v>2015</v>
      </c>
      <c r="M74" s="1" t="s">
        <v>17</v>
      </c>
      <c r="N74" s="1" t="s">
        <v>71</v>
      </c>
    </row>
    <row r="75" spans="1:14" ht="60">
      <c r="A75" s="1" t="str">
        <f t="shared" si="1"/>
        <v>2018-01-15</v>
      </c>
      <c r="B75" s="1" t="str">
        <f>"2130"</f>
        <v>2130</v>
      </c>
      <c r="C75" s="7" t="s">
        <v>168</v>
      </c>
      <c r="D75" s="7" t="s">
        <v>170</v>
      </c>
      <c r="E75" s="1" t="s">
        <v>69</v>
      </c>
      <c r="G75" s="1" t="str">
        <f>"01"</f>
        <v>01</v>
      </c>
      <c r="H75" s="1">
        <v>10</v>
      </c>
      <c r="I75" s="1" t="s">
        <v>409</v>
      </c>
      <c r="K75" s="7" t="s">
        <v>169</v>
      </c>
      <c r="L75" s="1">
        <v>2016</v>
      </c>
      <c r="M75" s="1" t="s">
        <v>17</v>
      </c>
      <c r="N75" s="1" t="s">
        <v>171</v>
      </c>
    </row>
    <row r="76" spans="1:14" ht="77.25" customHeight="1">
      <c r="A76" s="1" t="str">
        <f t="shared" si="1"/>
        <v>2018-01-15</v>
      </c>
      <c r="B76" s="1" t="str">
        <f>"2230"</f>
        <v>2230</v>
      </c>
      <c r="C76" s="7" t="s">
        <v>147</v>
      </c>
      <c r="D76" s="7" t="s">
        <v>172</v>
      </c>
      <c r="E76" s="1" t="s">
        <v>24</v>
      </c>
      <c r="G76" s="1" t="str">
        <f>" "</f>
        <v> </v>
      </c>
      <c r="H76" s="1">
        <v>3</v>
      </c>
      <c r="I76" s="1" t="s">
        <v>409</v>
      </c>
      <c r="K76" s="7" t="s">
        <v>148</v>
      </c>
      <c r="L76" s="1">
        <v>2013</v>
      </c>
      <c r="M76" s="1" t="s">
        <v>150</v>
      </c>
      <c r="N76" s="1" t="s">
        <v>40</v>
      </c>
    </row>
    <row r="77" spans="1:14" ht="60">
      <c r="A77" s="1" t="str">
        <f t="shared" si="1"/>
        <v>2018-01-15</v>
      </c>
      <c r="B77" s="1" t="str">
        <f>"2300"</f>
        <v>2300</v>
      </c>
      <c r="C77" s="7" t="s">
        <v>147</v>
      </c>
      <c r="D77" s="7" t="s">
        <v>174</v>
      </c>
      <c r="E77" s="1" t="s">
        <v>24</v>
      </c>
      <c r="G77" s="1" t="str">
        <f>"02"</f>
        <v>02</v>
      </c>
      <c r="H77" s="1">
        <v>3</v>
      </c>
      <c r="I77" s="1" t="s">
        <v>409</v>
      </c>
      <c r="K77" s="7" t="s">
        <v>173</v>
      </c>
      <c r="L77" s="1">
        <v>2014</v>
      </c>
      <c r="M77" s="1" t="s">
        <v>79</v>
      </c>
      <c r="N77" s="1" t="s">
        <v>40</v>
      </c>
    </row>
    <row r="78" spans="1:14" ht="60">
      <c r="A78" s="1" t="str">
        <f t="shared" si="1"/>
        <v>2018-01-15</v>
      </c>
      <c r="B78" s="1" t="str">
        <f>"2330"</f>
        <v>2330</v>
      </c>
      <c r="C78" s="7" t="s">
        <v>175</v>
      </c>
      <c r="E78" s="1" t="s">
        <v>13</v>
      </c>
      <c r="F78" s="1" t="s">
        <v>176</v>
      </c>
      <c r="G78" s="1" t="str">
        <f>"01"</f>
        <v>01</v>
      </c>
      <c r="H78" s="1">
        <v>3</v>
      </c>
      <c r="I78" s="1" t="s">
        <v>409</v>
      </c>
      <c r="K78" s="7" t="s">
        <v>177</v>
      </c>
      <c r="L78" s="1">
        <v>2015</v>
      </c>
      <c r="M78" s="1" t="s">
        <v>27</v>
      </c>
      <c r="N78" s="1" t="s">
        <v>40</v>
      </c>
    </row>
    <row r="79" spans="1:14" ht="45">
      <c r="A79" s="1" t="str">
        <f aca="true" t="shared" si="2" ref="A79:A126">"2018-01-16"</f>
        <v>2018-01-16</v>
      </c>
      <c r="B79" s="1" t="str">
        <f>"0000"</f>
        <v>0000</v>
      </c>
      <c r="C79" s="7" t="s">
        <v>106</v>
      </c>
      <c r="E79" s="1" t="s">
        <v>13</v>
      </c>
      <c r="G79" s="1" t="str">
        <f aca="true" t="shared" si="3" ref="G79:G84">"03"</f>
        <v>03</v>
      </c>
      <c r="H79" s="1">
        <v>9</v>
      </c>
      <c r="I79" s="1" t="s">
        <v>409</v>
      </c>
      <c r="K79" s="7" t="s">
        <v>108</v>
      </c>
      <c r="L79" s="1">
        <v>2012</v>
      </c>
      <c r="M79" s="1" t="s">
        <v>17</v>
      </c>
      <c r="N79" s="1" t="s">
        <v>109</v>
      </c>
    </row>
    <row r="80" spans="1:14" ht="45">
      <c r="A80" s="1" t="str">
        <f t="shared" si="2"/>
        <v>2018-01-16</v>
      </c>
      <c r="B80" s="1" t="str">
        <f>"0100"</f>
        <v>0100</v>
      </c>
      <c r="C80" s="7" t="s">
        <v>106</v>
      </c>
      <c r="E80" s="1" t="s">
        <v>13</v>
      </c>
      <c r="G80" s="1" t="str">
        <f t="shared" si="3"/>
        <v>03</v>
      </c>
      <c r="H80" s="1">
        <v>9</v>
      </c>
      <c r="I80" s="1" t="s">
        <v>409</v>
      </c>
      <c r="K80" s="7" t="s">
        <v>108</v>
      </c>
      <c r="L80" s="1">
        <v>2012</v>
      </c>
      <c r="M80" s="1" t="s">
        <v>17</v>
      </c>
      <c r="N80" s="1" t="s">
        <v>178</v>
      </c>
    </row>
    <row r="81" spans="1:14" ht="45">
      <c r="A81" s="1" t="str">
        <f t="shared" si="2"/>
        <v>2018-01-16</v>
      </c>
      <c r="B81" s="1" t="str">
        <f>"0200"</f>
        <v>0200</v>
      </c>
      <c r="C81" s="7" t="s">
        <v>106</v>
      </c>
      <c r="E81" s="1" t="s">
        <v>13</v>
      </c>
      <c r="G81" s="1" t="str">
        <f t="shared" si="3"/>
        <v>03</v>
      </c>
      <c r="H81" s="1">
        <v>9</v>
      </c>
      <c r="I81" s="1" t="s">
        <v>409</v>
      </c>
      <c r="K81" s="7" t="s">
        <v>108</v>
      </c>
      <c r="L81" s="1">
        <v>2012</v>
      </c>
      <c r="M81" s="1" t="s">
        <v>17</v>
      </c>
      <c r="N81" s="1" t="s">
        <v>109</v>
      </c>
    </row>
    <row r="82" spans="1:14" ht="45">
      <c r="A82" s="1" t="str">
        <f t="shared" si="2"/>
        <v>2018-01-16</v>
      </c>
      <c r="B82" s="1" t="str">
        <f>"0300"</f>
        <v>0300</v>
      </c>
      <c r="C82" s="7" t="s">
        <v>106</v>
      </c>
      <c r="E82" s="1" t="s">
        <v>13</v>
      </c>
      <c r="G82" s="1" t="str">
        <f t="shared" si="3"/>
        <v>03</v>
      </c>
      <c r="H82" s="1">
        <v>9</v>
      </c>
      <c r="I82" s="1" t="s">
        <v>409</v>
      </c>
      <c r="K82" s="7" t="s">
        <v>108</v>
      </c>
      <c r="L82" s="1">
        <v>2012</v>
      </c>
      <c r="M82" s="1" t="s">
        <v>17</v>
      </c>
      <c r="N82" s="1" t="s">
        <v>109</v>
      </c>
    </row>
    <row r="83" spans="1:14" ht="45">
      <c r="A83" s="1" t="str">
        <f t="shared" si="2"/>
        <v>2018-01-16</v>
      </c>
      <c r="B83" s="1" t="str">
        <f>"0400"</f>
        <v>0400</v>
      </c>
      <c r="C83" s="7" t="s">
        <v>106</v>
      </c>
      <c r="E83" s="1" t="s">
        <v>13</v>
      </c>
      <c r="G83" s="1" t="str">
        <f t="shared" si="3"/>
        <v>03</v>
      </c>
      <c r="H83" s="1">
        <v>9</v>
      </c>
      <c r="I83" s="1" t="s">
        <v>409</v>
      </c>
      <c r="K83" s="7" t="s">
        <v>108</v>
      </c>
      <c r="L83" s="1">
        <v>2012</v>
      </c>
      <c r="M83" s="1" t="s">
        <v>17</v>
      </c>
      <c r="N83" s="1" t="s">
        <v>109</v>
      </c>
    </row>
    <row r="84" spans="1:14" ht="45">
      <c r="A84" s="1" t="str">
        <f t="shared" si="2"/>
        <v>2018-01-16</v>
      </c>
      <c r="B84" s="1" t="str">
        <f>"0500"</f>
        <v>0500</v>
      </c>
      <c r="C84" s="7" t="s">
        <v>106</v>
      </c>
      <c r="E84" s="1" t="s">
        <v>13</v>
      </c>
      <c r="G84" s="1" t="str">
        <f t="shared" si="3"/>
        <v>03</v>
      </c>
      <c r="H84" s="1">
        <v>9</v>
      </c>
      <c r="I84" s="1" t="s">
        <v>409</v>
      </c>
      <c r="K84" s="7" t="s">
        <v>108</v>
      </c>
      <c r="L84" s="1">
        <v>2012</v>
      </c>
      <c r="M84" s="1" t="s">
        <v>17</v>
      </c>
      <c r="N84" s="1" t="s">
        <v>178</v>
      </c>
    </row>
    <row r="85" spans="1:14" ht="60">
      <c r="A85" s="1" t="str">
        <f t="shared" si="2"/>
        <v>2018-01-16</v>
      </c>
      <c r="B85" s="1" t="str">
        <f>"0600"</f>
        <v>0600</v>
      </c>
      <c r="C85" s="7" t="s">
        <v>19</v>
      </c>
      <c r="D85" s="7" t="s">
        <v>433</v>
      </c>
      <c r="E85" s="1" t="s">
        <v>13</v>
      </c>
      <c r="G85" s="1" t="str">
        <f>"01"</f>
        <v>01</v>
      </c>
      <c r="H85" s="1">
        <v>17</v>
      </c>
      <c r="I85" s="1" t="s">
        <v>409</v>
      </c>
      <c r="K85" s="7" t="s">
        <v>20</v>
      </c>
      <c r="L85" s="1">
        <v>1982</v>
      </c>
      <c r="M85" s="1" t="s">
        <v>21</v>
      </c>
      <c r="N85" s="1" t="s">
        <v>22</v>
      </c>
    </row>
    <row r="86" spans="1:14" ht="75">
      <c r="A86" s="1" t="str">
        <f t="shared" si="2"/>
        <v>2018-01-16</v>
      </c>
      <c r="B86" s="1" t="str">
        <f>"0630"</f>
        <v>0630</v>
      </c>
      <c r="C86" s="7" t="s">
        <v>23</v>
      </c>
      <c r="D86" s="7" t="s">
        <v>179</v>
      </c>
      <c r="E86" s="1" t="s">
        <v>24</v>
      </c>
      <c r="G86" s="1" t="str">
        <f>"01"</f>
        <v>01</v>
      </c>
      <c r="H86" s="1">
        <v>17</v>
      </c>
      <c r="I86" s="1" t="s">
        <v>409</v>
      </c>
      <c r="K86" s="7" t="s">
        <v>25</v>
      </c>
      <c r="L86" s="1">
        <v>2005</v>
      </c>
      <c r="M86" s="1" t="s">
        <v>27</v>
      </c>
      <c r="N86" s="1" t="s">
        <v>28</v>
      </c>
    </row>
    <row r="87" spans="1:14" ht="60">
      <c r="A87" s="1" t="str">
        <f t="shared" si="2"/>
        <v>2018-01-16</v>
      </c>
      <c r="B87" s="1" t="str">
        <f>"0655"</f>
        <v>0655</v>
      </c>
      <c r="C87" s="7" t="s">
        <v>29</v>
      </c>
      <c r="D87" s="7" t="s">
        <v>434</v>
      </c>
      <c r="E87" s="1" t="s">
        <v>24</v>
      </c>
      <c r="G87" s="1" t="str">
        <f>"01"</f>
        <v>01</v>
      </c>
      <c r="H87" s="1">
        <v>17</v>
      </c>
      <c r="I87" s="1" t="s">
        <v>409</v>
      </c>
      <c r="K87" s="7" t="s">
        <v>30</v>
      </c>
      <c r="L87" s="1">
        <v>2009</v>
      </c>
      <c r="M87" s="1" t="s">
        <v>31</v>
      </c>
      <c r="N87" s="1" t="s">
        <v>32</v>
      </c>
    </row>
    <row r="88" spans="1:14" ht="60">
      <c r="A88" s="1" t="str">
        <f t="shared" si="2"/>
        <v>2018-01-16</v>
      </c>
      <c r="B88" s="1" t="str">
        <f>"0705"</f>
        <v>0705</v>
      </c>
      <c r="C88" s="7" t="s">
        <v>33</v>
      </c>
      <c r="E88" s="1" t="s">
        <v>13</v>
      </c>
      <c r="G88" s="1" t="str">
        <f>"1"</f>
        <v>1</v>
      </c>
      <c r="H88" s="1">
        <v>4</v>
      </c>
      <c r="I88" s="1" t="s">
        <v>409</v>
      </c>
      <c r="K88" s="7" t="s">
        <v>34</v>
      </c>
      <c r="L88" s="1">
        <v>2014</v>
      </c>
      <c r="M88" s="1" t="s">
        <v>27</v>
      </c>
      <c r="N88" s="1" t="s">
        <v>35</v>
      </c>
    </row>
    <row r="89" spans="1:14" ht="45">
      <c r="A89" s="1" t="str">
        <f t="shared" si="2"/>
        <v>2018-01-16</v>
      </c>
      <c r="B89" s="1" t="str">
        <f>"0730"</f>
        <v>0730</v>
      </c>
      <c r="C89" s="7" t="s">
        <v>113</v>
      </c>
      <c r="D89" s="7" t="s">
        <v>180</v>
      </c>
      <c r="G89" s="1" t="str">
        <f>"01"</f>
        <v>01</v>
      </c>
      <c r="H89" s="1">
        <v>2</v>
      </c>
      <c r="I89" s="1" t="s">
        <v>409</v>
      </c>
      <c r="K89" s="7" t="s">
        <v>114</v>
      </c>
      <c r="L89" s="1">
        <v>2006</v>
      </c>
      <c r="M89" s="1" t="s">
        <v>27</v>
      </c>
      <c r="N89" s="1" t="s">
        <v>37</v>
      </c>
    </row>
    <row r="90" spans="1:14" ht="45">
      <c r="A90" s="1" t="str">
        <f t="shared" si="2"/>
        <v>2018-01-16</v>
      </c>
      <c r="B90" s="1" t="str">
        <f>"0740"</f>
        <v>0740</v>
      </c>
      <c r="C90" s="7" t="s">
        <v>38</v>
      </c>
      <c r="E90" s="1" t="s">
        <v>13</v>
      </c>
      <c r="F90" s="1" t="s">
        <v>64</v>
      </c>
      <c r="G90" s="1" t="str">
        <f>"01"</f>
        <v>01</v>
      </c>
      <c r="H90" s="1">
        <v>17</v>
      </c>
      <c r="I90" s="1" t="s">
        <v>409</v>
      </c>
      <c r="K90" s="7" t="s">
        <v>39</v>
      </c>
      <c r="L90" s="1">
        <v>2007</v>
      </c>
      <c r="M90" s="1" t="s">
        <v>17</v>
      </c>
      <c r="N90" s="1" t="s">
        <v>40</v>
      </c>
    </row>
    <row r="91" spans="1:14" ht="60">
      <c r="A91" s="1" t="str">
        <f t="shared" si="2"/>
        <v>2018-01-16</v>
      </c>
      <c r="B91" s="1" t="str">
        <f>"0805"</f>
        <v>0805</v>
      </c>
      <c r="C91" s="7" t="s">
        <v>413</v>
      </c>
      <c r="E91" s="1" t="s">
        <v>24</v>
      </c>
      <c r="G91" s="1" t="str">
        <f>"01"</f>
        <v>01</v>
      </c>
      <c r="H91" s="1">
        <v>1</v>
      </c>
      <c r="I91" s="1" t="s">
        <v>409</v>
      </c>
      <c r="K91" s="7" t="s">
        <v>42</v>
      </c>
      <c r="L91" s="1">
        <v>2010</v>
      </c>
      <c r="M91" s="1" t="s">
        <v>17</v>
      </c>
      <c r="N91" s="1" t="s">
        <v>37</v>
      </c>
    </row>
    <row r="92" spans="1:14" ht="60">
      <c r="A92" s="1" t="str">
        <f t="shared" si="2"/>
        <v>2018-01-16</v>
      </c>
      <c r="B92" s="1" t="str">
        <f>"0810"</f>
        <v>0810</v>
      </c>
      <c r="C92" s="7" t="s">
        <v>44</v>
      </c>
      <c r="E92" s="1" t="s">
        <v>24</v>
      </c>
      <c r="G92" s="1" t="str">
        <f>"1"</f>
        <v>1</v>
      </c>
      <c r="H92" s="1">
        <v>5</v>
      </c>
      <c r="I92" s="1" t="s">
        <v>409</v>
      </c>
      <c r="K92" s="7" t="s">
        <v>45</v>
      </c>
      <c r="L92" s="1">
        <v>0</v>
      </c>
      <c r="M92" s="1" t="s">
        <v>27</v>
      </c>
      <c r="N92" s="1" t="s">
        <v>46</v>
      </c>
    </row>
    <row r="93" spans="1:14" ht="45">
      <c r="A93" s="1" t="str">
        <f t="shared" si="2"/>
        <v>2018-01-16</v>
      </c>
      <c r="B93" s="1" t="str">
        <f>"0825"</f>
        <v>0825</v>
      </c>
      <c r="C93" s="7" t="s">
        <v>47</v>
      </c>
      <c r="D93" s="7" t="s">
        <v>182</v>
      </c>
      <c r="E93" s="1" t="s">
        <v>24</v>
      </c>
      <c r="G93" s="1" t="str">
        <f>"01"</f>
        <v>01</v>
      </c>
      <c r="H93" s="1">
        <v>1</v>
      </c>
      <c r="I93" s="1" t="s">
        <v>409</v>
      </c>
      <c r="K93" s="7" t="s">
        <v>181</v>
      </c>
      <c r="L93" s="1">
        <v>2016</v>
      </c>
      <c r="M93" s="1" t="s">
        <v>17</v>
      </c>
      <c r="N93" s="1" t="s">
        <v>32</v>
      </c>
    </row>
    <row r="94" spans="1:14" ht="60">
      <c r="A94" s="1" t="str">
        <f t="shared" si="2"/>
        <v>2018-01-16</v>
      </c>
      <c r="B94" s="1" t="str">
        <f>"0835"</f>
        <v>0835</v>
      </c>
      <c r="C94" s="7" t="s">
        <v>430</v>
      </c>
      <c r="G94" s="1" t="str">
        <f>"03"</f>
        <v>03</v>
      </c>
      <c r="H94" s="1">
        <v>4</v>
      </c>
      <c r="J94" s="11" t="s">
        <v>451</v>
      </c>
      <c r="K94" s="7" t="s">
        <v>52</v>
      </c>
      <c r="L94" s="1">
        <v>2010</v>
      </c>
      <c r="M94" s="1" t="s">
        <v>27</v>
      </c>
      <c r="N94" s="1" t="s">
        <v>40</v>
      </c>
    </row>
    <row r="95" spans="1:14" ht="45">
      <c r="A95" s="1" t="str">
        <f t="shared" si="2"/>
        <v>2018-01-16</v>
      </c>
      <c r="B95" s="1" t="str">
        <f>"0900"</f>
        <v>0900</v>
      </c>
      <c r="C95" s="7" t="s">
        <v>53</v>
      </c>
      <c r="E95" s="1" t="s">
        <v>24</v>
      </c>
      <c r="G95" s="1" t="str">
        <f>"1"</f>
        <v>1</v>
      </c>
      <c r="H95" s="1">
        <v>17</v>
      </c>
      <c r="I95" s="1" t="s">
        <v>409</v>
      </c>
      <c r="K95" s="7" t="s">
        <v>54</v>
      </c>
      <c r="L95" s="1">
        <v>2013</v>
      </c>
      <c r="M95" s="1" t="s">
        <v>17</v>
      </c>
      <c r="N95" s="1" t="s">
        <v>46</v>
      </c>
    </row>
    <row r="96" spans="1:14" ht="45">
      <c r="A96" s="1" t="str">
        <f t="shared" si="2"/>
        <v>2018-01-16</v>
      </c>
      <c r="B96" s="1" t="str">
        <f>"0915"</f>
        <v>0915</v>
      </c>
      <c r="C96" s="7" t="s">
        <v>55</v>
      </c>
      <c r="E96" s="1" t="s">
        <v>24</v>
      </c>
      <c r="G96" s="1" t="str">
        <f>"1"</f>
        <v>1</v>
      </c>
      <c r="H96" s="1">
        <v>17</v>
      </c>
      <c r="I96" s="1" t="s">
        <v>409</v>
      </c>
      <c r="K96" s="7" t="s">
        <v>56</v>
      </c>
      <c r="L96" s="1">
        <v>0</v>
      </c>
      <c r="M96" s="1" t="s">
        <v>57</v>
      </c>
      <c r="N96" s="1" t="s">
        <v>58</v>
      </c>
    </row>
    <row r="97" spans="1:14" ht="30">
      <c r="A97" s="1" t="str">
        <f t="shared" si="2"/>
        <v>2018-01-16</v>
      </c>
      <c r="B97" s="1" t="str">
        <f>"0930"</f>
        <v>0930</v>
      </c>
      <c r="C97" s="7" t="s">
        <v>59</v>
      </c>
      <c r="D97" s="7" t="s">
        <v>183</v>
      </c>
      <c r="E97" s="1" t="s">
        <v>24</v>
      </c>
      <c r="G97" s="1" t="str">
        <f>"3"</f>
        <v>3</v>
      </c>
      <c r="H97" s="1">
        <v>3</v>
      </c>
      <c r="I97" s="1" t="s">
        <v>409</v>
      </c>
      <c r="K97" s="7" t="s">
        <v>60</v>
      </c>
      <c r="L97" s="1">
        <v>2013</v>
      </c>
      <c r="M97" s="1" t="s">
        <v>17</v>
      </c>
      <c r="N97" s="1" t="s">
        <v>119</v>
      </c>
    </row>
    <row r="98" spans="1:14" ht="74.25" customHeight="1">
      <c r="A98" s="1" t="str">
        <f t="shared" si="2"/>
        <v>2018-01-16</v>
      </c>
      <c r="B98" s="1" t="str">
        <f>"1000"</f>
        <v>1000</v>
      </c>
      <c r="C98" s="7" t="s">
        <v>147</v>
      </c>
      <c r="D98" s="7" t="s">
        <v>172</v>
      </c>
      <c r="E98" s="1" t="s">
        <v>24</v>
      </c>
      <c r="G98" s="1" t="str">
        <f>" "</f>
        <v> </v>
      </c>
      <c r="H98" s="1">
        <v>3</v>
      </c>
      <c r="I98" s="1" t="s">
        <v>409</v>
      </c>
      <c r="K98" s="7" t="s">
        <v>148</v>
      </c>
      <c r="L98" s="1">
        <v>2013</v>
      </c>
      <c r="M98" s="1" t="s">
        <v>150</v>
      </c>
      <c r="N98" s="1" t="s">
        <v>40</v>
      </c>
    </row>
    <row r="99" spans="1:14" ht="75.75" customHeight="1">
      <c r="A99" s="1" t="str">
        <f t="shared" si="2"/>
        <v>2018-01-16</v>
      </c>
      <c r="B99" s="1" t="str">
        <f>"1030"</f>
        <v>1030</v>
      </c>
      <c r="C99" s="7" t="s">
        <v>147</v>
      </c>
      <c r="D99" s="7" t="s">
        <v>149</v>
      </c>
      <c r="E99" s="1" t="s">
        <v>24</v>
      </c>
      <c r="G99" s="1" t="str">
        <f>" "</f>
        <v> </v>
      </c>
      <c r="H99" s="1">
        <v>4</v>
      </c>
      <c r="I99" s="1" t="s">
        <v>409</v>
      </c>
      <c r="K99" s="7" t="s">
        <v>148</v>
      </c>
      <c r="L99" s="1">
        <v>2013</v>
      </c>
      <c r="M99" s="1" t="s">
        <v>150</v>
      </c>
      <c r="N99" s="1" t="s">
        <v>40</v>
      </c>
    </row>
    <row r="100" spans="1:14" ht="60">
      <c r="A100" s="1" t="str">
        <f t="shared" si="2"/>
        <v>2018-01-16</v>
      </c>
      <c r="B100" s="1" t="str">
        <f>"1100"</f>
        <v>1100</v>
      </c>
      <c r="C100" s="7" t="s">
        <v>161</v>
      </c>
      <c r="D100" s="7" t="s">
        <v>163</v>
      </c>
      <c r="E100" s="1" t="s">
        <v>13</v>
      </c>
      <c r="G100" s="1" t="str">
        <f>"1"</f>
        <v>1</v>
      </c>
      <c r="H100" s="1">
        <v>1</v>
      </c>
      <c r="I100" s="1" t="s">
        <v>409</v>
      </c>
      <c r="K100" s="7" t="s">
        <v>162</v>
      </c>
      <c r="L100" s="1">
        <v>2013</v>
      </c>
      <c r="M100" s="1" t="s">
        <v>79</v>
      </c>
      <c r="N100" s="1" t="s">
        <v>140</v>
      </c>
    </row>
    <row r="101" spans="1:14" ht="60">
      <c r="A101" s="1" t="str">
        <f t="shared" si="2"/>
        <v>2018-01-16</v>
      </c>
      <c r="B101" s="1" t="str">
        <f>"1130"</f>
        <v>1130</v>
      </c>
      <c r="C101" s="7" t="s">
        <v>164</v>
      </c>
      <c r="G101" s="1" t="str">
        <f>"0"</f>
        <v>0</v>
      </c>
      <c r="H101" s="1">
        <v>0</v>
      </c>
      <c r="I101" s="1" t="s">
        <v>409</v>
      </c>
      <c r="K101" s="7" t="s">
        <v>165</v>
      </c>
      <c r="L101" s="1">
        <v>2009</v>
      </c>
      <c r="M101" s="1" t="s">
        <v>17</v>
      </c>
      <c r="N101" s="1" t="s">
        <v>18</v>
      </c>
    </row>
    <row r="102" spans="1:14" ht="60">
      <c r="A102" s="1" t="str">
        <f t="shared" si="2"/>
        <v>2018-01-16</v>
      </c>
      <c r="B102" s="1" t="str">
        <f>"1230"</f>
        <v>1230</v>
      </c>
      <c r="C102" s="7" t="s">
        <v>166</v>
      </c>
      <c r="E102" s="1" t="s">
        <v>24</v>
      </c>
      <c r="G102" s="1" t="str">
        <f>"00"</f>
        <v>00</v>
      </c>
      <c r="H102" s="1">
        <v>0</v>
      </c>
      <c r="I102" s="1" t="s">
        <v>409</v>
      </c>
      <c r="K102" s="7" t="s">
        <v>167</v>
      </c>
      <c r="L102" s="1">
        <v>2015</v>
      </c>
      <c r="M102" s="1" t="s">
        <v>17</v>
      </c>
      <c r="N102" s="1" t="s">
        <v>71</v>
      </c>
    </row>
    <row r="103" spans="1:14" ht="60">
      <c r="A103" s="1" t="str">
        <f t="shared" si="2"/>
        <v>2018-01-16</v>
      </c>
      <c r="B103" s="1" t="str">
        <f>"1300"</f>
        <v>1300</v>
      </c>
      <c r="C103" s="7" t="s">
        <v>175</v>
      </c>
      <c r="E103" s="1" t="s">
        <v>13</v>
      </c>
      <c r="F103" s="1" t="s">
        <v>176</v>
      </c>
      <c r="G103" s="1" t="str">
        <f>"01"</f>
        <v>01</v>
      </c>
      <c r="H103" s="1">
        <v>3</v>
      </c>
      <c r="I103" s="1" t="s">
        <v>409</v>
      </c>
      <c r="K103" s="7" t="s">
        <v>177</v>
      </c>
      <c r="L103" s="1">
        <v>2015</v>
      </c>
      <c r="M103" s="1" t="s">
        <v>27</v>
      </c>
      <c r="N103" s="1" t="s">
        <v>40</v>
      </c>
    </row>
    <row r="104" spans="1:14" ht="60">
      <c r="A104" s="1" t="str">
        <f t="shared" si="2"/>
        <v>2018-01-16</v>
      </c>
      <c r="B104" s="1" t="str">
        <f>"1330"</f>
        <v>1330</v>
      </c>
      <c r="C104" s="7" t="s">
        <v>168</v>
      </c>
      <c r="D104" s="7" t="s">
        <v>170</v>
      </c>
      <c r="E104" s="1" t="s">
        <v>69</v>
      </c>
      <c r="G104" s="1" t="str">
        <f>"01"</f>
        <v>01</v>
      </c>
      <c r="H104" s="1">
        <v>10</v>
      </c>
      <c r="I104" s="1" t="s">
        <v>409</v>
      </c>
      <c r="K104" s="7" t="s">
        <v>169</v>
      </c>
      <c r="L104" s="1">
        <v>2016</v>
      </c>
      <c r="M104" s="1" t="s">
        <v>17</v>
      </c>
      <c r="N104" s="1" t="s">
        <v>171</v>
      </c>
    </row>
    <row r="105" spans="1:14" ht="45">
      <c r="A105" s="1" t="str">
        <f t="shared" si="2"/>
        <v>2018-01-16</v>
      </c>
      <c r="B105" s="1" t="str">
        <f>"1430"</f>
        <v>1430</v>
      </c>
      <c r="C105" s="7" t="s">
        <v>141</v>
      </c>
      <c r="D105" s="7" t="s">
        <v>143</v>
      </c>
      <c r="E105" s="1" t="s">
        <v>24</v>
      </c>
      <c r="G105" s="1" t="str">
        <f>"02"</f>
        <v>02</v>
      </c>
      <c r="H105" s="1">
        <v>1</v>
      </c>
      <c r="I105" s="1" t="s">
        <v>409</v>
      </c>
      <c r="K105" s="7" t="s">
        <v>142</v>
      </c>
      <c r="L105" s="1">
        <v>0</v>
      </c>
      <c r="M105" s="1" t="s">
        <v>16</v>
      </c>
      <c r="N105" s="1" t="s">
        <v>144</v>
      </c>
    </row>
    <row r="106" spans="1:14" ht="60">
      <c r="A106" s="1" t="str">
        <f t="shared" si="2"/>
        <v>2018-01-16</v>
      </c>
      <c r="B106" s="1" t="str">
        <f>"1445"</f>
        <v>1445</v>
      </c>
      <c r="C106" s="7" t="s">
        <v>141</v>
      </c>
      <c r="D106" s="7" t="s">
        <v>146</v>
      </c>
      <c r="E106" s="1" t="s">
        <v>24</v>
      </c>
      <c r="G106" s="1" t="str">
        <f>"02"</f>
        <v>02</v>
      </c>
      <c r="H106" s="1">
        <v>2</v>
      </c>
      <c r="I106" s="1" t="s">
        <v>409</v>
      </c>
      <c r="K106" s="7" t="s">
        <v>145</v>
      </c>
      <c r="L106" s="1">
        <v>0</v>
      </c>
      <c r="M106" s="1" t="s">
        <v>16</v>
      </c>
      <c r="N106" s="1" t="s">
        <v>104</v>
      </c>
    </row>
    <row r="107" spans="1:14" ht="64.5" customHeight="1">
      <c r="A107" s="1" t="str">
        <f t="shared" si="2"/>
        <v>2018-01-16</v>
      </c>
      <c r="B107" s="1" t="str">
        <f>"1500"</f>
        <v>1500</v>
      </c>
      <c r="C107" s="7" t="s">
        <v>122</v>
      </c>
      <c r="D107" s="7" t="s">
        <v>185</v>
      </c>
      <c r="E107" s="1" t="s">
        <v>24</v>
      </c>
      <c r="G107" s="1" t="str">
        <f>"01"</f>
        <v>01</v>
      </c>
      <c r="H107" s="1">
        <v>12</v>
      </c>
      <c r="I107" s="1" t="s">
        <v>409</v>
      </c>
      <c r="K107" s="7" t="s">
        <v>184</v>
      </c>
      <c r="L107" s="1">
        <v>2009</v>
      </c>
      <c r="M107" s="1" t="s">
        <v>17</v>
      </c>
      <c r="N107" s="1" t="s">
        <v>77</v>
      </c>
    </row>
    <row r="108" spans="1:14" ht="30">
      <c r="A108" s="1" t="str">
        <f t="shared" si="2"/>
        <v>2018-01-16</v>
      </c>
      <c r="B108" s="1" t="str">
        <f>"1525"</f>
        <v>1525</v>
      </c>
      <c r="C108" s="7" t="s">
        <v>125</v>
      </c>
      <c r="D108" s="7" t="s">
        <v>187</v>
      </c>
      <c r="E108" s="1" t="s">
        <v>24</v>
      </c>
      <c r="G108" s="1" t="str">
        <f>"01"</f>
        <v>01</v>
      </c>
      <c r="H108" s="1">
        <v>12</v>
      </c>
      <c r="I108" s="1" t="s">
        <v>409</v>
      </c>
      <c r="K108" s="7" t="s">
        <v>186</v>
      </c>
      <c r="L108" s="1">
        <v>2009</v>
      </c>
      <c r="M108" s="1" t="s">
        <v>17</v>
      </c>
      <c r="N108" s="1" t="s">
        <v>140</v>
      </c>
    </row>
    <row r="109" spans="1:14" ht="60">
      <c r="A109" s="1" t="str">
        <f t="shared" si="2"/>
        <v>2018-01-16</v>
      </c>
      <c r="B109" s="1" t="str">
        <f>"1550"</f>
        <v>1550</v>
      </c>
      <c r="C109" s="7" t="s">
        <v>423</v>
      </c>
      <c r="E109" s="1" t="s">
        <v>24</v>
      </c>
      <c r="G109" s="1" t="str">
        <f>"01"</f>
        <v>01</v>
      </c>
      <c r="H109" s="1">
        <v>12</v>
      </c>
      <c r="I109" s="1" t="s">
        <v>409</v>
      </c>
      <c r="K109" s="7" t="s">
        <v>42</v>
      </c>
      <c r="L109" s="1">
        <v>2010</v>
      </c>
      <c r="M109" s="1" t="s">
        <v>17</v>
      </c>
      <c r="N109" s="1" t="s">
        <v>128</v>
      </c>
    </row>
    <row r="110" spans="1:14" ht="30">
      <c r="A110" s="1" t="str">
        <f t="shared" si="2"/>
        <v>2018-01-16</v>
      </c>
      <c r="B110" s="1" t="str">
        <f>"1555"</f>
        <v>1555</v>
      </c>
      <c r="C110" s="7" t="s">
        <v>129</v>
      </c>
      <c r="D110" s="7" t="s">
        <v>188</v>
      </c>
      <c r="E110" s="1" t="s">
        <v>24</v>
      </c>
      <c r="G110" s="1" t="str">
        <f>"1"</f>
        <v>1</v>
      </c>
      <c r="H110" s="1">
        <v>12</v>
      </c>
      <c r="I110" s="1" t="s">
        <v>409</v>
      </c>
      <c r="K110" s="7" t="s">
        <v>130</v>
      </c>
      <c r="L110" s="1">
        <v>2014</v>
      </c>
      <c r="M110" s="1" t="s">
        <v>17</v>
      </c>
      <c r="N110" s="1" t="s">
        <v>40</v>
      </c>
    </row>
    <row r="111" spans="1:14" ht="45">
      <c r="A111" s="1" t="str">
        <f t="shared" si="2"/>
        <v>2018-01-16</v>
      </c>
      <c r="B111" s="1" t="str">
        <f>"1620"</f>
        <v>1620</v>
      </c>
      <c r="C111" s="7" t="s">
        <v>132</v>
      </c>
      <c r="E111" s="1" t="s">
        <v>24</v>
      </c>
      <c r="G111" s="1" t="str">
        <f>"1"</f>
        <v>1</v>
      </c>
      <c r="H111" s="1">
        <v>12</v>
      </c>
      <c r="I111" s="1" t="s">
        <v>409</v>
      </c>
      <c r="K111" s="7" t="s">
        <v>189</v>
      </c>
      <c r="L111" s="1">
        <v>2008</v>
      </c>
      <c r="M111" s="1" t="s">
        <v>17</v>
      </c>
      <c r="N111" s="1" t="s">
        <v>77</v>
      </c>
    </row>
    <row r="112" spans="1:14" ht="60">
      <c r="A112" s="1" t="str">
        <f t="shared" si="2"/>
        <v>2018-01-16</v>
      </c>
      <c r="B112" s="1" t="str">
        <f>"1645"</f>
        <v>1645</v>
      </c>
      <c r="C112" s="7" t="s">
        <v>29</v>
      </c>
      <c r="D112" s="7" t="s">
        <v>435</v>
      </c>
      <c r="E112" s="1" t="s">
        <v>24</v>
      </c>
      <c r="G112" s="1" t="str">
        <f>"01"</f>
        <v>01</v>
      </c>
      <c r="H112" s="1">
        <v>12</v>
      </c>
      <c r="I112" s="1" t="s">
        <v>409</v>
      </c>
      <c r="K112" s="7" t="s">
        <v>30</v>
      </c>
      <c r="L112" s="1">
        <v>2009</v>
      </c>
      <c r="M112" s="1" t="s">
        <v>31</v>
      </c>
      <c r="N112" s="1" t="s">
        <v>32</v>
      </c>
    </row>
    <row r="113" spans="1:14" ht="58.5" customHeight="1">
      <c r="A113" s="1" t="str">
        <f t="shared" si="2"/>
        <v>2018-01-16</v>
      </c>
      <c r="B113" s="1" t="str">
        <f>"1700"</f>
        <v>1700</v>
      </c>
      <c r="C113" s="7" t="s">
        <v>134</v>
      </c>
      <c r="D113" s="7" t="s">
        <v>191</v>
      </c>
      <c r="E113" s="1" t="s">
        <v>13</v>
      </c>
      <c r="G113" s="1" t="str">
        <f>"01"</f>
        <v>01</v>
      </c>
      <c r="H113" s="1">
        <v>9</v>
      </c>
      <c r="I113" s="1" t="s">
        <v>409</v>
      </c>
      <c r="K113" s="7" t="s">
        <v>190</v>
      </c>
      <c r="L113" s="1">
        <v>0</v>
      </c>
      <c r="M113" s="1" t="s">
        <v>17</v>
      </c>
      <c r="N113" s="1" t="s">
        <v>71</v>
      </c>
    </row>
    <row r="114" spans="1:14" ht="64.5" customHeight="1">
      <c r="A114" s="1" t="str">
        <f t="shared" si="2"/>
        <v>2018-01-16</v>
      </c>
      <c r="B114" s="1" t="str">
        <f>"1730"</f>
        <v>1730</v>
      </c>
      <c r="C114" s="7" t="s">
        <v>137</v>
      </c>
      <c r="D114" s="7" t="s">
        <v>193</v>
      </c>
      <c r="E114" s="1" t="s">
        <v>24</v>
      </c>
      <c r="G114" s="1" t="str">
        <f>"03"</f>
        <v>03</v>
      </c>
      <c r="H114" s="1">
        <v>9</v>
      </c>
      <c r="I114" s="1" t="s">
        <v>409</v>
      </c>
      <c r="K114" s="7" t="s">
        <v>192</v>
      </c>
      <c r="L114" s="1">
        <v>2015</v>
      </c>
      <c r="M114" s="1" t="s">
        <v>17</v>
      </c>
      <c r="N114" s="1" t="s">
        <v>140</v>
      </c>
    </row>
    <row r="115" spans="1:14" ht="60">
      <c r="A115" s="1" t="str">
        <f t="shared" si="2"/>
        <v>2018-01-16</v>
      </c>
      <c r="B115" s="1" t="str">
        <f>"1800"</f>
        <v>1800</v>
      </c>
      <c r="C115" s="7" t="s">
        <v>194</v>
      </c>
      <c r="D115" s="7" t="s">
        <v>196</v>
      </c>
      <c r="E115" s="1" t="s">
        <v>24</v>
      </c>
      <c r="G115" s="1" t="str">
        <f>"02"</f>
        <v>02</v>
      </c>
      <c r="H115" s="1">
        <v>9</v>
      </c>
      <c r="I115" s="1" t="s">
        <v>409</v>
      </c>
      <c r="K115" s="7" t="s">
        <v>195</v>
      </c>
      <c r="L115" s="1">
        <v>0</v>
      </c>
      <c r="M115" s="1" t="s">
        <v>16</v>
      </c>
      <c r="N115" s="1" t="s">
        <v>104</v>
      </c>
    </row>
    <row r="116" spans="1:14" ht="60">
      <c r="A116" s="1" t="str">
        <f t="shared" si="2"/>
        <v>2018-01-16</v>
      </c>
      <c r="B116" s="1" t="str">
        <f>"1815"</f>
        <v>1815</v>
      </c>
      <c r="C116" s="7" t="s">
        <v>194</v>
      </c>
      <c r="D116" s="7" t="s">
        <v>198</v>
      </c>
      <c r="E116" s="1" t="s">
        <v>24</v>
      </c>
      <c r="G116" s="1" t="str">
        <f>"02"</f>
        <v>02</v>
      </c>
      <c r="H116" s="1">
        <v>10</v>
      </c>
      <c r="I116" s="1" t="s">
        <v>409</v>
      </c>
      <c r="K116" s="7" t="s">
        <v>197</v>
      </c>
      <c r="L116" s="1">
        <v>0</v>
      </c>
      <c r="M116" s="1" t="s">
        <v>16</v>
      </c>
      <c r="N116" s="1" t="s">
        <v>104</v>
      </c>
    </row>
    <row r="117" spans="1:14" ht="60">
      <c r="A117" s="1" t="str">
        <f t="shared" si="2"/>
        <v>2018-01-16</v>
      </c>
      <c r="B117" s="1" t="str">
        <f>"1830"</f>
        <v>1830</v>
      </c>
      <c r="C117" s="7" t="s">
        <v>147</v>
      </c>
      <c r="D117" s="7" t="s">
        <v>199</v>
      </c>
      <c r="E117" s="1" t="s">
        <v>24</v>
      </c>
      <c r="G117" s="1" t="str">
        <f>"02"</f>
        <v>02</v>
      </c>
      <c r="H117" s="1">
        <v>4</v>
      </c>
      <c r="I117" s="1" t="s">
        <v>409</v>
      </c>
      <c r="K117" s="7" t="s">
        <v>173</v>
      </c>
      <c r="L117" s="1">
        <v>2014</v>
      </c>
      <c r="M117" s="1" t="s">
        <v>79</v>
      </c>
      <c r="N117" s="1" t="s">
        <v>40</v>
      </c>
    </row>
    <row r="118" spans="1:14" ht="60">
      <c r="A118" s="1" t="str">
        <f t="shared" si="2"/>
        <v>2018-01-16</v>
      </c>
      <c r="B118" s="1" t="str">
        <f>"1900"</f>
        <v>1900</v>
      </c>
      <c r="C118" s="7" t="s">
        <v>151</v>
      </c>
      <c r="D118" s="7" t="s">
        <v>201</v>
      </c>
      <c r="E118" s="1" t="s">
        <v>13</v>
      </c>
      <c r="G118" s="1" t="str">
        <f>"02"</f>
        <v>02</v>
      </c>
      <c r="H118" s="1">
        <v>21</v>
      </c>
      <c r="I118" s="1" t="s">
        <v>409</v>
      </c>
      <c r="K118" s="7" t="s">
        <v>200</v>
      </c>
      <c r="L118" s="1">
        <v>0</v>
      </c>
      <c r="M118" s="1" t="s">
        <v>17</v>
      </c>
      <c r="N118" s="1" t="s">
        <v>144</v>
      </c>
    </row>
    <row r="119" spans="1:14" ht="45">
      <c r="A119" s="1" t="str">
        <f t="shared" si="2"/>
        <v>2018-01-16</v>
      </c>
      <c r="B119" s="1" t="str">
        <f>"1920"</f>
        <v>1920</v>
      </c>
      <c r="C119" s="7" t="s">
        <v>155</v>
      </c>
      <c r="D119" s="7" t="s">
        <v>202</v>
      </c>
      <c r="E119" s="1" t="s">
        <v>13</v>
      </c>
      <c r="G119" s="1" t="str">
        <f>"2017"</f>
        <v>2017</v>
      </c>
      <c r="H119" s="1">
        <v>12</v>
      </c>
      <c r="I119" s="1" t="s">
        <v>409</v>
      </c>
      <c r="K119" s="7" t="s">
        <v>156</v>
      </c>
      <c r="L119" s="1">
        <v>2017</v>
      </c>
      <c r="M119" s="1" t="s">
        <v>17</v>
      </c>
      <c r="N119" s="1" t="s">
        <v>37</v>
      </c>
    </row>
    <row r="120" spans="1:14" ht="60">
      <c r="A120" s="1" t="str">
        <f t="shared" si="2"/>
        <v>2018-01-16</v>
      </c>
      <c r="B120" s="1" t="str">
        <f>"1925"</f>
        <v>1925</v>
      </c>
      <c r="C120" s="7" t="s">
        <v>159</v>
      </c>
      <c r="E120" s="1" t="s">
        <v>69</v>
      </c>
      <c r="G120" s="1" t="str">
        <f>"2018"</f>
        <v>2018</v>
      </c>
      <c r="H120" s="1">
        <v>12</v>
      </c>
      <c r="K120" s="7" t="s">
        <v>160</v>
      </c>
      <c r="L120" s="1">
        <v>2018</v>
      </c>
      <c r="M120" s="1" t="s">
        <v>17</v>
      </c>
      <c r="N120" s="1" t="s">
        <v>37</v>
      </c>
    </row>
    <row r="121" spans="1:14" ht="60">
      <c r="A121" s="1" t="str">
        <f t="shared" si="2"/>
        <v>2018-01-16</v>
      </c>
      <c r="B121" s="1" t="str">
        <f>"1930"</f>
        <v>1930</v>
      </c>
      <c r="C121" s="7" t="s">
        <v>203</v>
      </c>
      <c r="E121" s="1" t="s">
        <v>204</v>
      </c>
      <c r="F121" s="1" t="s">
        <v>205</v>
      </c>
      <c r="G121" s="1" t="str">
        <f>" "</f>
        <v> </v>
      </c>
      <c r="H121" s="1">
        <v>0</v>
      </c>
      <c r="I121" s="1" t="s">
        <v>409</v>
      </c>
      <c r="K121" s="7" t="s">
        <v>206</v>
      </c>
      <c r="L121" s="1">
        <v>2014</v>
      </c>
      <c r="M121" s="1" t="s">
        <v>17</v>
      </c>
      <c r="N121" s="1" t="s">
        <v>22</v>
      </c>
    </row>
    <row r="122" spans="1:14" ht="60">
      <c r="A122" s="1" t="str">
        <f t="shared" si="2"/>
        <v>2018-01-16</v>
      </c>
      <c r="B122" s="1" t="str">
        <f>"2000"</f>
        <v>2000</v>
      </c>
      <c r="C122" s="7" t="s">
        <v>207</v>
      </c>
      <c r="G122" s="1" t="str">
        <f>"00"</f>
        <v>00</v>
      </c>
      <c r="H122" s="1">
        <v>0</v>
      </c>
      <c r="J122" s="12" t="s">
        <v>453</v>
      </c>
      <c r="K122" s="7" t="s">
        <v>436</v>
      </c>
      <c r="L122" s="1">
        <v>2012</v>
      </c>
      <c r="M122" s="1" t="s">
        <v>79</v>
      </c>
      <c r="N122" s="1" t="s">
        <v>110</v>
      </c>
    </row>
    <row r="123" spans="1:14" ht="60">
      <c r="A123" s="1" t="str">
        <f t="shared" si="2"/>
        <v>2018-01-16</v>
      </c>
      <c r="B123" s="1" t="str">
        <f>"2100"</f>
        <v>2100</v>
      </c>
      <c r="C123" s="7" t="s">
        <v>208</v>
      </c>
      <c r="D123" s="7" t="s">
        <v>210</v>
      </c>
      <c r="E123" s="1" t="s">
        <v>204</v>
      </c>
      <c r="F123" s="1" t="s">
        <v>205</v>
      </c>
      <c r="G123" s="1" t="str">
        <f>"01"</f>
        <v>01</v>
      </c>
      <c r="H123" s="1">
        <v>5</v>
      </c>
      <c r="I123" s="1" t="s">
        <v>409</v>
      </c>
      <c r="K123" s="7" t="s">
        <v>209</v>
      </c>
      <c r="L123" s="1">
        <v>2015</v>
      </c>
      <c r="M123" s="1" t="s">
        <v>100</v>
      </c>
      <c r="N123" s="1" t="s">
        <v>211</v>
      </c>
    </row>
    <row r="124" spans="1:14" ht="60">
      <c r="A124" s="1" t="str">
        <f t="shared" si="2"/>
        <v>2018-01-16</v>
      </c>
      <c r="B124" s="1" t="str">
        <f>"2130"</f>
        <v>2130</v>
      </c>
      <c r="C124" s="7" t="s">
        <v>208</v>
      </c>
      <c r="D124" s="7" t="s">
        <v>212</v>
      </c>
      <c r="E124" s="1" t="s">
        <v>204</v>
      </c>
      <c r="F124" s="1" t="s">
        <v>205</v>
      </c>
      <c r="G124" s="1" t="str">
        <f>"01"</f>
        <v>01</v>
      </c>
      <c r="H124" s="1">
        <v>6</v>
      </c>
      <c r="I124" s="1" t="s">
        <v>409</v>
      </c>
      <c r="K124" s="7" t="s">
        <v>209</v>
      </c>
      <c r="L124" s="1">
        <v>2015</v>
      </c>
      <c r="M124" s="1" t="s">
        <v>100</v>
      </c>
      <c r="N124" s="1" t="s">
        <v>211</v>
      </c>
    </row>
    <row r="125" spans="1:14" ht="63.75" customHeight="1">
      <c r="A125" s="1" t="str">
        <f t="shared" si="2"/>
        <v>2018-01-16</v>
      </c>
      <c r="B125" s="1" t="str">
        <f>"2200"</f>
        <v>2200</v>
      </c>
      <c r="C125" s="7" t="s">
        <v>213</v>
      </c>
      <c r="D125" s="7" t="s">
        <v>437</v>
      </c>
      <c r="E125" s="1" t="s">
        <v>13</v>
      </c>
      <c r="G125" s="1" t="str">
        <f>"01"</f>
        <v>01</v>
      </c>
      <c r="H125" s="1">
        <v>10</v>
      </c>
      <c r="I125" s="1" t="s">
        <v>409</v>
      </c>
      <c r="K125" s="7" t="s">
        <v>214</v>
      </c>
      <c r="L125" s="1">
        <v>2013</v>
      </c>
      <c r="M125" s="1" t="s">
        <v>79</v>
      </c>
      <c r="N125" s="1" t="s">
        <v>18</v>
      </c>
    </row>
    <row r="126" spans="1:14" ht="60">
      <c r="A126" s="1" t="str">
        <f t="shared" si="2"/>
        <v>2018-01-16</v>
      </c>
      <c r="B126" s="1" t="str">
        <f>"2300"</f>
        <v>2300</v>
      </c>
      <c r="C126" s="7" t="s">
        <v>215</v>
      </c>
      <c r="D126" s="7" t="s">
        <v>217</v>
      </c>
      <c r="E126" s="1" t="s">
        <v>13</v>
      </c>
      <c r="F126" s="1" t="s">
        <v>64</v>
      </c>
      <c r="G126" s="1" t="str">
        <f>"2015"</f>
        <v>2015</v>
      </c>
      <c r="H126" s="1">
        <v>6</v>
      </c>
      <c r="I126" s="1" t="s">
        <v>409</v>
      </c>
      <c r="K126" s="7" t="s">
        <v>216</v>
      </c>
      <c r="L126" s="1">
        <v>0</v>
      </c>
      <c r="M126" s="1" t="s">
        <v>79</v>
      </c>
      <c r="N126" s="1" t="s">
        <v>18</v>
      </c>
    </row>
    <row r="127" spans="1:14" ht="45">
      <c r="A127" s="1" t="str">
        <f aca="true" t="shared" si="4" ref="A127:A173">"2018-01-17"</f>
        <v>2018-01-17</v>
      </c>
      <c r="B127" s="1" t="str">
        <f>"0000"</f>
        <v>0000</v>
      </c>
      <c r="C127" s="7" t="s">
        <v>106</v>
      </c>
      <c r="E127" s="1" t="s">
        <v>13</v>
      </c>
      <c r="G127" s="1" t="str">
        <f aca="true" t="shared" si="5" ref="G127:G132">"03"</f>
        <v>03</v>
      </c>
      <c r="H127" s="1">
        <v>10</v>
      </c>
      <c r="I127" s="1" t="s">
        <v>409</v>
      </c>
      <c r="K127" s="7" t="s">
        <v>108</v>
      </c>
      <c r="L127" s="1">
        <v>2012</v>
      </c>
      <c r="M127" s="1" t="s">
        <v>17</v>
      </c>
      <c r="N127" s="1" t="s">
        <v>109</v>
      </c>
    </row>
    <row r="128" spans="1:14" ht="45">
      <c r="A128" s="1" t="str">
        <f t="shared" si="4"/>
        <v>2018-01-17</v>
      </c>
      <c r="B128" s="1" t="str">
        <f>"0100"</f>
        <v>0100</v>
      </c>
      <c r="C128" s="7" t="s">
        <v>106</v>
      </c>
      <c r="E128" s="1" t="s">
        <v>13</v>
      </c>
      <c r="G128" s="1" t="str">
        <f t="shared" si="5"/>
        <v>03</v>
      </c>
      <c r="H128" s="1">
        <v>10</v>
      </c>
      <c r="I128" s="1" t="s">
        <v>409</v>
      </c>
      <c r="K128" s="7" t="s">
        <v>108</v>
      </c>
      <c r="L128" s="1">
        <v>2012</v>
      </c>
      <c r="M128" s="1" t="s">
        <v>17</v>
      </c>
      <c r="N128" s="1" t="s">
        <v>109</v>
      </c>
    </row>
    <row r="129" spans="1:14" ht="45">
      <c r="A129" s="1" t="str">
        <f t="shared" si="4"/>
        <v>2018-01-17</v>
      </c>
      <c r="B129" s="1" t="str">
        <f>"0200"</f>
        <v>0200</v>
      </c>
      <c r="C129" s="7" t="s">
        <v>106</v>
      </c>
      <c r="E129" s="1" t="s">
        <v>13</v>
      </c>
      <c r="G129" s="1" t="str">
        <f t="shared" si="5"/>
        <v>03</v>
      </c>
      <c r="H129" s="1">
        <v>10</v>
      </c>
      <c r="I129" s="1" t="s">
        <v>409</v>
      </c>
      <c r="K129" s="7" t="s">
        <v>108</v>
      </c>
      <c r="L129" s="1">
        <v>2012</v>
      </c>
      <c r="M129" s="1" t="s">
        <v>17</v>
      </c>
      <c r="N129" s="1" t="s">
        <v>109</v>
      </c>
    </row>
    <row r="130" spans="1:14" ht="45">
      <c r="A130" s="1" t="str">
        <f t="shared" si="4"/>
        <v>2018-01-17</v>
      </c>
      <c r="B130" s="1" t="str">
        <f>"0300"</f>
        <v>0300</v>
      </c>
      <c r="C130" s="7" t="s">
        <v>106</v>
      </c>
      <c r="E130" s="1" t="s">
        <v>13</v>
      </c>
      <c r="G130" s="1" t="str">
        <f t="shared" si="5"/>
        <v>03</v>
      </c>
      <c r="H130" s="1">
        <v>10</v>
      </c>
      <c r="I130" s="1" t="s">
        <v>409</v>
      </c>
      <c r="K130" s="7" t="s">
        <v>108</v>
      </c>
      <c r="L130" s="1">
        <v>2012</v>
      </c>
      <c r="M130" s="1" t="s">
        <v>17</v>
      </c>
      <c r="N130" s="1" t="s">
        <v>109</v>
      </c>
    </row>
    <row r="131" spans="1:14" ht="45">
      <c r="A131" s="1" t="str">
        <f t="shared" si="4"/>
        <v>2018-01-17</v>
      </c>
      <c r="B131" s="1" t="str">
        <f>"0400"</f>
        <v>0400</v>
      </c>
      <c r="C131" s="7" t="s">
        <v>106</v>
      </c>
      <c r="E131" s="1" t="s">
        <v>13</v>
      </c>
      <c r="G131" s="1" t="str">
        <f t="shared" si="5"/>
        <v>03</v>
      </c>
      <c r="H131" s="1">
        <v>10</v>
      </c>
      <c r="I131" s="1" t="s">
        <v>409</v>
      </c>
      <c r="K131" s="7" t="s">
        <v>108</v>
      </c>
      <c r="L131" s="1">
        <v>2012</v>
      </c>
      <c r="M131" s="1" t="s">
        <v>17</v>
      </c>
      <c r="N131" s="1" t="s">
        <v>109</v>
      </c>
    </row>
    <row r="132" spans="1:14" ht="45">
      <c r="A132" s="1" t="str">
        <f t="shared" si="4"/>
        <v>2018-01-17</v>
      </c>
      <c r="B132" s="1" t="str">
        <f>"0500"</f>
        <v>0500</v>
      </c>
      <c r="C132" s="7" t="s">
        <v>106</v>
      </c>
      <c r="E132" s="1" t="s">
        <v>13</v>
      </c>
      <c r="G132" s="1" t="str">
        <f t="shared" si="5"/>
        <v>03</v>
      </c>
      <c r="H132" s="1">
        <v>10</v>
      </c>
      <c r="I132" s="1" t="s">
        <v>409</v>
      </c>
      <c r="K132" s="7" t="s">
        <v>108</v>
      </c>
      <c r="L132" s="1">
        <v>2012</v>
      </c>
      <c r="M132" s="1" t="s">
        <v>17</v>
      </c>
      <c r="N132" s="1" t="s">
        <v>218</v>
      </c>
    </row>
    <row r="133" spans="1:14" ht="60">
      <c r="A133" s="1" t="str">
        <f t="shared" si="4"/>
        <v>2018-01-17</v>
      </c>
      <c r="B133" s="1" t="str">
        <f>"0600"</f>
        <v>0600</v>
      </c>
      <c r="C133" s="7" t="s">
        <v>19</v>
      </c>
      <c r="D133" s="7" t="s">
        <v>219</v>
      </c>
      <c r="E133" s="1" t="s">
        <v>13</v>
      </c>
      <c r="G133" s="1" t="str">
        <f>"01"</f>
        <v>01</v>
      </c>
      <c r="H133" s="1">
        <v>18</v>
      </c>
      <c r="I133" s="1" t="s">
        <v>409</v>
      </c>
      <c r="K133" s="7" t="s">
        <v>20</v>
      </c>
      <c r="L133" s="1">
        <v>1982</v>
      </c>
      <c r="M133" s="1" t="s">
        <v>21</v>
      </c>
      <c r="N133" s="1" t="s">
        <v>22</v>
      </c>
    </row>
    <row r="134" spans="1:14" ht="75">
      <c r="A134" s="1" t="str">
        <f t="shared" si="4"/>
        <v>2018-01-17</v>
      </c>
      <c r="B134" s="1" t="str">
        <f>"0630"</f>
        <v>0630</v>
      </c>
      <c r="C134" s="7" t="s">
        <v>23</v>
      </c>
      <c r="D134" s="7" t="s">
        <v>220</v>
      </c>
      <c r="E134" s="1" t="s">
        <v>24</v>
      </c>
      <c r="G134" s="1" t="str">
        <f>"01"</f>
        <v>01</v>
      </c>
      <c r="H134" s="1">
        <v>18</v>
      </c>
      <c r="I134" s="1" t="s">
        <v>409</v>
      </c>
      <c r="K134" s="7" t="s">
        <v>25</v>
      </c>
      <c r="L134" s="1">
        <v>2005</v>
      </c>
      <c r="M134" s="1" t="s">
        <v>27</v>
      </c>
      <c r="N134" s="1" t="s">
        <v>28</v>
      </c>
    </row>
    <row r="135" spans="1:14" ht="60">
      <c r="A135" s="1" t="str">
        <f t="shared" si="4"/>
        <v>2018-01-17</v>
      </c>
      <c r="B135" s="1" t="str">
        <f>"0655"</f>
        <v>0655</v>
      </c>
      <c r="C135" s="7" t="s">
        <v>29</v>
      </c>
      <c r="D135" s="7" t="s">
        <v>438</v>
      </c>
      <c r="E135" s="1" t="s">
        <v>24</v>
      </c>
      <c r="G135" s="1" t="str">
        <f>"01"</f>
        <v>01</v>
      </c>
      <c r="H135" s="1">
        <v>18</v>
      </c>
      <c r="I135" s="1" t="s">
        <v>409</v>
      </c>
      <c r="K135" s="7" t="s">
        <v>30</v>
      </c>
      <c r="L135" s="1">
        <v>2009</v>
      </c>
      <c r="M135" s="1" t="s">
        <v>31</v>
      </c>
      <c r="N135" s="1" t="s">
        <v>32</v>
      </c>
    </row>
    <row r="136" spans="1:14" ht="60">
      <c r="A136" s="1" t="str">
        <f t="shared" si="4"/>
        <v>2018-01-17</v>
      </c>
      <c r="B136" s="1" t="str">
        <f>"0705"</f>
        <v>0705</v>
      </c>
      <c r="C136" s="7" t="s">
        <v>33</v>
      </c>
      <c r="E136" s="1" t="s">
        <v>13</v>
      </c>
      <c r="G136" s="1" t="str">
        <f>"1"</f>
        <v>1</v>
      </c>
      <c r="H136" s="1">
        <v>5</v>
      </c>
      <c r="I136" s="1" t="s">
        <v>409</v>
      </c>
      <c r="K136" s="7" t="s">
        <v>34</v>
      </c>
      <c r="L136" s="1">
        <v>2014</v>
      </c>
      <c r="M136" s="1" t="s">
        <v>27</v>
      </c>
      <c r="N136" s="1" t="s">
        <v>35</v>
      </c>
    </row>
    <row r="137" spans="1:14" ht="45">
      <c r="A137" s="1" t="str">
        <f t="shared" si="4"/>
        <v>2018-01-17</v>
      </c>
      <c r="B137" s="1" t="str">
        <f>"0730"</f>
        <v>0730</v>
      </c>
      <c r="C137" s="7" t="s">
        <v>113</v>
      </c>
      <c r="D137" s="7" t="s">
        <v>221</v>
      </c>
      <c r="G137" s="1" t="str">
        <f>"01"</f>
        <v>01</v>
      </c>
      <c r="H137" s="1">
        <v>3</v>
      </c>
      <c r="I137" s="1" t="s">
        <v>409</v>
      </c>
      <c r="K137" s="7" t="s">
        <v>114</v>
      </c>
      <c r="L137" s="1">
        <v>2006</v>
      </c>
      <c r="M137" s="1" t="s">
        <v>27</v>
      </c>
      <c r="N137" s="1" t="s">
        <v>37</v>
      </c>
    </row>
    <row r="138" spans="1:14" ht="45">
      <c r="A138" s="1" t="str">
        <f t="shared" si="4"/>
        <v>2018-01-17</v>
      </c>
      <c r="B138" s="1" t="str">
        <f>"0740"</f>
        <v>0740</v>
      </c>
      <c r="C138" s="7" t="s">
        <v>38</v>
      </c>
      <c r="E138" s="1" t="s">
        <v>24</v>
      </c>
      <c r="G138" s="1" t="str">
        <f>"01"</f>
        <v>01</v>
      </c>
      <c r="H138" s="1">
        <v>18</v>
      </c>
      <c r="I138" s="1" t="s">
        <v>409</v>
      </c>
      <c r="K138" s="7" t="s">
        <v>39</v>
      </c>
      <c r="L138" s="1">
        <v>2007</v>
      </c>
      <c r="M138" s="1" t="s">
        <v>17</v>
      </c>
      <c r="N138" s="1" t="s">
        <v>140</v>
      </c>
    </row>
    <row r="139" spans="1:14" ht="60">
      <c r="A139" s="1" t="str">
        <f t="shared" si="4"/>
        <v>2018-01-17</v>
      </c>
      <c r="B139" s="1" t="str">
        <f>"0805"</f>
        <v>0805</v>
      </c>
      <c r="C139" s="7" t="s">
        <v>423</v>
      </c>
      <c r="E139" s="1" t="s">
        <v>24</v>
      </c>
      <c r="G139" s="1" t="str">
        <f>"01"</f>
        <v>01</v>
      </c>
      <c r="H139" s="1">
        <v>2</v>
      </c>
      <c r="I139" s="1" t="s">
        <v>409</v>
      </c>
      <c r="K139" s="7" t="s">
        <v>42</v>
      </c>
      <c r="L139" s="1">
        <v>2010</v>
      </c>
      <c r="M139" s="1" t="s">
        <v>17</v>
      </c>
      <c r="N139" s="1" t="s">
        <v>128</v>
      </c>
    </row>
    <row r="140" spans="1:14" ht="60">
      <c r="A140" s="1" t="str">
        <f t="shared" si="4"/>
        <v>2018-01-17</v>
      </c>
      <c r="B140" s="1" t="str">
        <f>"0810"</f>
        <v>0810</v>
      </c>
      <c r="C140" s="7" t="s">
        <v>44</v>
      </c>
      <c r="E140" s="1" t="s">
        <v>24</v>
      </c>
      <c r="G140" s="1" t="str">
        <f>"1"</f>
        <v>1</v>
      </c>
      <c r="H140" s="1">
        <v>6</v>
      </c>
      <c r="I140" s="1" t="s">
        <v>409</v>
      </c>
      <c r="K140" s="7" t="s">
        <v>45</v>
      </c>
      <c r="L140" s="1">
        <v>0</v>
      </c>
      <c r="M140" s="1" t="s">
        <v>27</v>
      </c>
      <c r="N140" s="1" t="s">
        <v>46</v>
      </c>
    </row>
    <row r="141" spans="1:14" ht="45">
      <c r="A141" s="1" t="str">
        <f t="shared" si="4"/>
        <v>2018-01-17</v>
      </c>
      <c r="B141" s="1" t="str">
        <f>"0825"</f>
        <v>0825</v>
      </c>
      <c r="C141" s="7" t="s">
        <v>47</v>
      </c>
      <c r="D141" s="7" t="s">
        <v>223</v>
      </c>
      <c r="E141" s="1" t="s">
        <v>24</v>
      </c>
      <c r="G141" s="1" t="str">
        <f>"01"</f>
        <v>01</v>
      </c>
      <c r="H141" s="1">
        <v>2</v>
      </c>
      <c r="I141" s="1" t="s">
        <v>409</v>
      </c>
      <c r="K141" s="7" t="s">
        <v>222</v>
      </c>
      <c r="L141" s="1">
        <v>2016</v>
      </c>
      <c r="M141" s="1" t="s">
        <v>17</v>
      </c>
      <c r="N141" s="1" t="s">
        <v>117</v>
      </c>
    </row>
    <row r="142" spans="1:14" ht="60">
      <c r="A142" s="1" t="str">
        <f t="shared" si="4"/>
        <v>2018-01-17</v>
      </c>
      <c r="B142" s="1" t="str">
        <f>"0835"</f>
        <v>0835</v>
      </c>
      <c r="C142" s="7" t="s">
        <v>439</v>
      </c>
      <c r="G142" s="1" t="str">
        <f>"03"</f>
        <v>03</v>
      </c>
      <c r="H142" s="1">
        <v>5</v>
      </c>
      <c r="J142" s="11" t="s">
        <v>451</v>
      </c>
      <c r="K142" s="7" t="s">
        <v>52</v>
      </c>
      <c r="L142" s="1">
        <v>2010</v>
      </c>
      <c r="M142" s="1" t="s">
        <v>27</v>
      </c>
      <c r="N142" s="1" t="s">
        <v>40</v>
      </c>
    </row>
    <row r="143" spans="1:14" ht="45">
      <c r="A143" s="1" t="str">
        <f t="shared" si="4"/>
        <v>2018-01-17</v>
      </c>
      <c r="B143" s="1" t="str">
        <f>"0900"</f>
        <v>0900</v>
      </c>
      <c r="C143" s="7" t="s">
        <v>53</v>
      </c>
      <c r="E143" s="1" t="s">
        <v>24</v>
      </c>
      <c r="G143" s="1" t="str">
        <f>"1"</f>
        <v>1</v>
      </c>
      <c r="H143" s="1">
        <v>18</v>
      </c>
      <c r="I143" s="1" t="s">
        <v>409</v>
      </c>
      <c r="K143" s="7" t="s">
        <v>54</v>
      </c>
      <c r="L143" s="1">
        <v>2013</v>
      </c>
      <c r="M143" s="1" t="s">
        <v>17</v>
      </c>
      <c r="N143" s="1" t="s">
        <v>46</v>
      </c>
    </row>
    <row r="144" spans="1:14" ht="45">
      <c r="A144" s="1" t="str">
        <f t="shared" si="4"/>
        <v>2018-01-17</v>
      </c>
      <c r="B144" s="1" t="str">
        <f>"0915"</f>
        <v>0915</v>
      </c>
      <c r="C144" s="7" t="s">
        <v>55</v>
      </c>
      <c r="E144" s="1" t="s">
        <v>24</v>
      </c>
      <c r="G144" s="1" t="str">
        <f>"1"</f>
        <v>1</v>
      </c>
      <c r="H144" s="1">
        <v>18</v>
      </c>
      <c r="I144" s="1" t="s">
        <v>409</v>
      </c>
      <c r="K144" s="7" t="s">
        <v>56</v>
      </c>
      <c r="L144" s="1">
        <v>0</v>
      </c>
      <c r="M144" s="1" t="s">
        <v>57</v>
      </c>
      <c r="N144" s="1" t="s">
        <v>58</v>
      </c>
    </row>
    <row r="145" spans="1:14" ht="30">
      <c r="A145" s="1" t="str">
        <f t="shared" si="4"/>
        <v>2018-01-17</v>
      </c>
      <c r="B145" s="1" t="str">
        <f>"0930"</f>
        <v>0930</v>
      </c>
      <c r="C145" s="7" t="s">
        <v>59</v>
      </c>
      <c r="D145" s="7" t="s">
        <v>224</v>
      </c>
      <c r="E145" s="1" t="s">
        <v>24</v>
      </c>
      <c r="G145" s="1" t="str">
        <f>"3"</f>
        <v>3</v>
      </c>
      <c r="H145" s="1">
        <v>4</v>
      </c>
      <c r="I145" s="1" t="s">
        <v>409</v>
      </c>
      <c r="K145" s="7" t="s">
        <v>60</v>
      </c>
      <c r="L145" s="1">
        <v>2013</v>
      </c>
      <c r="M145" s="1" t="s">
        <v>17</v>
      </c>
      <c r="N145" s="1" t="s">
        <v>119</v>
      </c>
    </row>
    <row r="146" spans="1:14" ht="60">
      <c r="A146" s="1" t="str">
        <f t="shared" si="4"/>
        <v>2018-01-17</v>
      </c>
      <c r="B146" s="1" t="str">
        <f>"1000"</f>
        <v>1000</v>
      </c>
      <c r="C146" s="7" t="s">
        <v>147</v>
      </c>
      <c r="D146" s="7" t="s">
        <v>199</v>
      </c>
      <c r="E146" s="1" t="s">
        <v>24</v>
      </c>
      <c r="G146" s="1" t="str">
        <f>"02"</f>
        <v>02</v>
      </c>
      <c r="H146" s="1">
        <v>4</v>
      </c>
      <c r="I146" s="1" t="s">
        <v>409</v>
      </c>
      <c r="K146" s="7" t="s">
        <v>173</v>
      </c>
      <c r="L146" s="1">
        <v>2014</v>
      </c>
      <c r="M146" s="1" t="s">
        <v>79</v>
      </c>
      <c r="N146" s="1" t="s">
        <v>40</v>
      </c>
    </row>
    <row r="147" spans="1:14" ht="30">
      <c r="A147" s="1" t="str">
        <f t="shared" si="4"/>
        <v>2018-01-17</v>
      </c>
      <c r="B147" s="1" t="str">
        <f>"1030"</f>
        <v>1030</v>
      </c>
      <c r="C147" s="7" t="s">
        <v>225</v>
      </c>
      <c r="E147" s="1" t="s">
        <v>24</v>
      </c>
      <c r="G147" s="1" t="str">
        <f>"2013"</f>
        <v>2013</v>
      </c>
      <c r="H147" s="1">
        <v>0</v>
      </c>
      <c r="I147" s="1" t="s">
        <v>409</v>
      </c>
      <c r="K147" s="7" t="s">
        <v>226</v>
      </c>
      <c r="L147" s="1">
        <v>2013</v>
      </c>
      <c r="M147" s="1" t="s">
        <v>17</v>
      </c>
      <c r="N147" s="1" t="s">
        <v>227</v>
      </c>
    </row>
    <row r="148" spans="1:14" ht="60">
      <c r="A148" s="1" t="str">
        <f t="shared" si="4"/>
        <v>2018-01-17</v>
      </c>
      <c r="B148" s="1" t="str">
        <f>"1035"</f>
        <v>1035</v>
      </c>
      <c r="C148" s="7" t="s">
        <v>228</v>
      </c>
      <c r="E148" s="1" t="s">
        <v>13</v>
      </c>
      <c r="G148" s="1" t="str">
        <f>"00"</f>
        <v>00</v>
      </c>
      <c r="H148" s="1">
        <v>0</v>
      </c>
      <c r="I148" s="1" t="s">
        <v>409</v>
      </c>
      <c r="K148" s="7" t="s">
        <v>229</v>
      </c>
      <c r="L148" s="1">
        <v>2016</v>
      </c>
      <c r="M148" s="1" t="s">
        <v>17</v>
      </c>
      <c r="N148" s="1" t="s">
        <v>211</v>
      </c>
    </row>
    <row r="149" spans="1:14" ht="60">
      <c r="A149" s="1" t="str">
        <f t="shared" si="4"/>
        <v>2018-01-17</v>
      </c>
      <c r="B149" s="1" t="str">
        <f>"1100"</f>
        <v>1100</v>
      </c>
      <c r="C149" s="7" t="s">
        <v>207</v>
      </c>
      <c r="G149" s="1" t="str">
        <f>"00"</f>
        <v>00</v>
      </c>
      <c r="H149" s="1">
        <v>0</v>
      </c>
      <c r="I149" s="1" t="s">
        <v>409</v>
      </c>
      <c r="K149" s="7" t="s">
        <v>436</v>
      </c>
      <c r="L149" s="1">
        <v>2012</v>
      </c>
      <c r="M149" s="1" t="s">
        <v>79</v>
      </c>
      <c r="N149" s="1" t="s">
        <v>110</v>
      </c>
    </row>
    <row r="150" spans="1:14" ht="60">
      <c r="A150" s="1" t="str">
        <f t="shared" si="4"/>
        <v>2018-01-17</v>
      </c>
      <c r="B150" s="1" t="str">
        <f>"1200"</f>
        <v>1200</v>
      </c>
      <c r="C150" s="7" t="s">
        <v>215</v>
      </c>
      <c r="D150" s="7" t="s">
        <v>217</v>
      </c>
      <c r="E150" s="1" t="s">
        <v>13</v>
      </c>
      <c r="F150" s="1" t="s">
        <v>64</v>
      </c>
      <c r="G150" s="1" t="str">
        <f>"2015"</f>
        <v>2015</v>
      </c>
      <c r="H150" s="1">
        <v>6</v>
      </c>
      <c r="I150" s="1" t="s">
        <v>409</v>
      </c>
      <c r="K150" s="7" t="s">
        <v>216</v>
      </c>
      <c r="L150" s="1">
        <v>0</v>
      </c>
      <c r="M150" s="1" t="s">
        <v>79</v>
      </c>
      <c r="N150" s="1" t="s">
        <v>18</v>
      </c>
    </row>
    <row r="151" spans="1:14" ht="60.75" customHeight="1">
      <c r="A151" s="1" t="str">
        <f t="shared" si="4"/>
        <v>2018-01-17</v>
      </c>
      <c r="B151" s="1" t="str">
        <f>"1300"</f>
        <v>1300</v>
      </c>
      <c r="C151" s="7" t="s">
        <v>230</v>
      </c>
      <c r="E151" s="1" t="s">
        <v>24</v>
      </c>
      <c r="G151" s="1" t="str">
        <f>" "</f>
        <v> </v>
      </c>
      <c r="H151" s="1">
        <v>0</v>
      </c>
      <c r="I151" s="1" t="s">
        <v>409</v>
      </c>
      <c r="K151" s="7" t="s">
        <v>231</v>
      </c>
      <c r="L151" s="1">
        <v>2013</v>
      </c>
      <c r="M151" s="1" t="s">
        <v>17</v>
      </c>
      <c r="N151" s="1" t="s">
        <v>140</v>
      </c>
    </row>
    <row r="152" spans="1:14" ht="45">
      <c r="A152" s="1" t="str">
        <f t="shared" si="4"/>
        <v>2018-01-17</v>
      </c>
      <c r="B152" s="1" t="str">
        <f>"1330"</f>
        <v>1330</v>
      </c>
      <c r="C152" s="7" t="s">
        <v>232</v>
      </c>
      <c r="E152" s="1" t="s">
        <v>13</v>
      </c>
      <c r="G152" s="1" t="str">
        <f>"2015"</f>
        <v>2015</v>
      </c>
      <c r="H152" s="1">
        <v>0</v>
      </c>
      <c r="I152" s="1" t="s">
        <v>409</v>
      </c>
      <c r="K152" s="7" t="s">
        <v>233</v>
      </c>
      <c r="L152" s="1">
        <v>2015</v>
      </c>
      <c r="M152" s="1" t="s">
        <v>17</v>
      </c>
      <c r="N152" s="1" t="s">
        <v>234</v>
      </c>
    </row>
    <row r="153" spans="1:14" ht="60">
      <c r="A153" s="1" t="str">
        <f t="shared" si="4"/>
        <v>2018-01-17</v>
      </c>
      <c r="B153" s="1" t="str">
        <f>"1430"</f>
        <v>1430</v>
      </c>
      <c r="C153" s="7" t="s">
        <v>194</v>
      </c>
      <c r="D153" s="7" t="s">
        <v>196</v>
      </c>
      <c r="E153" s="1" t="s">
        <v>24</v>
      </c>
      <c r="G153" s="1" t="str">
        <f>"02"</f>
        <v>02</v>
      </c>
      <c r="H153" s="1">
        <v>9</v>
      </c>
      <c r="I153" s="1" t="s">
        <v>409</v>
      </c>
      <c r="K153" s="7" t="s">
        <v>195</v>
      </c>
      <c r="L153" s="1">
        <v>0</v>
      </c>
      <c r="M153" s="1" t="s">
        <v>16</v>
      </c>
      <c r="N153" s="1" t="s">
        <v>104</v>
      </c>
    </row>
    <row r="154" spans="1:14" ht="60">
      <c r="A154" s="1" t="str">
        <f t="shared" si="4"/>
        <v>2018-01-17</v>
      </c>
      <c r="B154" s="1" t="str">
        <f>"1445"</f>
        <v>1445</v>
      </c>
      <c r="C154" s="7" t="s">
        <v>194</v>
      </c>
      <c r="D154" s="7" t="s">
        <v>198</v>
      </c>
      <c r="E154" s="1" t="s">
        <v>24</v>
      </c>
      <c r="G154" s="1" t="str">
        <f>"02"</f>
        <v>02</v>
      </c>
      <c r="H154" s="1">
        <v>10</v>
      </c>
      <c r="I154" s="1" t="s">
        <v>409</v>
      </c>
      <c r="K154" s="7" t="s">
        <v>197</v>
      </c>
      <c r="L154" s="1">
        <v>0</v>
      </c>
      <c r="M154" s="1" t="s">
        <v>16</v>
      </c>
      <c r="N154" s="1" t="s">
        <v>104</v>
      </c>
    </row>
    <row r="155" spans="1:14" ht="30">
      <c r="A155" s="1" t="str">
        <f t="shared" si="4"/>
        <v>2018-01-17</v>
      </c>
      <c r="B155" s="1" t="str">
        <f>"1500"</f>
        <v>1500</v>
      </c>
      <c r="C155" s="7" t="s">
        <v>122</v>
      </c>
      <c r="D155" s="7" t="s">
        <v>236</v>
      </c>
      <c r="E155" s="1" t="s">
        <v>24</v>
      </c>
      <c r="G155" s="1" t="str">
        <f>"01"</f>
        <v>01</v>
      </c>
      <c r="H155" s="1">
        <v>13</v>
      </c>
      <c r="I155" s="1" t="s">
        <v>409</v>
      </c>
      <c r="K155" s="7" t="s">
        <v>235</v>
      </c>
      <c r="L155" s="1">
        <v>2009</v>
      </c>
      <c r="M155" s="1" t="s">
        <v>17</v>
      </c>
      <c r="N155" s="1" t="s">
        <v>77</v>
      </c>
    </row>
    <row r="156" spans="1:14" ht="60">
      <c r="A156" s="1" t="str">
        <f t="shared" si="4"/>
        <v>2018-01-17</v>
      </c>
      <c r="B156" s="1" t="str">
        <f>"1525"</f>
        <v>1525</v>
      </c>
      <c r="C156" s="7" t="s">
        <v>125</v>
      </c>
      <c r="D156" s="7" t="s">
        <v>238</v>
      </c>
      <c r="E156" s="1" t="s">
        <v>24</v>
      </c>
      <c r="G156" s="1" t="str">
        <f>"01"</f>
        <v>01</v>
      </c>
      <c r="H156" s="1">
        <v>13</v>
      </c>
      <c r="I156" s="1" t="s">
        <v>409</v>
      </c>
      <c r="K156" s="7" t="s">
        <v>237</v>
      </c>
      <c r="L156" s="1">
        <v>2009</v>
      </c>
      <c r="M156" s="1" t="s">
        <v>17</v>
      </c>
      <c r="N156" s="1" t="s">
        <v>77</v>
      </c>
    </row>
    <row r="157" spans="1:14" ht="60">
      <c r="A157" s="1" t="str">
        <f t="shared" si="4"/>
        <v>2018-01-17</v>
      </c>
      <c r="B157" s="1" t="str">
        <f>"1550"</f>
        <v>1550</v>
      </c>
      <c r="C157" s="7" t="s">
        <v>41</v>
      </c>
      <c r="D157" s="7" t="s">
        <v>239</v>
      </c>
      <c r="E157" s="1" t="s">
        <v>24</v>
      </c>
      <c r="G157" s="1" t="str">
        <f>"01"</f>
        <v>01</v>
      </c>
      <c r="H157" s="1">
        <v>13</v>
      </c>
      <c r="I157" s="1" t="s">
        <v>409</v>
      </c>
      <c r="K157" s="7" t="s">
        <v>42</v>
      </c>
      <c r="L157" s="1">
        <v>2010</v>
      </c>
      <c r="M157" s="1" t="s">
        <v>17</v>
      </c>
      <c r="N157" s="1" t="s">
        <v>128</v>
      </c>
    </row>
    <row r="158" spans="1:14" ht="30">
      <c r="A158" s="1" t="str">
        <f t="shared" si="4"/>
        <v>2018-01-17</v>
      </c>
      <c r="B158" s="1" t="str">
        <f>"1555"</f>
        <v>1555</v>
      </c>
      <c r="C158" s="7" t="s">
        <v>129</v>
      </c>
      <c r="D158" s="7" t="s">
        <v>240</v>
      </c>
      <c r="E158" s="1" t="s">
        <v>24</v>
      </c>
      <c r="G158" s="1" t="str">
        <f>"1"</f>
        <v>1</v>
      </c>
      <c r="H158" s="1">
        <v>13</v>
      </c>
      <c r="I158" s="1" t="s">
        <v>409</v>
      </c>
      <c r="K158" s="7" t="s">
        <v>130</v>
      </c>
      <c r="L158" s="1">
        <v>2014</v>
      </c>
      <c r="M158" s="1" t="s">
        <v>17</v>
      </c>
      <c r="N158" s="1" t="s">
        <v>40</v>
      </c>
    </row>
    <row r="159" spans="1:14" ht="45">
      <c r="A159" s="1" t="str">
        <f t="shared" si="4"/>
        <v>2018-01-17</v>
      </c>
      <c r="B159" s="1" t="str">
        <f>"1620"</f>
        <v>1620</v>
      </c>
      <c r="C159" s="7" t="s">
        <v>132</v>
      </c>
      <c r="D159" s="7" t="s">
        <v>242</v>
      </c>
      <c r="E159" s="1" t="s">
        <v>24</v>
      </c>
      <c r="G159" s="1" t="str">
        <f>"1"</f>
        <v>1</v>
      </c>
      <c r="H159" s="1">
        <v>13</v>
      </c>
      <c r="I159" s="1" t="s">
        <v>409</v>
      </c>
      <c r="K159" s="7" t="s">
        <v>241</v>
      </c>
      <c r="L159" s="1">
        <v>2008</v>
      </c>
      <c r="M159" s="1" t="s">
        <v>17</v>
      </c>
      <c r="N159" s="1" t="s">
        <v>243</v>
      </c>
    </row>
    <row r="160" spans="1:14" ht="60">
      <c r="A160" s="1" t="str">
        <f t="shared" si="4"/>
        <v>2018-01-17</v>
      </c>
      <c r="B160" s="1" t="str">
        <f>"1645"</f>
        <v>1645</v>
      </c>
      <c r="C160" s="7" t="s">
        <v>29</v>
      </c>
      <c r="D160" s="7" t="s">
        <v>244</v>
      </c>
      <c r="E160" s="1" t="s">
        <v>24</v>
      </c>
      <c r="G160" s="1" t="str">
        <f>"01"</f>
        <v>01</v>
      </c>
      <c r="H160" s="1">
        <v>13</v>
      </c>
      <c r="I160" s="1" t="s">
        <v>409</v>
      </c>
      <c r="K160" s="7" t="s">
        <v>30</v>
      </c>
      <c r="L160" s="1">
        <v>2009</v>
      </c>
      <c r="M160" s="1" t="s">
        <v>31</v>
      </c>
      <c r="N160" s="1" t="s">
        <v>32</v>
      </c>
    </row>
    <row r="161" spans="1:14" ht="65.25" customHeight="1">
      <c r="A161" s="1" t="str">
        <f t="shared" si="4"/>
        <v>2018-01-17</v>
      </c>
      <c r="B161" s="1" t="str">
        <f>"1700"</f>
        <v>1700</v>
      </c>
      <c r="C161" s="7" t="s">
        <v>134</v>
      </c>
      <c r="D161" s="7" t="s">
        <v>246</v>
      </c>
      <c r="E161" s="1" t="s">
        <v>13</v>
      </c>
      <c r="G161" s="1" t="str">
        <f>"01"</f>
        <v>01</v>
      </c>
      <c r="H161" s="1">
        <v>10</v>
      </c>
      <c r="I161" s="1" t="s">
        <v>409</v>
      </c>
      <c r="K161" s="7" t="s">
        <v>245</v>
      </c>
      <c r="L161" s="1">
        <v>0</v>
      </c>
      <c r="M161" s="1" t="s">
        <v>17</v>
      </c>
      <c r="N161" s="1" t="s">
        <v>71</v>
      </c>
    </row>
    <row r="162" spans="1:14" ht="45">
      <c r="A162" s="1" t="str">
        <f t="shared" si="4"/>
        <v>2018-01-17</v>
      </c>
      <c r="B162" s="1" t="str">
        <f>"1730"</f>
        <v>1730</v>
      </c>
      <c r="C162" s="7" t="s">
        <v>137</v>
      </c>
      <c r="D162" s="7" t="s">
        <v>248</v>
      </c>
      <c r="E162" s="1" t="s">
        <v>24</v>
      </c>
      <c r="G162" s="1" t="str">
        <f>"03"</f>
        <v>03</v>
      </c>
      <c r="H162" s="1">
        <v>10</v>
      </c>
      <c r="I162" s="1" t="s">
        <v>409</v>
      </c>
      <c r="K162" s="7" t="s">
        <v>247</v>
      </c>
      <c r="L162" s="1">
        <v>2015</v>
      </c>
      <c r="M162" s="1" t="s">
        <v>17</v>
      </c>
      <c r="N162" s="1" t="s">
        <v>140</v>
      </c>
    </row>
    <row r="163" spans="1:14" ht="60">
      <c r="A163" s="1" t="str">
        <f t="shared" si="4"/>
        <v>2018-01-17</v>
      </c>
      <c r="B163" s="1" t="str">
        <f>"1800"</f>
        <v>1800</v>
      </c>
      <c r="C163" s="7" t="s">
        <v>249</v>
      </c>
      <c r="D163" s="7" t="s">
        <v>251</v>
      </c>
      <c r="E163" s="1" t="s">
        <v>13</v>
      </c>
      <c r="G163" s="1" t="str">
        <f>"02"</f>
        <v>02</v>
      </c>
      <c r="H163" s="1">
        <v>18</v>
      </c>
      <c r="I163" s="1" t="s">
        <v>409</v>
      </c>
      <c r="K163" s="7" t="s">
        <v>250</v>
      </c>
      <c r="L163" s="1">
        <v>0</v>
      </c>
      <c r="M163" s="1" t="s">
        <v>17</v>
      </c>
      <c r="N163" s="1" t="s">
        <v>104</v>
      </c>
    </row>
    <row r="164" spans="1:14" ht="45">
      <c r="A164" s="1" t="str">
        <f t="shared" si="4"/>
        <v>2018-01-17</v>
      </c>
      <c r="B164" s="1" t="str">
        <f>"1815"</f>
        <v>1815</v>
      </c>
      <c r="C164" s="7" t="s">
        <v>249</v>
      </c>
      <c r="D164" s="7" t="s">
        <v>253</v>
      </c>
      <c r="E164" s="1" t="s">
        <v>24</v>
      </c>
      <c r="G164" s="1" t="str">
        <f>"02"</f>
        <v>02</v>
      </c>
      <c r="H164" s="1">
        <v>19</v>
      </c>
      <c r="I164" s="1" t="s">
        <v>409</v>
      </c>
      <c r="K164" s="7" t="s">
        <v>252</v>
      </c>
      <c r="L164" s="1">
        <v>0</v>
      </c>
      <c r="M164" s="1" t="s">
        <v>17</v>
      </c>
      <c r="N164" s="1" t="s">
        <v>104</v>
      </c>
    </row>
    <row r="165" spans="1:14" ht="63.75" customHeight="1">
      <c r="A165" s="1" t="str">
        <f t="shared" si="4"/>
        <v>2018-01-17</v>
      </c>
      <c r="B165" s="1" t="str">
        <f>"1830"</f>
        <v>1830</v>
      </c>
      <c r="C165" s="7" t="s">
        <v>86</v>
      </c>
      <c r="E165" s="1" t="s">
        <v>24</v>
      </c>
      <c r="G165" s="1" t="str">
        <f>"2013"</f>
        <v>2013</v>
      </c>
      <c r="H165" s="1">
        <v>5</v>
      </c>
      <c r="I165" s="1" t="s">
        <v>409</v>
      </c>
      <c r="K165" s="7" t="s">
        <v>87</v>
      </c>
      <c r="L165" s="1">
        <v>2013</v>
      </c>
      <c r="M165" s="1" t="s">
        <v>88</v>
      </c>
      <c r="N165" s="1" t="s">
        <v>211</v>
      </c>
    </row>
    <row r="166" spans="1:14" ht="60">
      <c r="A166" s="1" t="str">
        <f t="shared" si="4"/>
        <v>2018-01-17</v>
      </c>
      <c r="B166" s="1" t="str">
        <f>"1900"</f>
        <v>1900</v>
      </c>
      <c r="C166" s="7" t="s">
        <v>151</v>
      </c>
      <c r="D166" s="7" t="s">
        <v>255</v>
      </c>
      <c r="E166" s="1" t="s">
        <v>24</v>
      </c>
      <c r="G166" s="1" t="str">
        <f>"02"</f>
        <v>02</v>
      </c>
      <c r="H166" s="1">
        <v>22</v>
      </c>
      <c r="I166" s="1" t="s">
        <v>409</v>
      </c>
      <c r="K166" s="7" t="s">
        <v>254</v>
      </c>
      <c r="L166" s="1">
        <v>0</v>
      </c>
      <c r="M166" s="1" t="s">
        <v>17</v>
      </c>
      <c r="N166" s="1" t="s">
        <v>104</v>
      </c>
    </row>
    <row r="167" spans="1:14" ht="60">
      <c r="A167" s="1" t="str">
        <f t="shared" si="4"/>
        <v>2018-01-17</v>
      </c>
      <c r="B167" s="1" t="str">
        <f>"1920"</f>
        <v>1920</v>
      </c>
      <c r="C167" s="7" t="s">
        <v>256</v>
      </c>
      <c r="D167" s="7" t="s">
        <v>258</v>
      </c>
      <c r="E167" s="1" t="s">
        <v>24</v>
      </c>
      <c r="G167" s="1" t="str">
        <f>"01"</f>
        <v>01</v>
      </c>
      <c r="H167" s="1">
        <v>1</v>
      </c>
      <c r="I167" s="1" t="s">
        <v>409</v>
      </c>
      <c r="K167" s="7" t="s">
        <v>257</v>
      </c>
      <c r="L167" s="1">
        <v>0</v>
      </c>
      <c r="M167" s="1" t="s">
        <v>17</v>
      </c>
      <c r="N167" s="1" t="s">
        <v>37</v>
      </c>
    </row>
    <row r="168" spans="1:14" ht="60">
      <c r="A168" s="1" t="str">
        <f t="shared" si="4"/>
        <v>2018-01-17</v>
      </c>
      <c r="B168" s="1" t="str">
        <f>"1925"</f>
        <v>1925</v>
      </c>
      <c r="C168" s="7" t="s">
        <v>159</v>
      </c>
      <c r="E168" s="1" t="s">
        <v>69</v>
      </c>
      <c r="G168" s="1" t="str">
        <f>"2018"</f>
        <v>2018</v>
      </c>
      <c r="H168" s="1">
        <v>13</v>
      </c>
      <c r="K168" s="7" t="s">
        <v>160</v>
      </c>
      <c r="L168" s="1">
        <v>2018</v>
      </c>
      <c r="M168" s="1" t="s">
        <v>17</v>
      </c>
      <c r="N168" s="1" t="s">
        <v>37</v>
      </c>
    </row>
    <row r="169" spans="1:14" ht="60">
      <c r="A169" s="1" t="str">
        <f t="shared" si="4"/>
        <v>2018-01-17</v>
      </c>
      <c r="B169" s="1" t="str">
        <f>"1930"</f>
        <v>1930</v>
      </c>
      <c r="C169" s="7" t="s">
        <v>259</v>
      </c>
      <c r="D169" s="7" t="s">
        <v>261</v>
      </c>
      <c r="E169" s="1" t="s">
        <v>24</v>
      </c>
      <c r="G169" s="1" t="str">
        <f>"01"</f>
        <v>01</v>
      </c>
      <c r="H169" s="1">
        <v>16</v>
      </c>
      <c r="J169" s="11" t="s">
        <v>451</v>
      </c>
      <c r="K169" s="7" t="s">
        <v>260</v>
      </c>
      <c r="L169" s="1">
        <v>2014</v>
      </c>
      <c r="M169" s="1" t="s">
        <v>88</v>
      </c>
      <c r="N169" s="1" t="s">
        <v>71</v>
      </c>
    </row>
    <row r="170" spans="1:14" ht="60">
      <c r="A170" s="1" t="str">
        <f t="shared" si="4"/>
        <v>2018-01-17</v>
      </c>
      <c r="B170" s="1" t="str">
        <f>"2000"</f>
        <v>2000</v>
      </c>
      <c r="C170" s="7" t="s">
        <v>63</v>
      </c>
      <c r="D170" s="7" t="s">
        <v>264</v>
      </c>
      <c r="E170" s="1" t="s">
        <v>204</v>
      </c>
      <c r="F170" s="1" t="s">
        <v>262</v>
      </c>
      <c r="G170" s="1" t="str">
        <f>"01"</f>
        <v>01</v>
      </c>
      <c r="H170" s="1">
        <v>7</v>
      </c>
      <c r="J170" s="11" t="s">
        <v>451</v>
      </c>
      <c r="K170" s="7" t="s">
        <v>263</v>
      </c>
      <c r="L170" s="1">
        <v>2016</v>
      </c>
      <c r="M170" s="1" t="s">
        <v>27</v>
      </c>
      <c r="N170" s="1" t="s">
        <v>67</v>
      </c>
    </row>
    <row r="171" spans="1:14" ht="60">
      <c r="A171" s="1" t="str">
        <f t="shared" si="4"/>
        <v>2018-01-17</v>
      </c>
      <c r="B171" s="1" t="str">
        <f>"2100"</f>
        <v>2100</v>
      </c>
      <c r="C171" s="7" t="s">
        <v>265</v>
      </c>
      <c r="D171" s="7" t="s">
        <v>267</v>
      </c>
      <c r="E171" s="1" t="s">
        <v>69</v>
      </c>
      <c r="G171" s="1" t="str">
        <f>"25"</f>
        <v>25</v>
      </c>
      <c r="H171" s="1">
        <v>7</v>
      </c>
      <c r="J171" s="12" t="s">
        <v>456</v>
      </c>
      <c r="K171" s="7" t="s">
        <v>455</v>
      </c>
      <c r="L171" s="1">
        <v>2017</v>
      </c>
      <c r="M171" s="1" t="s">
        <v>17</v>
      </c>
      <c r="N171" s="1" t="s">
        <v>77</v>
      </c>
    </row>
    <row r="172" spans="1:14" ht="60">
      <c r="A172" s="1" t="str">
        <f t="shared" si="4"/>
        <v>2018-01-17</v>
      </c>
      <c r="B172" s="1" t="str">
        <f>"2130"</f>
        <v>2130</v>
      </c>
      <c r="C172" s="7" t="s">
        <v>268</v>
      </c>
      <c r="E172" s="1" t="s">
        <v>13</v>
      </c>
      <c r="G172" s="1" t="str">
        <f>" "</f>
        <v> </v>
      </c>
      <c r="H172" s="1">
        <v>0</v>
      </c>
      <c r="I172" s="1" t="s">
        <v>409</v>
      </c>
      <c r="K172" s="7" t="s">
        <v>269</v>
      </c>
      <c r="L172" s="1">
        <v>2014</v>
      </c>
      <c r="M172" s="1" t="s">
        <v>17</v>
      </c>
      <c r="N172" s="1" t="s">
        <v>270</v>
      </c>
    </row>
    <row r="173" spans="1:14" ht="45">
      <c r="A173" s="1" t="str">
        <f t="shared" si="4"/>
        <v>2018-01-17</v>
      </c>
      <c r="B173" s="1" t="str">
        <f>"2300"</f>
        <v>2300</v>
      </c>
      <c r="C173" s="7" t="s">
        <v>271</v>
      </c>
      <c r="E173" s="1" t="s">
        <v>24</v>
      </c>
      <c r="F173" s="1" t="s">
        <v>272</v>
      </c>
      <c r="G173" s="1" t="str">
        <f>"00"</f>
        <v>00</v>
      </c>
      <c r="H173" s="1">
        <v>0</v>
      </c>
      <c r="I173" s="1" t="s">
        <v>409</v>
      </c>
      <c r="K173" s="7" t="s">
        <v>273</v>
      </c>
      <c r="L173" s="1">
        <v>2015</v>
      </c>
      <c r="M173" s="1" t="s">
        <v>17</v>
      </c>
      <c r="N173" s="1" t="s">
        <v>218</v>
      </c>
    </row>
    <row r="174" spans="1:14" ht="45">
      <c r="A174" s="1" t="str">
        <f aca="true" t="shared" si="6" ref="A174:A218">"2018-01-18"</f>
        <v>2018-01-18</v>
      </c>
      <c r="B174" s="1" t="str">
        <f>"0000"</f>
        <v>0000</v>
      </c>
      <c r="C174" s="7" t="s">
        <v>106</v>
      </c>
      <c r="E174" s="1" t="s">
        <v>13</v>
      </c>
      <c r="G174" s="1" t="str">
        <f aca="true" t="shared" si="7" ref="G174:G179">"03"</f>
        <v>03</v>
      </c>
      <c r="H174" s="1">
        <v>11</v>
      </c>
      <c r="I174" s="1" t="s">
        <v>409</v>
      </c>
      <c r="K174" s="7" t="s">
        <v>108</v>
      </c>
      <c r="L174" s="1">
        <v>2012</v>
      </c>
      <c r="M174" s="1" t="s">
        <v>17</v>
      </c>
      <c r="N174" s="1" t="s">
        <v>178</v>
      </c>
    </row>
    <row r="175" spans="1:14" ht="45">
      <c r="A175" s="1" t="str">
        <f t="shared" si="6"/>
        <v>2018-01-18</v>
      </c>
      <c r="B175" s="1" t="str">
        <f>"0100"</f>
        <v>0100</v>
      </c>
      <c r="C175" s="7" t="s">
        <v>106</v>
      </c>
      <c r="E175" s="1" t="s">
        <v>13</v>
      </c>
      <c r="G175" s="1" t="str">
        <f t="shared" si="7"/>
        <v>03</v>
      </c>
      <c r="H175" s="1">
        <v>11</v>
      </c>
      <c r="I175" s="1" t="s">
        <v>409</v>
      </c>
      <c r="K175" s="7" t="s">
        <v>108</v>
      </c>
      <c r="L175" s="1">
        <v>2012</v>
      </c>
      <c r="M175" s="1" t="s">
        <v>17</v>
      </c>
      <c r="N175" s="1" t="s">
        <v>178</v>
      </c>
    </row>
    <row r="176" spans="1:14" ht="45">
      <c r="A176" s="1" t="str">
        <f t="shared" si="6"/>
        <v>2018-01-18</v>
      </c>
      <c r="B176" s="1" t="str">
        <f>"0200"</f>
        <v>0200</v>
      </c>
      <c r="C176" s="7" t="s">
        <v>106</v>
      </c>
      <c r="E176" s="1" t="s">
        <v>13</v>
      </c>
      <c r="G176" s="1" t="str">
        <f t="shared" si="7"/>
        <v>03</v>
      </c>
      <c r="H176" s="1">
        <v>11</v>
      </c>
      <c r="I176" s="1" t="s">
        <v>409</v>
      </c>
      <c r="K176" s="7" t="s">
        <v>108</v>
      </c>
      <c r="L176" s="1">
        <v>2012</v>
      </c>
      <c r="M176" s="1" t="s">
        <v>17</v>
      </c>
      <c r="N176" s="1" t="s">
        <v>109</v>
      </c>
    </row>
    <row r="177" spans="1:14" ht="45">
      <c r="A177" s="1" t="str">
        <f t="shared" si="6"/>
        <v>2018-01-18</v>
      </c>
      <c r="B177" s="1" t="str">
        <f>"0300"</f>
        <v>0300</v>
      </c>
      <c r="C177" s="7" t="s">
        <v>106</v>
      </c>
      <c r="E177" s="1" t="s">
        <v>13</v>
      </c>
      <c r="G177" s="1" t="str">
        <f t="shared" si="7"/>
        <v>03</v>
      </c>
      <c r="H177" s="1">
        <v>11</v>
      </c>
      <c r="I177" s="1" t="s">
        <v>409</v>
      </c>
      <c r="K177" s="7" t="s">
        <v>108</v>
      </c>
      <c r="L177" s="1">
        <v>2012</v>
      </c>
      <c r="M177" s="1" t="s">
        <v>17</v>
      </c>
      <c r="N177" s="1" t="s">
        <v>109</v>
      </c>
    </row>
    <row r="178" spans="1:14" ht="45">
      <c r="A178" s="1" t="str">
        <f t="shared" si="6"/>
        <v>2018-01-18</v>
      </c>
      <c r="B178" s="1" t="str">
        <f>"0400"</f>
        <v>0400</v>
      </c>
      <c r="C178" s="7" t="s">
        <v>106</v>
      </c>
      <c r="E178" s="1" t="s">
        <v>13</v>
      </c>
      <c r="G178" s="1" t="str">
        <f t="shared" si="7"/>
        <v>03</v>
      </c>
      <c r="H178" s="1">
        <v>11</v>
      </c>
      <c r="I178" s="1" t="s">
        <v>409</v>
      </c>
      <c r="K178" s="7" t="s">
        <v>108</v>
      </c>
      <c r="L178" s="1">
        <v>2012</v>
      </c>
      <c r="M178" s="1" t="s">
        <v>17</v>
      </c>
      <c r="N178" s="1" t="s">
        <v>178</v>
      </c>
    </row>
    <row r="179" spans="1:14" ht="45">
      <c r="A179" s="1" t="str">
        <f t="shared" si="6"/>
        <v>2018-01-18</v>
      </c>
      <c r="B179" s="1" t="str">
        <f>"0500"</f>
        <v>0500</v>
      </c>
      <c r="C179" s="7" t="s">
        <v>106</v>
      </c>
      <c r="E179" s="1" t="s">
        <v>13</v>
      </c>
      <c r="G179" s="1" t="str">
        <f t="shared" si="7"/>
        <v>03</v>
      </c>
      <c r="H179" s="1">
        <v>11</v>
      </c>
      <c r="I179" s="1" t="s">
        <v>409</v>
      </c>
      <c r="K179" s="7" t="s">
        <v>108</v>
      </c>
      <c r="L179" s="1">
        <v>2012</v>
      </c>
      <c r="M179" s="1" t="s">
        <v>17</v>
      </c>
      <c r="N179" s="1" t="s">
        <v>274</v>
      </c>
    </row>
    <row r="180" spans="1:14" ht="60">
      <c r="A180" s="1" t="str">
        <f t="shared" si="6"/>
        <v>2018-01-18</v>
      </c>
      <c r="B180" s="1" t="str">
        <f>"0600"</f>
        <v>0600</v>
      </c>
      <c r="C180" s="7" t="s">
        <v>19</v>
      </c>
      <c r="D180" s="7" t="s">
        <v>440</v>
      </c>
      <c r="E180" s="1" t="s">
        <v>13</v>
      </c>
      <c r="G180" s="1" t="str">
        <f>"01"</f>
        <v>01</v>
      </c>
      <c r="H180" s="1">
        <v>19</v>
      </c>
      <c r="I180" s="1" t="s">
        <v>409</v>
      </c>
      <c r="K180" s="7" t="s">
        <v>20</v>
      </c>
      <c r="L180" s="1">
        <v>1982</v>
      </c>
      <c r="M180" s="1" t="s">
        <v>21</v>
      </c>
      <c r="N180" s="1" t="s">
        <v>22</v>
      </c>
    </row>
    <row r="181" spans="1:14" ht="75">
      <c r="A181" s="1" t="str">
        <f t="shared" si="6"/>
        <v>2018-01-18</v>
      </c>
      <c r="B181" s="1" t="str">
        <f>"0630"</f>
        <v>0630</v>
      </c>
      <c r="C181" s="7" t="s">
        <v>23</v>
      </c>
      <c r="D181" s="7" t="s">
        <v>275</v>
      </c>
      <c r="E181" s="1" t="s">
        <v>24</v>
      </c>
      <c r="G181" s="1" t="str">
        <f>"01"</f>
        <v>01</v>
      </c>
      <c r="H181" s="1">
        <v>19</v>
      </c>
      <c r="I181" s="1" t="s">
        <v>409</v>
      </c>
      <c r="K181" s="7" t="s">
        <v>25</v>
      </c>
      <c r="L181" s="1">
        <v>2005</v>
      </c>
      <c r="M181" s="1" t="s">
        <v>27</v>
      </c>
      <c r="N181" s="1" t="s">
        <v>28</v>
      </c>
    </row>
    <row r="182" spans="1:14" ht="60">
      <c r="A182" s="1" t="str">
        <f t="shared" si="6"/>
        <v>2018-01-18</v>
      </c>
      <c r="B182" s="1" t="str">
        <f>"0655"</f>
        <v>0655</v>
      </c>
      <c r="C182" s="7" t="s">
        <v>29</v>
      </c>
      <c r="D182" s="7" t="s">
        <v>441</v>
      </c>
      <c r="E182" s="1" t="s">
        <v>24</v>
      </c>
      <c r="G182" s="1" t="str">
        <f>"01"</f>
        <v>01</v>
      </c>
      <c r="H182" s="1">
        <v>19</v>
      </c>
      <c r="I182" s="1" t="s">
        <v>409</v>
      </c>
      <c r="K182" s="7" t="s">
        <v>30</v>
      </c>
      <c r="L182" s="1">
        <v>2009</v>
      </c>
      <c r="M182" s="1" t="s">
        <v>31</v>
      </c>
      <c r="N182" s="1" t="s">
        <v>32</v>
      </c>
    </row>
    <row r="183" spans="1:14" ht="60">
      <c r="A183" s="1" t="str">
        <f t="shared" si="6"/>
        <v>2018-01-18</v>
      </c>
      <c r="B183" s="1" t="str">
        <f>"0705"</f>
        <v>0705</v>
      </c>
      <c r="C183" s="7" t="s">
        <v>33</v>
      </c>
      <c r="E183" s="1" t="s">
        <v>13</v>
      </c>
      <c r="G183" s="1" t="str">
        <f>"1"</f>
        <v>1</v>
      </c>
      <c r="H183" s="1">
        <v>6</v>
      </c>
      <c r="I183" s="1" t="s">
        <v>409</v>
      </c>
      <c r="K183" s="7" t="s">
        <v>34</v>
      </c>
      <c r="L183" s="1">
        <v>2014</v>
      </c>
      <c r="M183" s="1" t="s">
        <v>27</v>
      </c>
      <c r="N183" s="1" t="s">
        <v>35</v>
      </c>
    </row>
    <row r="184" spans="1:14" ht="45">
      <c r="A184" s="1" t="str">
        <f t="shared" si="6"/>
        <v>2018-01-18</v>
      </c>
      <c r="B184" s="1" t="str">
        <f>"0730"</f>
        <v>0730</v>
      </c>
      <c r="C184" s="7" t="s">
        <v>113</v>
      </c>
      <c r="D184" s="7" t="s">
        <v>276</v>
      </c>
      <c r="G184" s="1" t="str">
        <f>"01"</f>
        <v>01</v>
      </c>
      <c r="H184" s="1">
        <v>4</v>
      </c>
      <c r="I184" s="1" t="s">
        <v>409</v>
      </c>
      <c r="K184" s="7" t="s">
        <v>114</v>
      </c>
      <c r="L184" s="1">
        <v>2006</v>
      </c>
      <c r="M184" s="1" t="s">
        <v>27</v>
      </c>
      <c r="N184" s="1" t="s">
        <v>37</v>
      </c>
    </row>
    <row r="185" spans="1:14" ht="45">
      <c r="A185" s="1" t="str">
        <f t="shared" si="6"/>
        <v>2018-01-18</v>
      </c>
      <c r="B185" s="1" t="str">
        <f>"0740"</f>
        <v>0740</v>
      </c>
      <c r="C185" s="7" t="s">
        <v>38</v>
      </c>
      <c r="E185" s="1" t="s">
        <v>24</v>
      </c>
      <c r="G185" s="1" t="str">
        <f>"01"</f>
        <v>01</v>
      </c>
      <c r="H185" s="1">
        <v>19</v>
      </c>
      <c r="I185" s="1" t="s">
        <v>409</v>
      </c>
      <c r="K185" s="7" t="s">
        <v>39</v>
      </c>
      <c r="L185" s="1">
        <v>2007</v>
      </c>
      <c r="M185" s="1" t="s">
        <v>17</v>
      </c>
      <c r="N185" s="1" t="s">
        <v>71</v>
      </c>
    </row>
    <row r="186" spans="1:14" ht="60">
      <c r="A186" s="1" t="str">
        <f t="shared" si="6"/>
        <v>2018-01-18</v>
      </c>
      <c r="B186" s="1" t="str">
        <f>"0805"</f>
        <v>0805</v>
      </c>
      <c r="C186" s="7" t="s">
        <v>423</v>
      </c>
      <c r="E186" s="1" t="s">
        <v>24</v>
      </c>
      <c r="G186" s="1" t="str">
        <f>"01"</f>
        <v>01</v>
      </c>
      <c r="H186" s="1">
        <v>3</v>
      </c>
      <c r="I186" s="1" t="s">
        <v>409</v>
      </c>
      <c r="K186" s="7" t="s">
        <v>42</v>
      </c>
      <c r="L186" s="1">
        <v>2010</v>
      </c>
      <c r="M186" s="1" t="s">
        <v>17</v>
      </c>
      <c r="N186" s="1" t="s">
        <v>128</v>
      </c>
    </row>
    <row r="187" spans="1:14" ht="60">
      <c r="A187" s="1" t="str">
        <f t="shared" si="6"/>
        <v>2018-01-18</v>
      </c>
      <c r="B187" s="1" t="str">
        <f>"0810"</f>
        <v>0810</v>
      </c>
      <c r="C187" s="7" t="s">
        <v>44</v>
      </c>
      <c r="E187" s="1" t="s">
        <v>24</v>
      </c>
      <c r="G187" s="1" t="str">
        <f>"1"</f>
        <v>1</v>
      </c>
      <c r="H187" s="1">
        <v>7</v>
      </c>
      <c r="I187" s="1" t="s">
        <v>409</v>
      </c>
      <c r="K187" s="7" t="s">
        <v>45</v>
      </c>
      <c r="L187" s="1">
        <v>0</v>
      </c>
      <c r="M187" s="1" t="s">
        <v>27</v>
      </c>
      <c r="N187" s="1" t="s">
        <v>46</v>
      </c>
    </row>
    <row r="188" spans="1:14" ht="60">
      <c r="A188" s="1" t="str">
        <f t="shared" si="6"/>
        <v>2018-01-18</v>
      </c>
      <c r="B188" s="1" t="str">
        <f>"0825"</f>
        <v>0825</v>
      </c>
      <c r="C188" s="7" t="s">
        <v>47</v>
      </c>
      <c r="D188" s="7" t="s">
        <v>278</v>
      </c>
      <c r="E188" s="1" t="s">
        <v>24</v>
      </c>
      <c r="G188" s="1" t="str">
        <f>"01"</f>
        <v>01</v>
      </c>
      <c r="H188" s="1">
        <v>3</v>
      </c>
      <c r="I188" s="1" t="s">
        <v>409</v>
      </c>
      <c r="K188" s="7" t="s">
        <v>277</v>
      </c>
      <c r="L188" s="1">
        <v>2016</v>
      </c>
      <c r="M188" s="1" t="s">
        <v>17</v>
      </c>
      <c r="N188" s="1" t="s">
        <v>50</v>
      </c>
    </row>
    <row r="189" spans="1:14" ht="60">
      <c r="A189" s="1" t="str">
        <f t="shared" si="6"/>
        <v>2018-01-18</v>
      </c>
      <c r="B189" s="1" t="str">
        <f>"0835"</f>
        <v>0835</v>
      </c>
      <c r="C189" s="7" t="s">
        <v>439</v>
      </c>
      <c r="G189" s="1" t="str">
        <f>"03"</f>
        <v>03</v>
      </c>
      <c r="H189" s="1">
        <v>6</v>
      </c>
      <c r="J189" s="11" t="s">
        <v>451</v>
      </c>
      <c r="K189" s="7" t="s">
        <v>52</v>
      </c>
      <c r="L189" s="1">
        <v>2010</v>
      </c>
      <c r="M189" s="1" t="s">
        <v>27</v>
      </c>
      <c r="N189" s="1" t="s">
        <v>40</v>
      </c>
    </row>
    <row r="190" spans="1:14" ht="45">
      <c r="A190" s="1" t="str">
        <f t="shared" si="6"/>
        <v>2018-01-18</v>
      </c>
      <c r="B190" s="1" t="str">
        <f>"0900"</f>
        <v>0900</v>
      </c>
      <c r="C190" s="7" t="s">
        <v>53</v>
      </c>
      <c r="E190" s="1" t="s">
        <v>24</v>
      </c>
      <c r="G190" s="1" t="str">
        <f>"1"</f>
        <v>1</v>
      </c>
      <c r="H190" s="1">
        <v>19</v>
      </c>
      <c r="I190" s="1" t="s">
        <v>409</v>
      </c>
      <c r="K190" s="7" t="s">
        <v>54</v>
      </c>
      <c r="L190" s="1">
        <v>2013</v>
      </c>
      <c r="M190" s="1" t="s">
        <v>17</v>
      </c>
      <c r="N190" s="1" t="s">
        <v>46</v>
      </c>
    </row>
    <row r="191" spans="1:14" ht="45">
      <c r="A191" s="1" t="str">
        <f t="shared" si="6"/>
        <v>2018-01-18</v>
      </c>
      <c r="B191" s="1" t="str">
        <f>"0915"</f>
        <v>0915</v>
      </c>
      <c r="C191" s="7" t="s">
        <v>55</v>
      </c>
      <c r="E191" s="1" t="s">
        <v>24</v>
      </c>
      <c r="G191" s="1" t="str">
        <f>"1"</f>
        <v>1</v>
      </c>
      <c r="H191" s="1">
        <v>19</v>
      </c>
      <c r="I191" s="1" t="s">
        <v>409</v>
      </c>
      <c r="K191" s="7" t="s">
        <v>56</v>
      </c>
      <c r="L191" s="1">
        <v>0</v>
      </c>
      <c r="M191" s="1" t="s">
        <v>57</v>
      </c>
      <c r="N191" s="1" t="s">
        <v>58</v>
      </c>
    </row>
    <row r="192" spans="1:14" ht="30">
      <c r="A192" s="1" t="str">
        <f t="shared" si="6"/>
        <v>2018-01-18</v>
      </c>
      <c r="B192" s="1" t="str">
        <f>"0930"</f>
        <v>0930</v>
      </c>
      <c r="C192" s="7" t="s">
        <v>59</v>
      </c>
      <c r="D192" s="7" t="s">
        <v>279</v>
      </c>
      <c r="E192" s="1" t="s">
        <v>24</v>
      </c>
      <c r="G192" s="1" t="str">
        <f>"3"</f>
        <v>3</v>
      </c>
      <c r="H192" s="1">
        <v>5</v>
      </c>
      <c r="I192" s="1" t="s">
        <v>409</v>
      </c>
      <c r="K192" s="7" t="s">
        <v>60</v>
      </c>
      <c r="L192" s="1">
        <v>2013</v>
      </c>
      <c r="M192" s="1" t="s">
        <v>17</v>
      </c>
      <c r="N192" s="1" t="s">
        <v>119</v>
      </c>
    </row>
    <row r="193" spans="1:14" ht="45">
      <c r="A193" s="1" t="str">
        <f t="shared" si="6"/>
        <v>2018-01-18</v>
      </c>
      <c r="B193" s="1" t="str">
        <f>"1000"</f>
        <v>1000</v>
      </c>
      <c r="C193" s="7" t="s">
        <v>265</v>
      </c>
      <c r="D193" s="7" t="s">
        <v>267</v>
      </c>
      <c r="G193" s="1" t="str">
        <f>"25"</f>
        <v>25</v>
      </c>
      <c r="H193" s="1">
        <v>7</v>
      </c>
      <c r="I193" s="1" t="s">
        <v>409</v>
      </c>
      <c r="K193" s="7" t="s">
        <v>266</v>
      </c>
      <c r="L193" s="1">
        <v>2017</v>
      </c>
      <c r="M193" s="1" t="s">
        <v>17</v>
      </c>
      <c r="N193" s="1" t="s">
        <v>77</v>
      </c>
    </row>
    <row r="194" spans="1:14" ht="63" customHeight="1">
      <c r="A194" s="1" t="str">
        <f t="shared" si="6"/>
        <v>2018-01-18</v>
      </c>
      <c r="B194" s="1" t="str">
        <f>"1030"</f>
        <v>1030</v>
      </c>
      <c r="C194" s="7" t="s">
        <v>86</v>
      </c>
      <c r="E194" s="1" t="s">
        <v>24</v>
      </c>
      <c r="G194" s="1" t="str">
        <f>"2013"</f>
        <v>2013</v>
      </c>
      <c r="H194" s="1">
        <v>5</v>
      </c>
      <c r="I194" s="1" t="s">
        <v>409</v>
      </c>
      <c r="K194" s="7" t="s">
        <v>87</v>
      </c>
      <c r="L194" s="1">
        <v>2013</v>
      </c>
      <c r="M194" s="1" t="s">
        <v>88</v>
      </c>
      <c r="N194" s="1" t="s">
        <v>211</v>
      </c>
    </row>
    <row r="195" spans="1:14" ht="60">
      <c r="A195" s="1" t="str">
        <f t="shared" si="6"/>
        <v>2018-01-18</v>
      </c>
      <c r="B195" s="1" t="str">
        <f>"1100"</f>
        <v>1100</v>
      </c>
      <c r="C195" s="7" t="s">
        <v>281</v>
      </c>
      <c r="E195" s="1" t="s">
        <v>13</v>
      </c>
      <c r="F195" s="1" t="s">
        <v>272</v>
      </c>
      <c r="G195" s="1" t="str">
        <f>"01"</f>
        <v>01</v>
      </c>
      <c r="H195" s="1">
        <v>0</v>
      </c>
      <c r="I195" s="1" t="s">
        <v>409</v>
      </c>
      <c r="K195" s="7" t="s">
        <v>280</v>
      </c>
      <c r="L195" s="1">
        <v>2014</v>
      </c>
      <c r="M195" s="1" t="s">
        <v>17</v>
      </c>
      <c r="N195" s="1" t="s">
        <v>282</v>
      </c>
    </row>
    <row r="196" spans="1:14" ht="60">
      <c r="A196" s="1" t="str">
        <f t="shared" si="6"/>
        <v>2018-01-18</v>
      </c>
      <c r="B196" s="1" t="str">
        <f>"1200"</f>
        <v>1200</v>
      </c>
      <c r="C196" s="7" t="s">
        <v>268</v>
      </c>
      <c r="E196" s="1" t="s">
        <v>13</v>
      </c>
      <c r="G196" s="1" t="str">
        <f>" "</f>
        <v> </v>
      </c>
      <c r="H196" s="1">
        <v>0</v>
      </c>
      <c r="I196" s="1" t="s">
        <v>409</v>
      </c>
      <c r="K196" s="7" t="s">
        <v>269</v>
      </c>
      <c r="L196" s="1">
        <v>2014</v>
      </c>
      <c r="M196" s="1" t="s">
        <v>17</v>
      </c>
      <c r="N196" s="1" t="s">
        <v>270</v>
      </c>
    </row>
    <row r="197" spans="1:14" ht="60">
      <c r="A197" s="1" t="str">
        <f t="shared" si="6"/>
        <v>2018-01-18</v>
      </c>
      <c r="B197" s="1" t="str">
        <f>"1330"</f>
        <v>1330</v>
      </c>
      <c r="C197" s="7" t="s">
        <v>283</v>
      </c>
      <c r="E197" s="1" t="s">
        <v>13</v>
      </c>
      <c r="G197" s="1" t="str">
        <f>"2016"</f>
        <v>2016</v>
      </c>
      <c r="H197" s="1">
        <v>0</v>
      </c>
      <c r="I197" s="1" t="s">
        <v>409</v>
      </c>
      <c r="K197" s="7" t="s">
        <v>284</v>
      </c>
      <c r="L197" s="1">
        <v>0</v>
      </c>
      <c r="M197" s="1" t="s">
        <v>17</v>
      </c>
      <c r="N197" s="1" t="s">
        <v>119</v>
      </c>
    </row>
    <row r="198" spans="1:14" ht="60">
      <c r="A198" s="1" t="str">
        <f t="shared" si="6"/>
        <v>2018-01-18</v>
      </c>
      <c r="B198" s="1" t="str">
        <f>"1400"</f>
        <v>1400</v>
      </c>
      <c r="C198" s="7" t="s">
        <v>259</v>
      </c>
      <c r="D198" s="7" t="s">
        <v>261</v>
      </c>
      <c r="E198" s="1" t="s">
        <v>24</v>
      </c>
      <c r="G198" s="1" t="str">
        <f>"01"</f>
        <v>01</v>
      </c>
      <c r="H198" s="1">
        <v>16</v>
      </c>
      <c r="I198" s="1" t="s">
        <v>409</v>
      </c>
      <c r="K198" s="7" t="s">
        <v>260</v>
      </c>
      <c r="L198" s="1">
        <v>2014</v>
      </c>
      <c r="M198" s="1" t="s">
        <v>88</v>
      </c>
      <c r="N198" s="1" t="s">
        <v>71</v>
      </c>
    </row>
    <row r="199" spans="1:14" ht="60">
      <c r="A199" s="1" t="str">
        <f t="shared" si="6"/>
        <v>2018-01-18</v>
      </c>
      <c r="B199" s="1" t="str">
        <f>"1430"</f>
        <v>1430</v>
      </c>
      <c r="C199" s="7" t="s">
        <v>249</v>
      </c>
      <c r="D199" s="7" t="s">
        <v>251</v>
      </c>
      <c r="E199" s="1" t="s">
        <v>13</v>
      </c>
      <c r="G199" s="1" t="str">
        <f>"02"</f>
        <v>02</v>
      </c>
      <c r="H199" s="1">
        <v>18</v>
      </c>
      <c r="I199" s="1" t="s">
        <v>409</v>
      </c>
      <c r="K199" s="7" t="s">
        <v>250</v>
      </c>
      <c r="L199" s="1">
        <v>0</v>
      </c>
      <c r="M199" s="1" t="s">
        <v>17</v>
      </c>
      <c r="N199" s="1" t="s">
        <v>104</v>
      </c>
    </row>
    <row r="200" spans="1:14" ht="45">
      <c r="A200" s="1" t="str">
        <f t="shared" si="6"/>
        <v>2018-01-18</v>
      </c>
      <c r="B200" s="1" t="str">
        <f>"1445"</f>
        <v>1445</v>
      </c>
      <c r="C200" s="7" t="s">
        <v>249</v>
      </c>
      <c r="D200" s="7" t="s">
        <v>253</v>
      </c>
      <c r="E200" s="1" t="s">
        <v>24</v>
      </c>
      <c r="G200" s="1" t="str">
        <f>"02"</f>
        <v>02</v>
      </c>
      <c r="H200" s="1">
        <v>19</v>
      </c>
      <c r="I200" s="1" t="s">
        <v>409</v>
      </c>
      <c r="K200" s="7" t="s">
        <v>252</v>
      </c>
      <c r="L200" s="1">
        <v>0</v>
      </c>
      <c r="M200" s="1" t="s">
        <v>17</v>
      </c>
      <c r="N200" s="1" t="s">
        <v>104</v>
      </c>
    </row>
    <row r="201" spans="1:14" ht="60">
      <c r="A201" s="1" t="str">
        <f t="shared" si="6"/>
        <v>2018-01-18</v>
      </c>
      <c r="B201" s="1" t="str">
        <f>"1500"</f>
        <v>1500</v>
      </c>
      <c r="C201" s="7" t="s">
        <v>122</v>
      </c>
      <c r="D201" s="7" t="s">
        <v>286</v>
      </c>
      <c r="E201" s="1" t="s">
        <v>24</v>
      </c>
      <c r="G201" s="1" t="str">
        <f>"01"</f>
        <v>01</v>
      </c>
      <c r="H201" s="1">
        <v>1</v>
      </c>
      <c r="I201" s="1" t="s">
        <v>409</v>
      </c>
      <c r="K201" s="7" t="s">
        <v>285</v>
      </c>
      <c r="L201" s="1">
        <v>2009</v>
      </c>
      <c r="M201" s="1" t="s">
        <v>17</v>
      </c>
      <c r="N201" s="1" t="s">
        <v>77</v>
      </c>
    </row>
    <row r="202" spans="1:14" ht="45">
      <c r="A202" s="1" t="str">
        <f t="shared" si="6"/>
        <v>2018-01-18</v>
      </c>
      <c r="B202" s="1" t="str">
        <f>"1525"</f>
        <v>1525</v>
      </c>
      <c r="C202" s="7" t="s">
        <v>125</v>
      </c>
      <c r="D202" s="7" t="s">
        <v>288</v>
      </c>
      <c r="E202" s="1" t="s">
        <v>24</v>
      </c>
      <c r="G202" s="1" t="str">
        <f>"01"</f>
        <v>01</v>
      </c>
      <c r="H202" s="1">
        <v>1</v>
      </c>
      <c r="I202" s="1" t="s">
        <v>409</v>
      </c>
      <c r="K202" s="7" t="s">
        <v>287</v>
      </c>
      <c r="L202" s="1">
        <v>2009</v>
      </c>
      <c r="M202" s="1" t="s">
        <v>17</v>
      </c>
      <c r="N202" s="1" t="s">
        <v>140</v>
      </c>
    </row>
    <row r="203" spans="1:14" ht="60">
      <c r="A203" s="1" t="str">
        <f t="shared" si="6"/>
        <v>2018-01-18</v>
      </c>
      <c r="B203" s="1" t="str">
        <f>"1550"</f>
        <v>1550</v>
      </c>
      <c r="C203" s="7" t="s">
        <v>423</v>
      </c>
      <c r="E203" s="1" t="s">
        <v>24</v>
      </c>
      <c r="G203" s="1" t="str">
        <f>"01"</f>
        <v>01</v>
      </c>
      <c r="H203" s="1">
        <v>14</v>
      </c>
      <c r="I203" s="1" t="s">
        <v>409</v>
      </c>
      <c r="K203" s="7" t="s">
        <v>42</v>
      </c>
      <c r="L203" s="1">
        <v>2010</v>
      </c>
      <c r="M203" s="1" t="s">
        <v>17</v>
      </c>
      <c r="N203" s="1" t="s">
        <v>227</v>
      </c>
    </row>
    <row r="204" spans="1:14" ht="30">
      <c r="A204" s="1" t="str">
        <f t="shared" si="6"/>
        <v>2018-01-18</v>
      </c>
      <c r="B204" s="1" t="str">
        <f>"1555"</f>
        <v>1555</v>
      </c>
      <c r="C204" s="7" t="s">
        <v>129</v>
      </c>
      <c r="D204" s="7" t="s">
        <v>289</v>
      </c>
      <c r="E204" s="1" t="s">
        <v>24</v>
      </c>
      <c r="G204" s="1" t="str">
        <f>"1"</f>
        <v>1</v>
      </c>
      <c r="H204" s="1">
        <v>14</v>
      </c>
      <c r="I204" s="1" t="s">
        <v>409</v>
      </c>
      <c r="K204" s="7" t="s">
        <v>130</v>
      </c>
      <c r="L204" s="1">
        <v>2014</v>
      </c>
      <c r="M204" s="1" t="s">
        <v>17</v>
      </c>
      <c r="N204" s="1" t="s">
        <v>40</v>
      </c>
    </row>
    <row r="205" spans="1:14" ht="60">
      <c r="A205" s="1" t="str">
        <f t="shared" si="6"/>
        <v>2018-01-18</v>
      </c>
      <c r="B205" s="1" t="str">
        <f>"1620"</f>
        <v>1620</v>
      </c>
      <c r="C205" s="7" t="s">
        <v>132</v>
      </c>
      <c r="E205" s="1" t="s">
        <v>24</v>
      </c>
      <c r="G205" s="1" t="str">
        <f>"1"</f>
        <v>1</v>
      </c>
      <c r="H205" s="1">
        <v>14</v>
      </c>
      <c r="I205" s="1" t="s">
        <v>409</v>
      </c>
      <c r="K205" s="7" t="s">
        <v>290</v>
      </c>
      <c r="L205" s="1">
        <v>2008</v>
      </c>
      <c r="M205" s="1" t="s">
        <v>17</v>
      </c>
      <c r="N205" s="1" t="s">
        <v>77</v>
      </c>
    </row>
    <row r="206" spans="1:14" ht="60">
      <c r="A206" s="1" t="str">
        <f t="shared" si="6"/>
        <v>2018-01-18</v>
      </c>
      <c r="B206" s="1" t="str">
        <f>"1645"</f>
        <v>1645</v>
      </c>
      <c r="C206" s="7" t="s">
        <v>29</v>
      </c>
      <c r="D206" s="7" t="s">
        <v>291</v>
      </c>
      <c r="E206" s="1" t="s">
        <v>24</v>
      </c>
      <c r="G206" s="1" t="str">
        <f>"01"</f>
        <v>01</v>
      </c>
      <c r="H206" s="1">
        <v>14</v>
      </c>
      <c r="I206" s="1" t="s">
        <v>409</v>
      </c>
      <c r="K206" s="7" t="s">
        <v>30</v>
      </c>
      <c r="L206" s="1">
        <v>2009</v>
      </c>
      <c r="M206" s="1" t="s">
        <v>31</v>
      </c>
      <c r="N206" s="1" t="s">
        <v>32</v>
      </c>
    </row>
    <row r="207" spans="1:14" ht="63" customHeight="1">
      <c r="A207" s="1" t="str">
        <f t="shared" si="6"/>
        <v>2018-01-18</v>
      </c>
      <c r="B207" s="1" t="str">
        <f>"1700"</f>
        <v>1700</v>
      </c>
      <c r="C207" s="7" t="s">
        <v>134</v>
      </c>
      <c r="D207" s="7" t="s">
        <v>293</v>
      </c>
      <c r="E207" s="1" t="s">
        <v>24</v>
      </c>
      <c r="G207" s="1" t="str">
        <f>"01"</f>
        <v>01</v>
      </c>
      <c r="H207" s="1">
        <v>11</v>
      </c>
      <c r="I207" s="1" t="s">
        <v>409</v>
      </c>
      <c r="K207" s="7" t="s">
        <v>292</v>
      </c>
      <c r="L207" s="1">
        <v>0</v>
      </c>
      <c r="M207" s="1" t="s">
        <v>17</v>
      </c>
      <c r="N207" s="1" t="s">
        <v>71</v>
      </c>
    </row>
    <row r="208" spans="1:14" ht="60">
      <c r="A208" s="1" t="str">
        <f t="shared" si="6"/>
        <v>2018-01-18</v>
      </c>
      <c r="B208" s="1" t="str">
        <f>"1730"</f>
        <v>1730</v>
      </c>
      <c r="C208" s="7" t="s">
        <v>294</v>
      </c>
      <c r="D208" s="7" t="s">
        <v>296</v>
      </c>
      <c r="E208" s="1" t="s">
        <v>24</v>
      </c>
      <c r="G208" s="1" t="str">
        <f>"01"</f>
        <v>01</v>
      </c>
      <c r="H208" s="1">
        <v>1</v>
      </c>
      <c r="I208" s="1" t="s">
        <v>409</v>
      </c>
      <c r="K208" s="7" t="s">
        <v>295</v>
      </c>
      <c r="L208" s="1">
        <v>2011</v>
      </c>
      <c r="M208" s="1" t="s">
        <v>17</v>
      </c>
      <c r="N208" s="1" t="s">
        <v>22</v>
      </c>
    </row>
    <row r="209" spans="1:14" ht="60">
      <c r="A209" s="1" t="str">
        <f t="shared" si="6"/>
        <v>2018-01-18</v>
      </c>
      <c r="B209" s="1" t="str">
        <f>"1800"</f>
        <v>1800</v>
      </c>
      <c r="C209" s="7" t="s">
        <v>297</v>
      </c>
      <c r="D209" s="7" t="s">
        <v>299</v>
      </c>
      <c r="E209" s="1" t="s">
        <v>24</v>
      </c>
      <c r="G209" s="1" t="str">
        <f>"02"</f>
        <v>02</v>
      </c>
      <c r="H209" s="1">
        <v>5</v>
      </c>
      <c r="I209" s="1" t="s">
        <v>409</v>
      </c>
      <c r="K209" s="7" t="s">
        <v>298</v>
      </c>
      <c r="L209" s="1">
        <v>0</v>
      </c>
      <c r="M209" s="1" t="s">
        <v>17</v>
      </c>
      <c r="N209" s="1" t="s">
        <v>104</v>
      </c>
    </row>
    <row r="210" spans="1:14" ht="60">
      <c r="A210" s="1" t="str">
        <f t="shared" si="6"/>
        <v>2018-01-18</v>
      </c>
      <c r="B210" s="1" t="str">
        <f>"1815"</f>
        <v>1815</v>
      </c>
      <c r="C210" s="7" t="s">
        <v>297</v>
      </c>
      <c r="D210" s="7" t="s">
        <v>301</v>
      </c>
      <c r="E210" s="1" t="s">
        <v>24</v>
      </c>
      <c r="G210" s="1" t="str">
        <f>"02"</f>
        <v>02</v>
      </c>
      <c r="H210" s="1">
        <v>18</v>
      </c>
      <c r="I210" s="1" t="s">
        <v>409</v>
      </c>
      <c r="K210" s="7" t="s">
        <v>300</v>
      </c>
      <c r="L210" s="1">
        <v>0</v>
      </c>
      <c r="M210" s="1" t="s">
        <v>17</v>
      </c>
      <c r="N210" s="1" t="s">
        <v>58</v>
      </c>
    </row>
    <row r="211" spans="1:14" ht="60">
      <c r="A211" s="1" t="str">
        <f t="shared" si="6"/>
        <v>2018-01-18</v>
      </c>
      <c r="B211" s="1" t="str">
        <f>"1830"</f>
        <v>1830</v>
      </c>
      <c r="C211" s="7" t="s">
        <v>302</v>
      </c>
      <c r="D211" s="7" t="s">
        <v>304</v>
      </c>
      <c r="E211" s="1" t="s">
        <v>24</v>
      </c>
      <c r="G211" s="1" t="str">
        <f>"01"</f>
        <v>01</v>
      </c>
      <c r="H211" s="1">
        <v>1</v>
      </c>
      <c r="I211" s="1" t="s">
        <v>409</v>
      </c>
      <c r="K211" s="7" t="s">
        <v>303</v>
      </c>
      <c r="L211" s="1">
        <v>2016</v>
      </c>
      <c r="M211" s="1" t="s">
        <v>17</v>
      </c>
      <c r="N211" s="1" t="s">
        <v>28</v>
      </c>
    </row>
    <row r="212" spans="1:14" ht="45">
      <c r="A212" s="1" t="str">
        <f t="shared" si="6"/>
        <v>2018-01-18</v>
      </c>
      <c r="B212" s="1" t="str">
        <f>"1900"</f>
        <v>1900</v>
      </c>
      <c r="C212" s="7" t="s">
        <v>305</v>
      </c>
      <c r="D212" s="7" t="s">
        <v>307</v>
      </c>
      <c r="E212" s="1" t="s">
        <v>24</v>
      </c>
      <c r="G212" s="1" t="str">
        <f>"02"</f>
        <v>02</v>
      </c>
      <c r="H212" s="1">
        <v>23</v>
      </c>
      <c r="I212" s="1" t="s">
        <v>409</v>
      </c>
      <c r="K212" s="7" t="s">
        <v>306</v>
      </c>
      <c r="L212" s="1">
        <v>0</v>
      </c>
      <c r="M212" s="1" t="s">
        <v>17</v>
      </c>
      <c r="N212" s="1" t="s">
        <v>58</v>
      </c>
    </row>
    <row r="213" spans="1:14" ht="60">
      <c r="A213" s="1" t="str">
        <f t="shared" si="6"/>
        <v>2018-01-18</v>
      </c>
      <c r="B213" s="1" t="str">
        <f>"1920"</f>
        <v>1920</v>
      </c>
      <c r="C213" s="7" t="s">
        <v>256</v>
      </c>
      <c r="D213" s="7" t="s">
        <v>309</v>
      </c>
      <c r="E213" s="1" t="s">
        <v>24</v>
      </c>
      <c r="G213" s="1" t="str">
        <f>"01"</f>
        <v>01</v>
      </c>
      <c r="H213" s="1">
        <v>2</v>
      </c>
      <c r="I213" s="1" t="s">
        <v>409</v>
      </c>
      <c r="K213" s="7" t="s">
        <v>308</v>
      </c>
      <c r="L213" s="1">
        <v>0</v>
      </c>
      <c r="M213" s="1" t="s">
        <v>17</v>
      </c>
      <c r="N213" s="1" t="s">
        <v>37</v>
      </c>
    </row>
    <row r="214" spans="1:14" ht="60">
      <c r="A214" s="1" t="str">
        <f t="shared" si="6"/>
        <v>2018-01-18</v>
      </c>
      <c r="B214" s="1" t="str">
        <f>"1925"</f>
        <v>1925</v>
      </c>
      <c r="C214" s="7" t="s">
        <v>159</v>
      </c>
      <c r="E214" s="1" t="s">
        <v>69</v>
      </c>
      <c r="G214" s="1" t="str">
        <f>"2018"</f>
        <v>2018</v>
      </c>
      <c r="H214" s="1">
        <v>14</v>
      </c>
      <c r="K214" s="7" t="s">
        <v>160</v>
      </c>
      <c r="L214" s="1">
        <v>2018</v>
      </c>
      <c r="M214" s="1" t="s">
        <v>17</v>
      </c>
      <c r="N214" s="1" t="s">
        <v>37</v>
      </c>
    </row>
    <row r="215" spans="1:14" ht="75">
      <c r="A215" s="1" t="str">
        <f t="shared" si="6"/>
        <v>2018-01-18</v>
      </c>
      <c r="B215" s="1" t="str">
        <f>"1930"</f>
        <v>1930</v>
      </c>
      <c r="C215" s="7" t="s">
        <v>310</v>
      </c>
      <c r="E215" s="1" t="s">
        <v>204</v>
      </c>
      <c r="F215" s="1" t="s">
        <v>311</v>
      </c>
      <c r="G215" s="1" t="str">
        <f>"0"</f>
        <v>0</v>
      </c>
      <c r="H215" s="1">
        <v>0</v>
      </c>
      <c r="I215" s="1" t="s">
        <v>409</v>
      </c>
      <c r="K215" s="7" t="s">
        <v>312</v>
      </c>
      <c r="L215" s="1">
        <v>2012</v>
      </c>
      <c r="M215" s="1" t="s">
        <v>17</v>
      </c>
      <c r="N215" s="1" t="s">
        <v>313</v>
      </c>
    </row>
    <row r="216" spans="1:14" ht="60">
      <c r="A216" s="1" t="str">
        <f t="shared" si="6"/>
        <v>2018-01-18</v>
      </c>
      <c r="B216" s="1" t="str">
        <f>"2050"</f>
        <v>2050</v>
      </c>
      <c r="C216" s="7" t="s">
        <v>314</v>
      </c>
      <c r="D216" s="7" t="s">
        <v>442</v>
      </c>
      <c r="E216" s="1" t="s">
        <v>13</v>
      </c>
      <c r="F216" s="1" t="s">
        <v>64</v>
      </c>
      <c r="G216" s="1" t="str">
        <f>"03"</f>
        <v>03</v>
      </c>
      <c r="H216" s="1">
        <v>3</v>
      </c>
      <c r="I216" s="1" t="s">
        <v>409</v>
      </c>
      <c r="K216" s="7" t="s">
        <v>315</v>
      </c>
      <c r="L216" s="1">
        <v>2016</v>
      </c>
      <c r="M216" s="1" t="s">
        <v>27</v>
      </c>
      <c r="N216" s="1" t="s">
        <v>35</v>
      </c>
    </row>
    <row r="217" spans="1:14" ht="60">
      <c r="A217" s="1" t="str">
        <f t="shared" si="6"/>
        <v>2018-01-18</v>
      </c>
      <c r="B217" s="1" t="str">
        <f>"2120"</f>
        <v>2120</v>
      </c>
      <c r="C217" s="7" t="s">
        <v>316</v>
      </c>
      <c r="D217" s="7" t="s">
        <v>16</v>
      </c>
      <c r="G217" s="1" t="str">
        <f>" "</f>
        <v> </v>
      </c>
      <c r="H217" s="1">
        <v>0</v>
      </c>
      <c r="J217" s="12" t="s">
        <v>457</v>
      </c>
      <c r="K217" s="7" t="s">
        <v>317</v>
      </c>
      <c r="L217" s="1">
        <v>1989</v>
      </c>
      <c r="M217" s="1" t="s">
        <v>100</v>
      </c>
      <c r="N217" s="1" t="s">
        <v>318</v>
      </c>
    </row>
    <row r="218" spans="1:14" ht="45">
      <c r="A218" s="1" t="str">
        <f t="shared" si="6"/>
        <v>2018-01-18</v>
      </c>
      <c r="B218" s="1" t="str">
        <f>"2315"</f>
        <v>2315</v>
      </c>
      <c r="C218" s="7" t="s">
        <v>319</v>
      </c>
      <c r="E218" s="1" t="s">
        <v>204</v>
      </c>
      <c r="F218" s="1" t="s">
        <v>205</v>
      </c>
      <c r="G218" s="1" t="str">
        <f>" "</f>
        <v> </v>
      </c>
      <c r="H218" s="1">
        <v>0</v>
      </c>
      <c r="I218" s="1" t="s">
        <v>409</v>
      </c>
      <c r="K218" s="7" t="s">
        <v>320</v>
      </c>
      <c r="L218" s="1">
        <v>2011</v>
      </c>
      <c r="M218" s="1" t="s">
        <v>27</v>
      </c>
      <c r="N218" s="1" t="s">
        <v>321</v>
      </c>
    </row>
    <row r="219" spans="1:14" ht="45">
      <c r="A219" s="1" t="str">
        <f aca="true" t="shared" si="8" ref="A219:A264">"2018-01-19"</f>
        <v>2018-01-19</v>
      </c>
      <c r="B219" s="1" t="str">
        <f>"0000"</f>
        <v>0000</v>
      </c>
      <c r="C219" s="7" t="s">
        <v>106</v>
      </c>
      <c r="E219" s="1" t="s">
        <v>13</v>
      </c>
      <c r="G219" s="1" t="str">
        <f aca="true" t="shared" si="9" ref="G219:G224">"03"</f>
        <v>03</v>
      </c>
      <c r="H219" s="1">
        <v>12</v>
      </c>
      <c r="I219" s="1" t="s">
        <v>409</v>
      </c>
      <c r="K219" s="7" t="s">
        <v>108</v>
      </c>
      <c r="L219" s="1">
        <v>2012</v>
      </c>
      <c r="M219" s="1" t="s">
        <v>17</v>
      </c>
      <c r="N219" s="1" t="s">
        <v>109</v>
      </c>
    </row>
    <row r="220" spans="1:14" ht="45">
      <c r="A220" s="1" t="str">
        <f t="shared" si="8"/>
        <v>2018-01-19</v>
      </c>
      <c r="B220" s="1" t="str">
        <f>"0100"</f>
        <v>0100</v>
      </c>
      <c r="C220" s="7" t="s">
        <v>106</v>
      </c>
      <c r="E220" s="1" t="s">
        <v>13</v>
      </c>
      <c r="G220" s="1" t="str">
        <f t="shared" si="9"/>
        <v>03</v>
      </c>
      <c r="H220" s="1">
        <v>12</v>
      </c>
      <c r="I220" s="1" t="s">
        <v>409</v>
      </c>
      <c r="K220" s="7" t="s">
        <v>108</v>
      </c>
      <c r="L220" s="1">
        <v>2012</v>
      </c>
      <c r="M220" s="1" t="s">
        <v>17</v>
      </c>
      <c r="N220" s="1" t="s">
        <v>109</v>
      </c>
    </row>
    <row r="221" spans="1:14" ht="45">
      <c r="A221" s="1" t="str">
        <f t="shared" si="8"/>
        <v>2018-01-19</v>
      </c>
      <c r="B221" s="1" t="str">
        <f>"0200"</f>
        <v>0200</v>
      </c>
      <c r="C221" s="7" t="s">
        <v>106</v>
      </c>
      <c r="E221" s="1" t="s">
        <v>13</v>
      </c>
      <c r="G221" s="1" t="str">
        <f t="shared" si="9"/>
        <v>03</v>
      </c>
      <c r="H221" s="1">
        <v>12</v>
      </c>
      <c r="I221" s="1" t="s">
        <v>409</v>
      </c>
      <c r="K221" s="7" t="s">
        <v>108</v>
      </c>
      <c r="L221" s="1">
        <v>2012</v>
      </c>
      <c r="M221" s="1" t="s">
        <v>17</v>
      </c>
      <c r="N221" s="1" t="s">
        <v>109</v>
      </c>
    </row>
    <row r="222" spans="1:14" ht="45">
      <c r="A222" s="1" t="str">
        <f t="shared" si="8"/>
        <v>2018-01-19</v>
      </c>
      <c r="B222" s="1" t="str">
        <f>"0300"</f>
        <v>0300</v>
      </c>
      <c r="C222" s="7" t="s">
        <v>106</v>
      </c>
      <c r="E222" s="1" t="s">
        <v>13</v>
      </c>
      <c r="G222" s="1" t="str">
        <f t="shared" si="9"/>
        <v>03</v>
      </c>
      <c r="H222" s="1">
        <v>12</v>
      </c>
      <c r="I222" s="1" t="s">
        <v>409</v>
      </c>
      <c r="K222" s="7" t="s">
        <v>108</v>
      </c>
      <c r="L222" s="1">
        <v>2012</v>
      </c>
      <c r="M222" s="1" t="s">
        <v>17</v>
      </c>
      <c r="N222" s="1" t="s">
        <v>109</v>
      </c>
    </row>
    <row r="223" spans="1:14" ht="45">
      <c r="A223" s="1" t="str">
        <f t="shared" si="8"/>
        <v>2018-01-19</v>
      </c>
      <c r="B223" s="1" t="str">
        <f>"0400"</f>
        <v>0400</v>
      </c>
      <c r="C223" s="7" t="s">
        <v>106</v>
      </c>
      <c r="E223" s="1" t="s">
        <v>13</v>
      </c>
      <c r="G223" s="1" t="str">
        <f t="shared" si="9"/>
        <v>03</v>
      </c>
      <c r="H223" s="1">
        <v>12</v>
      </c>
      <c r="I223" s="1" t="s">
        <v>409</v>
      </c>
      <c r="K223" s="7" t="s">
        <v>108</v>
      </c>
      <c r="L223" s="1">
        <v>2012</v>
      </c>
      <c r="M223" s="1" t="s">
        <v>17</v>
      </c>
      <c r="N223" s="1" t="s">
        <v>109</v>
      </c>
    </row>
    <row r="224" spans="1:14" ht="45">
      <c r="A224" s="1" t="str">
        <f t="shared" si="8"/>
        <v>2018-01-19</v>
      </c>
      <c r="B224" s="1" t="str">
        <f>"0500"</f>
        <v>0500</v>
      </c>
      <c r="C224" s="7" t="s">
        <v>106</v>
      </c>
      <c r="E224" s="1" t="s">
        <v>13</v>
      </c>
      <c r="G224" s="1" t="str">
        <f t="shared" si="9"/>
        <v>03</v>
      </c>
      <c r="H224" s="1">
        <v>12</v>
      </c>
      <c r="I224" s="1" t="s">
        <v>409</v>
      </c>
      <c r="K224" s="7" t="s">
        <v>108</v>
      </c>
      <c r="L224" s="1">
        <v>2012</v>
      </c>
      <c r="M224" s="1" t="s">
        <v>17</v>
      </c>
      <c r="N224" s="1" t="s">
        <v>110</v>
      </c>
    </row>
    <row r="225" spans="1:14" ht="60">
      <c r="A225" s="1" t="str">
        <f t="shared" si="8"/>
        <v>2018-01-19</v>
      </c>
      <c r="B225" s="1" t="str">
        <f>"0600"</f>
        <v>0600</v>
      </c>
      <c r="C225" s="7" t="s">
        <v>19</v>
      </c>
      <c r="D225" s="7" t="s">
        <v>443</v>
      </c>
      <c r="E225" s="1" t="s">
        <v>13</v>
      </c>
      <c r="G225" s="1" t="str">
        <f>"01"</f>
        <v>01</v>
      </c>
      <c r="H225" s="1">
        <v>20</v>
      </c>
      <c r="I225" s="1" t="s">
        <v>409</v>
      </c>
      <c r="K225" s="7" t="s">
        <v>20</v>
      </c>
      <c r="L225" s="1">
        <v>1982</v>
      </c>
      <c r="M225" s="1" t="s">
        <v>21</v>
      </c>
      <c r="N225" s="1" t="s">
        <v>22</v>
      </c>
    </row>
    <row r="226" spans="1:14" ht="75">
      <c r="A226" s="1" t="str">
        <f t="shared" si="8"/>
        <v>2018-01-19</v>
      </c>
      <c r="B226" s="1" t="str">
        <f>"0630"</f>
        <v>0630</v>
      </c>
      <c r="C226" s="7" t="s">
        <v>23</v>
      </c>
      <c r="D226" s="7" t="s">
        <v>444</v>
      </c>
      <c r="E226" s="1" t="s">
        <v>24</v>
      </c>
      <c r="G226" s="1" t="str">
        <f>"01"</f>
        <v>01</v>
      </c>
      <c r="H226" s="1">
        <v>20</v>
      </c>
      <c r="I226" s="1" t="s">
        <v>409</v>
      </c>
      <c r="K226" s="7" t="s">
        <v>25</v>
      </c>
      <c r="L226" s="1">
        <v>2005</v>
      </c>
      <c r="M226" s="1" t="s">
        <v>27</v>
      </c>
      <c r="N226" s="1" t="s">
        <v>28</v>
      </c>
    </row>
    <row r="227" spans="1:14" ht="60">
      <c r="A227" s="1" t="str">
        <f t="shared" si="8"/>
        <v>2018-01-19</v>
      </c>
      <c r="B227" s="1" t="str">
        <f>"0655"</f>
        <v>0655</v>
      </c>
      <c r="C227" s="7" t="s">
        <v>29</v>
      </c>
      <c r="D227" s="7" t="s">
        <v>445</v>
      </c>
      <c r="E227" s="1" t="s">
        <v>24</v>
      </c>
      <c r="G227" s="1" t="str">
        <f>"01"</f>
        <v>01</v>
      </c>
      <c r="H227" s="1">
        <v>20</v>
      </c>
      <c r="I227" s="1" t="s">
        <v>409</v>
      </c>
      <c r="K227" s="7" t="s">
        <v>30</v>
      </c>
      <c r="L227" s="1">
        <v>2009</v>
      </c>
      <c r="M227" s="1" t="s">
        <v>31</v>
      </c>
      <c r="N227" s="1" t="s">
        <v>32</v>
      </c>
    </row>
    <row r="228" spans="1:14" ht="60">
      <c r="A228" s="1" t="str">
        <f t="shared" si="8"/>
        <v>2018-01-19</v>
      </c>
      <c r="B228" s="1" t="str">
        <f>"0705"</f>
        <v>0705</v>
      </c>
      <c r="C228" s="7" t="s">
        <v>33</v>
      </c>
      <c r="E228" s="1" t="s">
        <v>13</v>
      </c>
      <c r="G228" s="1" t="str">
        <f>"1"</f>
        <v>1</v>
      </c>
      <c r="H228" s="1">
        <v>7</v>
      </c>
      <c r="I228" s="1" t="s">
        <v>409</v>
      </c>
      <c r="K228" s="7" t="s">
        <v>34</v>
      </c>
      <c r="L228" s="1">
        <v>2014</v>
      </c>
      <c r="M228" s="1" t="s">
        <v>27</v>
      </c>
      <c r="N228" s="1" t="s">
        <v>35</v>
      </c>
    </row>
    <row r="229" spans="1:14" ht="45">
      <c r="A229" s="1" t="str">
        <f t="shared" si="8"/>
        <v>2018-01-19</v>
      </c>
      <c r="B229" s="1" t="str">
        <f>"0730"</f>
        <v>0730</v>
      </c>
      <c r="C229" s="7" t="s">
        <v>113</v>
      </c>
      <c r="D229" s="7" t="s">
        <v>322</v>
      </c>
      <c r="G229" s="1" t="str">
        <f>"01"</f>
        <v>01</v>
      </c>
      <c r="H229" s="1">
        <v>5</v>
      </c>
      <c r="I229" s="1" t="s">
        <v>409</v>
      </c>
      <c r="K229" s="7" t="s">
        <v>114</v>
      </c>
      <c r="L229" s="1">
        <v>2006</v>
      </c>
      <c r="M229" s="1" t="s">
        <v>27</v>
      </c>
      <c r="N229" s="1" t="s">
        <v>37</v>
      </c>
    </row>
    <row r="230" spans="1:14" ht="45">
      <c r="A230" s="1" t="str">
        <f t="shared" si="8"/>
        <v>2018-01-19</v>
      </c>
      <c r="B230" s="1" t="str">
        <f>"0740"</f>
        <v>0740</v>
      </c>
      <c r="C230" s="7" t="s">
        <v>38</v>
      </c>
      <c r="E230" s="1" t="s">
        <v>24</v>
      </c>
      <c r="G230" s="1" t="str">
        <f>"01"</f>
        <v>01</v>
      </c>
      <c r="H230" s="1">
        <v>20</v>
      </c>
      <c r="I230" s="1" t="s">
        <v>409</v>
      </c>
      <c r="K230" s="7" t="s">
        <v>39</v>
      </c>
      <c r="L230" s="1">
        <v>2007</v>
      </c>
      <c r="M230" s="1" t="s">
        <v>17</v>
      </c>
      <c r="N230" s="1" t="s">
        <v>140</v>
      </c>
    </row>
    <row r="231" spans="1:14" ht="60">
      <c r="A231" s="1" t="str">
        <f t="shared" si="8"/>
        <v>2018-01-19</v>
      </c>
      <c r="B231" s="1" t="str">
        <f>"0805"</f>
        <v>0805</v>
      </c>
      <c r="C231" s="7" t="s">
        <v>423</v>
      </c>
      <c r="E231" s="1" t="s">
        <v>24</v>
      </c>
      <c r="G231" s="1" t="str">
        <f>"01"</f>
        <v>01</v>
      </c>
      <c r="H231" s="1">
        <v>4</v>
      </c>
      <c r="I231" s="1" t="s">
        <v>409</v>
      </c>
      <c r="K231" s="7" t="s">
        <v>42</v>
      </c>
      <c r="L231" s="1">
        <v>2010</v>
      </c>
      <c r="M231" s="1" t="s">
        <v>17</v>
      </c>
      <c r="N231" s="1" t="s">
        <v>128</v>
      </c>
    </row>
    <row r="232" spans="1:14" ht="60">
      <c r="A232" s="1" t="str">
        <f t="shared" si="8"/>
        <v>2018-01-19</v>
      </c>
      <c r="B232" s="1" t="str">
        <f>"0810"</f>
        <v>0810</v>
      </c>
      <c r="C232" s="7" t="s">
        <v>44</v>
      </c>
      <c r="E232" s="1" t="s">
        <v>24</v>
      </c>
      <c r="G232" s="1" t="str">
        <f>"1"</f>
        <v>1</v>
      </c>
      <c r="H232" s="1">
        <v>8</v>
      </c>
      <c r="I232" s="1" t="s">
        <v>409</v>
      </c>
      <c r="K232" s="7" t="s">
        <v>45</v>
      </c>
      <c r="L232" s="1">
        <v>0</v>
      </c>
      <c r="M232" s="1" t="s">
        <v>27</v>
      </c>
      <c r="N232" s="1" t="s">
        <v>46</v>
      </c>
    </row>
    <row r="233" spans="1:14" ht="60">
      <c r="A233" s="1" t="str">
        <f t="shared" si="8"/>
        <v>2018-01-19</v>
      </c>
      <c r="B233" s="1" t="str">
        <f>"0825"</f>
        <v>0825</v>
      </c>
      <c r="C233" s="7" t="s">
        <v>47</v>
      </c>
      <c r="D233" s="7" t="s">
        <v>324</v>
      </c>
      <c r="E233" s="1" t="s">
        <v>24</v>
      </c>
      <c r="G233" s="1" t="str">
        <f>"01"</f>
        <v>01</v>
      </c>
      <c r="H233" s="1">
        <v>4</v>
      </c>
      <c r="I233" s="1" t="s">
        <v>409</v>
      </c>
      <c r="K233" s="7" t="s">
        <v>323</v>
      </c>
      <c r="L233" s="1">
        <v>2016</v>
      </c>
      <c r="M233" s="1" t="s">
        <v>17</v>
      </c>
      <c r="N233" s="1" t="s">
        <v>117</v>
      </c>
    </row>
    <row r="234" spans="1:14" ht="60">
      <c r="A234" s="1" t="str">
        <f t="shared" si="8"/>
        <v>2018-01-19</v>
      </c>
      <c r="B234" s="1" t="str">
        <f>"0835"</f>
        <v>0835</v>
      </c>
      <c r="C234" s="7" t="s">
        <v>439</v>
      </c>
      <c r="G234" s="1" t="str">
        <f>"03"</f>
        <v>03</v>
      </c>
      <c r="H234" s="1">
        <v>7</v>
      </c>
      <c r="J234" s="11" t="s">
        <v>451</v>
      </c>
      <c r="K234" s="7" t="s">
        <v>52</v>
      </c>
      <c r="L234" s="1">
        <v>2010</v>
      </c>
      <c r="M234" s="1" t="s">
        <v>27</v>
      </c>
      <c r="N234" s="1" t="s">
        <v>40</v>
      </c>
    </row>
    <row r="235" spans="1:14" ht="45">
      <c r="A235" s="1" t="str">
        <f t="shared" si="8"/>
        <v>2018-01-19</v>
      </c>
      <c r="B235" s="1" t="str">
        <f>"0900"</f>
        <v>0900</v>
      </c>
      <c r="C235" s="7" t="s">
        <v>53</v>
      </c>
      <c r="E235" s="1" t="s">
        <v>24</v>
      </c>
      <c r="G235" s="1" t="str">
        <f>"1"</f>
        <v>1</v>
      </c>
      <c r="H235" s="1">
        <v>20</v>
      </c>
      <c r="I235" s="1" t="s">
        <v>409</v>
      </c>
      <c r="K235" s="7" t="s">
        <v>54</v>
      </c>
      <c r="L235" s="1">
        <v>2013</v>
      </c>
      <c r="M235" s="1" t="s">
        <v>17</v>
      </c>
      <c r="N235" s="1" t="s">
        <v>46</v>
      </c>
    </row>
    <row r="236" spans="1:14" ht="45">
      <c r="A236" s="1" t="str">
        <f t="shared" si="8"/>
        <v>2018-01-19</v>
      </c>
      <c r="B236" s="1" t="str">
        <f>"0915"</f>
        <v>0915</v>
      </c>
      <c r="C236" s="7" t="s">
        <v>55</v>
      </c>
      <c r="E236" s="1" t="s">
        <v>24</v>
      </c>
      <c r="G236" s="1" t="str">
        <f>"1"</f>
        <v>1</v>
      </c>
      <c r="H236" s="1">
        <v>20</v>
      </c>
      <c r="I236" s="1" t="s">
        <v>409</v>
      </c>
      <c r="K236" s="7" t="s">
        <v>56</v>
      </c>
      <c r="L236" s="1">
        <v>0</v>
      </c>
      <c r="M236" s="1" t="s">
        <v>57</v>
      </c>
      <c r="N236" s="1" t="s">
        <v>58</v>
      </c>
    </row>
    <row r="237" spans="1:14" ht="30">
      <c r="A237" s="1" t="str">
        <f t="shared" si="8"/>
        <v>2018-01-19</v>
      </c>
      <c r="B237" s="1" t="str">
        <f>"0930"</f>
        <v>0930</v>
      </c>
      <c r="C237" s="7" t="s">
        <v>59</v>
      </c>
      <c r="D237" s="7" t="s">
        <v>325</v>
      </c>
      <c r="E237" s="1" t="s">
        <v>24</v>
      </c>
      <c r="G237" s="1" t="str">
        <f>"3"</f>
        <v>3</v>
      </c>
      <c r="H237" s="1">
        <v>6</v>
      </c>
      <c r="I237" s="1" t="s">
        <v>409</v>
      </c>
      <c r="K237" s="7" t="s">
        <v>60</v>
      </c>
      <c r="L237" s="1">
        <v>2013</v>
      </c>
      <c r="M237" s="1" t="s">
        <v>17</v>
      </c>
      <c r="N237" s="1" t="s">
        <v>62</v>
      </c>
    </row>
    <row r="238" spans="1:14" ht="30">
      <c r="A238" s="1" t="str">
        <f t="shared" si="8"/>
        <v>2018-01-19</v>
      </c>
      <c r="B238" s="1" t="str">
        <f>"1000"</f>
        <v>1000</v>
      </c>
      <c r="C238" s="7" t="s">
        <v>326</v>
      </c>
      <c r="D238" s="7" t="s">
        <v>16</v>
      </c>
      <c r="E238" s="1" t="s">
        <v>24</v>
      </c>
      <c r="G238" s="1" t="str">
        <f>" "</f>
        <v> </v>
      </c>
      <c r="H238" s="1">
        <v>0</v>
      </c>
      <c r="I238" s="1" t="s">
        <v>409</v>
      </c>
      <c r="K238" s="7" t="s">
        <v>327</v>
      </c>
      <c r="L238" s="1">
        <v>2011</v>
      </c>
      <c r="M238" s="1" t="s">
        <v>27</v>
      </c>
      <c r="N238" s="1" t="s">
        <v>328</v>
      </c>
    </row>
    <row r="239" spans="1:14" ht="60">
      <c r="A239" s="1" t="str">
        <f t="shared" si="8"/>
        <v>2018-01-19</v>
      </c>
      <c r="B239" s="1" t="str">
        <f>"1130"</f>
        <v>1130</v>
      </c>
      <c r="C239" s="7" t="s">
        <v>314</v>
      </c>
      <c r="D239" s="7" t="s">
        <v>442</v>
      </c>
      <c r="E239" s="1" t="s">
        <v>13</v>
      </c>
      <c r="F239" s="1" t="s">
        <v>64</v>
      </c>
      <c r="G239" s="1" t="str">
        <f>"03"</f>
        <v>03</v>
      </c>
      <c r="H239" s="1">
        <v>3</v>
      </c>
      <c r="I239" s="1" t="s">
        <v>409</v>
      </c>
      <c r="K239" s="7" t="s">
        <v>315</v>
      </c>
      <c r="L239" s="1">
        <v>2016</v>
      </c>
      <c r="M239" s="1" t="s">
        <v>27</v>
      </c>
      <c r="N239" s="1" t="s">
        <v>35</v>
      </c>
    </row>
    <row r="240" spans="1:14" ht="60">
      <c r="A240" s="1" t="str">
        <f t="shared" si="8"/>
        <v>2018-01-19</v>
      </c>
      <c r="B240" s="1" t="str">
        <f>"1200"</f>
        <v>1200</v>
      </c>
      <c r="C240" s="7" t="s">
        <v>316</v>
      </c>
      <c r="D240" s="7" t="s">
        <v>16</v>
      </c>
      <c r="G240" s="1" t="str">
        <f>" "</f>
        <v> </v>
      </c>
      <c r="H240" s="1">
        <v>0</v>
      </c>
      <c r="I240" s="1" t="s">
        <v>409</v>
      </c>
      <c r="K240" s="7" t="s">
        <v>317</v>
      </c>
      <c r="L240" s="1">
        <v>1989</v>
      </c>
      <c r="M240" s="1" t="s">
        <v>100</v>
      </c>
      <c r="N240" s="1" t="s">
        <v>318</v>
      </c>
    </row>
    <row r="241" spans="1:14" ht="60">
      <c r="A241" s="1" t="str">
        <f t="shared" si="8"/>
        <v>2018-01-19</v>
      </c>
      <c r="B241" s="1" t="str">
        <f>"1355"</f>
        <v>1355</v>
      </c>
      <c r="C241" s="7" t="s">
        <v>256</v>
      </c>
      <c r="D241" s="7" t="s">
        <v>330</v>
      </c>
      <c r="E241" s="1" t="s">
        <v>24</v>
      </c>
      <c r="G241" s="1" t="str">
        <f>"01"</f>
        <v>01</v>
      </c>
      <c r="H241" s="1">
        <v>11</v>
      </c>
      <c r="I241" s="1" t="s">
        <v>409</v>
      </c>
      <c r="K241" s="7" t="s">
        <v>329</v>
      </c>
      <c r="L241" s="1">
        <v>0</v>
      </c>
      <c r="M241" s="1" t="s">
        <v>17</v>
      </c>
      <c r="N241" s="1" t="s">
        <v>37</v>
      </c>
    </row>
    <row r="242" spans="1:14" ht="60">
      <c r="A242" s="1" t="str">
        <f t="shared" si="8"/>
        <v>2018-01-19</v>
      </c>
      <c r="B242" s="1" t="str">
        <f>"1400"</f>
        <v>1400</v>
      </c>
      <c r="C242" s="7" t="s">
        <v>302</v>
      </c>
      <c r="D242" s="7" t="s">
        <v>304</v>
      </c>
      <c r="E242" s="1" t="s">
        <v>24</v>
      </c>
      <c r="G242" s="1" t="str">
        <f>"01"</f>
        <v>01</v>
      </c>
      <c r="H242" s="1">
        <v>1</v>
      </c>
      <c r="I242" s="1" t="s">
        <v>409</v>
      </c>
      <c r="K242" s="7" t="s">
        <v>303</v>
      </c>
      <c r="L242" s="1">
        <v>2016</v>
      </c>
      <c r="M242" s="1" t="s">
        <v>17</v>
      </c>
      <c r="N242" s="1" t="s">
        <v>28</v>
      </c>
    </row>
    <row r="243" spans="1:14" ht="60">
      <c r="A243" s="1" t="str">
        <f t="shared" si="8"/>
        <v>2018-01-19</v>
      </c>
      <c r="B243" s="1" t="str">
        <f>"1430"</f>
        <v>1430</v>
      </c>
      <c r="C243" s="7" t="s">
        <v>297</v>
      </c>
      <c r="D243" s="7" t="s">
        <v>299</v>
      </c>
      <c r="E243" s="1" t="s">
        <v>24</v>
      </c>
      <c r="G243" s="1" t="str">
        <f>"02"</f>
        <v>02</v>
      </c>
      <c r="H243" s="1">
        <v>5</v>
      </c>
      <c r="I243" s="1" t="s">
        <v>409</v>
      </c>
      <c r="K243" s="7" t="s">
        <v>298</v>
      </c>
      <c r="L243" s="1">
        <v>0</v>
      </c>
      <c r="M243" s="1" t="s">
        <v>17</v>
      </c>
      <c r="N243" s="1" t="s">
        <v>104</v>
      </c>
    </row>
    <row r="244" spans="1:14" ht="60">
      <c r="A244" s="1" t="str">
        <f t="shared" si="8"/>
        <v>2018-01-19</v>
      </c>
      <c r="B244" s="1" t="str">
        <f>"1445"</f>
        <v>1445</v>
      </c>
      <c r="C244" s="7" t="s">
        <v>297</v>
      </c>
      <c r="D244" s="7" t="s">
        <v>301</v>
      </c>
      <c r="E244" s="1" t="s">
        <v>24</v>
      </c>
      <c r="G244" s="1" t="str">
        <f>"02"</f>
        <v>02</v>
      </c>
      <c r="H244" s="1">
        <v>18</v>
      </c>
      <c r="I244" s="1" t="s">
        <v>409</v>
      </c>
      <c r="K244" s="7" t="s">
        <v>300</v>
      </c>
      <c r="L244" s="1">
        <v>0</v>
      </c>
      <c r="M244" s="1" t="s">
        <v>17</v>
      </c>
      <c r="N244" s="1" t="s">
        <v>58</v>
      </c>
    </row>
    <row r="245" spans="1:14" ht="45">
      <c r="A245" s="1" t="str">
        <f t="shared" si="8"/>
        <v>2018-01-19</v>
      </c>
      <c r="B245" s="1" t="str">
        <f>"1500"</f>
        <v>1500</v>
      </c>
      <c r="C245" s="7" t="s">
        <v>122</v>
      </c>
      <c r="D245" s="7" t="s">
        <v>332</v>
      </c>
      <c r="E245" s="1" t="s">
        <v>24</v>
      </c>
      <c r="G245" s="1" t="str">
        <f>"01"</f>
        <v>01</v>
      </c>
      <c r="H245" s="1">
        <v>2</v>
      </c>
      <c r="I245" s="1" t="s">
        <v>409</v>
      </c>
      <c r="K245" s="7" t="s">
        <v>331</v>
      </c>
      <c r="L245" s="1">
        <v>2009</v>
      </c>
      <c r="M245" s="1" t="s">
        <v>17</v>
      </c>
      <c r="N245" s="1" t="s">
        <v>77</v>
      </c>
    </row>
    <row r="246" spans="1:14" ht="60">
      <c r="A246" s="1" t="str">
        <f t="shared" si="8"/>
        <v>2018-01-19</v>
      </c>
      <c r="B246" s="1" t="str">
        <f>"1525"</f>
        <v>1525</v>
      </c>
      <c r="C246" s="7" t="s">
        <v>125</v>
      </c>
      <c r="D246" s="7" t="s">
        <v>334</v>
      </c>
      <c r="E246" s="1" t="s">
        <v>24</v>
      </c>
      <c r="G246" s="1" t="str">
        <f>"01"</f>
        <v>01</v>
      </c>
      <c r="H246" s="1">
        <v>2</v>
      </c>
      <c r="I246" s="1" t="s">
        <v>409</v>
      </c>
      <c r="K246" s="7" t="s">
        <v>333</v>
      </c>
      <c r="L246" s="1">
        <v>2009</v>
      </c>
      <c r="M246" s="1" t="s">
        <v>17</v>
      </c>
      <c r="N246" s="1" t="s">
        <v>77</v>
      </c>
    </row>
    <row r="247" spans="1:14" ht="60">
      <c r="A247" s="1" t="str">
        <f t="shared" si="8"/>
        <v>2018-01-19</v>
      </c>
      <c r="B247" s="1" t="str">
        <f>"1550"</f>
        <v>1550</v>
      </c>
      <c r="C247" s="7" t="s">
        <v>423</v>
      </c>
      <c r="E247" s="1" t="s">
        <v>24</v>
      </c>
      <c r="G247" s="1" t="str">
        <f>"01"</f>
        <v>01</v>
      </c>
      <c r="H247" s="1">
        <v>15</v>
      </c>
      <c r="I247" s="1" t="s">
        <v>409</v>
      </c>
      <c r="K247" s="7" t="s">
        <v>42</v>
      </c>
      <c r="L247" s="1">
        <v>2010</v>
      </c>
      <c r="M247" s="1" t="s">
        <v>17</v>
      </c>
      <c r="N247" s="1" t="s">
        <v>43</v>
      </c>
    </row>
    <row r="248" spans="1:14" ht="30">
      <c r="A248" s="1" t="str">
        <f t="shared" si="8"/>
        <v>2018-01-19</v>
      </c>
      <c r="B248" s="1" t="str">
        <f>"1555"</f>
        <v>1555</v>
      </c>
      <c r="C248" s="7" t="s">
        <v>129</v>
      </c>
      <c r="D248" s="7" t="s">
        <v>335</v>
      </c>
      <c r="E248" s="1" t="s">
        <v>24</v>
      </c>
      <c r="G248" s="1" t="str">
        <f>"1"</f>
        <v>1</v>
      </c>
      <c r="H248" s="1">
        <v>1</v>
      </c>
      <c r="I248" s="1" t="s">
        <v>409</v>
      </c>
      <c r="K248" s="7" t="s">
        <v>130</v>
      </c>
      <c r="L248" s="1">
        <v>2014</v>
      </c>
      <c r="M248" s="1" t="s">
        <v>17</v>
      </c>
      <c r="N248" s="1" t="s">
        <v>40</v>
      </c>
    </row>
    <row r="249" spans="1:14" ht="60">
      <c r="A249" s="1" t="str">
        <f t="shared" si="8"/>
        <v>2018-01-19</v>
      </c>
      <c r="B249" s="1" t="str">
        <f>"1620"</f>
        <v>1620</v>
      </c>
      <c r="C249" s="7" t="s">
        <v>132</v>
      </c>
      <c r="E249" s="1" t="s">
        <v>24</v>
      </c>
      <c r="G249" s="1" t="str">
        <f>"1"</f>
        <v>1</v>
      </c>
      <c r="H249" s="1">
        <v>15</v>
      </c>
      <c r="I249" s="1" t="s">
        <v>409</v>
      </c>
      <c r="K249" s="7" t="s">
        <v>336</v>
      </c>
      <c r="L249" s="1">
        <v>2008</v>
      </c>
      <c r="M249" s="1" t="s">
        <v>17</v>
      </c>
      <c r="N249" s="1" t="s">
        <v>243</v>
      </c>
    </row>
    <row r="250" spans="1:14" ht="60">
      <c r="A250" s="1" t="str">
        <f t="shared" si="8"/>
        <v>2018-01-19</v>
      </c>
      <c r="B250" s="1" t="str">
        <f>"1645"</f>
        <v>1645</v>
      </c>
      <c r="C250" s="7" t="s">
        <v>29</v>
      </c>
      <c r="D250" s="7" t="s">
        <v>412</v>
      </c>
      <c r="E250" s="1" t="s">
        <v>24</v>
      </c>
      <c r="G250" s="1" t="str">
        <f>"01"</f>
        <v>01</v>
      </c>
      <c r="H250" s="1">
        <v>15</v>
      </c>
      <c r="I250" s="1" t="s">
        <v>409</v>
      </c>
      <c r="K250" s="7" t="s">
        <v>30</v>
      </c>
      <c r="L250" s="1">
        <v>2009</v>
      </c>
      <c r="M250" s="1" t="s">
        <v>31</v>
      </c>
      <c r="N250" s="1" t="s">
        <v>32</v>
      </c>
    </row>
    <row r="251" spans="1:14" ht="60">
      <c r="A251" s="1" t="str">
        <f t="shared" si="8"/>
        <v>2018-01-19</v>
      </c>
      <c r="B251" s="1" t="str">
        <f>"1700"</f>
        <v>1700</v>
      </c>
      <c r="C251" s="7" t="s">
        <v>134</v>
      </c>
      <c r="D251" s="7" t="s">
        <v>338</v>
      </c>
      <c r="E251" s="1" t="s">
        <v>13</v>
      </c>
      <c r="G251" s="1" t="str">
        <f>"01"</f>
        <v>01</v>
      </c>
      <c r="H251" s="1">
        <v>12</v>
      </c>
      <c r="I251" s="1" t="s">
        <v>409</v>
      </c>
      <c r="K251" s="7" t="s">
        <v>337</v>
      </c>
      <c r="L251" s="1">
        <v>0</v>
      </c>
      <c r="M251" s="1" t="s">
        <v>17</v>
      </c>
      <c r="N251" s="1" t="s">
        <v>71</v>
      </c>
    </row>
    <row r="252" spans="1:14" ht="60">
      <c r="A252" s="1" t="str">
        <f t="shared" si="8"/>
        <v>2018-01-19</v>
      </c>
      <c r="B252" s="1" t="str">
        <f>"1730"</f>
        <v>1730</v>
      </c>
      <c r="C252" s="7" t="s">
        <v>294</v>
      </c>
      <c r="D252" s="7" t="s">
        <v>340</v>
      </c>
      <c r="E252" s="1" t="s">
        <v>13</v>
      </c>
      <c r="G252" s="1" t="str">
        <f>"01"</f>
        <v>01</v>
      </c>
      <c r="H252" s="1">
        <v>2</v>
      </c>
      <c r="I252" s="1" t="s">
        <v>409</v>
      </c>
      <c r="K252" s="7" t="s">
        <v>339</v>
      </c>
      <c r="L252" s="1">
        <v>2011</v>
      </c>
      <c r="M252" s="1" t="s">
        <v>17</v>
      </c>
      <c r="N252" s="1" t="s">
        <v>77</v>
      </c>
    </row>
    <row r="253" spans="1:14" ht="60">
      <c r="A253" s="1" t="str">
        <f t="shared" si="8"/>
        <v>2018-01-19</v>
      </c>
      <c r="B253" s="1" t="str">
        <f>"1800"</f>
        <v>1800</v>
      </c>
      <c r="C253" s="7" t="s">
        <v>341</v>
      </c>
      <c r="D253" s="7" t="s">
        <v>343</v>
      </c>
      <c r="E253" s="1" t="s">
        <v>24</v>
      </c>
      <c r="G253" s="1" t="str">
        <f>"03"</f>
        <v>03</v>
      </c>
      <c r="H253" s="1">
        <v>11</v>
      </c>
      <c r="I253" s="1" t="s">
        <v>409</v>
      </c>
      <c r="K253" s="7" t="s">
        <v>342</v>
      </c>
      <c r="L253" s="1">
        <v>0</v>
      </c>
      <c r="M253" s="1" t="s">
        <v>17</v>
      </c>
      <c r="N253" s="1" t="s">
        <v>104</v>
      </c>
    </row>
    <row r="254" spans="1:14" ht="75">
      <c r="A254" s="1" t="str">
        <f t="shared" si="8"/>
        <v>2018-01-19</v>
      </c>
      <c r="B254" s="1" t="str">
        <f>"1815"</f>
        <v>1815</v>
      </c>
      <c r="C254" s="7" t="s">
        <v>341</v>
      </c>
      <c r="D254" s="7" t="s">
        <v>345</v>
      </c>
      <c r="E254" s="1" t="s">
        <v>24</v>
      </c>
      <c r="G254" s="1" t="str">
        <f>"03"</f>
        <v>03</v>
      </c>
      <c r="H254" s="1">
        <v>12</v>
      </c>
      <c r="I254" s="1" t="s">
        <v>409</v>
      </c>
      <c r="K254" s="7" t="s">
        <v>344</v>
      </c>
      <c r="L254" s="1">
        <v>0</v>
      </c>
      <c r="M254" s="1" t="s">
        <v>17</v>
      </c>
      <c r="N254" s="1" t="s">
        <v>58</v>
      </c>
    </row>
    <row r="255" spans="1:14" ht="60.75" customHeight="1">
      <c r="A255" s="1" t="str">
        <f t="shared" si="8"/>
        <v>2018-01-19</v>
      </c>
      <c r="B255" s="1" t="str">
        <f>"1830"</f>
        <v>1830</v>
      </c>
      <c r="C255" s="7" t="s">
        <v>346</v>
      </c>
      <c r="E255" s="1" t="s">
        <v>13</v>
      </c>
      <c r="F255" s="1" t="s">
        <v>64</v>
      </c>
      <c r="G255" s="1" t="str">
        <f>"01"</f>
        <v>01</v>
      </c>
      <c r="H255" s="1">
        <v>3</v>
      </c>
      <c r="I255" s="1" t="s">
        <v>409</v>
      </c>
      <c r="K255" s="7" t="s">
        <v>347</v>
      </c>
      <c r="L255" s="1">
        <v>2014</v>
      </c>
      <c r="M255" s="1" t="s">
        <v>100</v>
      </c>
      <c r="N255" s="1" t="s">
        <v>35</v>
      </c>
    </row>
    <row r="256" spans="1:14" ht="75">
      <c r="A256" s="1" t="str">
        <f t="shared" si="8"/>
        <v>2018-01-19</v>
      </c>
      <c r="B256" s="1" t="str">
        <f>"1900"</f>
        <v>1900</v>
      </c>
      <c r="C256" s="7" t="s">
        <v>151</v>
      </c>
      <c r="D256" s="7" t="s">
        <v>349</v>
      </c>
      <c r="E256" s="1" t="s">
        <v>13</v>
      </c>
      <c r="F256" s="1" t="s">
        <v>272</v>
      </c>
      <c r="G256" s="1" t="str">
        <f>"02"</f>
        <v>02</v>
      </c>
      <c r="H256" s="1">
        <v>1</v>
      </c>
      <c r="I256" s="1" t="s">
        <v>409</v>
      </c>
      <c r="K256" s="7" t="s">
        <v>348</v>
      </c>
      <c r="L256" s="1">
        <v>0</v>
      </c>
      <c r="M256" s="1" t="s">
        <v>17</v>
      </c>
      <c r="N256" s="1" t="s">
        <v>104</v>
      </c>
    </row>
    <row r="257" spans="1:14" ht="60">
      <c r="A257" s="1" t="str">
        <f t="shared" si="8"/>
        <v>2018-01-19</v>
      </c>
      <c r="B257" s="1" t="str">
        <f>"1920"</f>
        <v>1920</v>
      </c>
      <c r="C257" s="7" t="s">
        <v>256</v>
      </c>
      <c r="D257" s="7" t="s">
        <v>351</v>
      </c>
      <c r="E257" s="1" t="s">
        <v>24</v>
      </c>
      <c r="G257" s="1" t="str">
        <f>"01"</f>
        <v>01</v>
      </c>
      <c r="H257" s="1">
        <v>3</v>
      </c>
      <c r="I257" s="1" t="s">
        <v>409</v>
      </c>
      <c r="K257" s="7" t="s">
        <v>350</v>
      </c>
      <c r="L257" s="1">
        <v>0</v>
      </c>
      <c r="M257" s="1" t="s">
        <v>17</v>
      </c>
      <c r="N257" s="1" t="s">
        <v>37</v>
      </c>
    </row>
    <row r="258" spans="1:14" ht="60">
      <c r="A258" s="1" t="str">
        <f t="shared" si="8"/>
        <v>2018-01-19</v>
      </c>
      <c r="B258" s="1" t="str">
        <f>"1925"</f>
        <v>1925</v>
      </c>
      <c r="C258" s="7" t="s">
        <v>159</v>
      </c>
      <c r="E258" s="1" t="s">
        <v>69</v>
      </c>
      <c r="G258" s="1" t="str">
        <f>"2018"</f>
        <v>2018</v>
      </c>
      <c r="H258" s="1">
        <v>15</v>
      </c>
      <c r="K258" s="7" t="s">
        <v>160</v>
      </c>
      <c r="L258" s="1">
        <v>2018</v>
      </c>
      <c r="M258" s="1" t="s">
        <v>17</v>
      </c>
      <c r="N258" s="1" t="s">
        <v>37</v>
      </c>
    </row>
    <row r="259" spans="1:14" ht="60">
      <c r="A259" s="1" t="str">
        <f t="shared" si="8"/>
        <v>2018-01-19</v>
      </c>
      <c r="B259" s="1" t="str">
        <f>"1930"</f>
        <v>1930</v>
      </c>
      <c r="C259" s="7" t="s">
        <v>352</v>
      </c>
      <c r="D259" s="7" t="s">
        <v>354</v>
      </c>
      <c r="E259" s="1" t="s">
        <v>24</v>
      </c>
      <c r="G259" s="1" t="str">
        <f>"01"</f>
        <v>01</v>
      </c>
      <c r="H259" s="1">
        <v>8</v>
      </c>
      <c r="I259" s="1" t="s">
        <v>409</v>
      </c>
      <c r="K259" s="7" t="s">
        <v>353</v>
      </c>
      <c r="L259" s="1">
        <v>2007</v>
      </c>
      <c r="M259" s="1" t="s">
        <v>17</v>
      </c>
      <c r="N259" s="1" t="s">
        <v>28</v>
      </c>
    </row>
    <row r="260" spans="1:14" ht="60">
      <c r="A260" s="1" t="str">
        <f t="shared" si="8"/>
        <v>2018-01-19</v>
      </c>
      <c r="B260" s="1" t="str">
        <f>"2000"</f>
        <v>2000</v>
      </c>
      <c r="C260" s="7" t="s">
        <v>352</v>
      </c>
      <c r="D260" s="7" t="s">
        <v>355</v>
      </c>
      <c r="E260" s="1" t="s">
        <v>24</v>
      </c>
      <c r="G260" s="1" t="str">
        <f>"01"</f>
        <v>01</v>
      </c>
      <c r="H260" s="1">
        <v>9</v>
      </c>
      <c r="I260" s="1" t="s">
        <v>409</v>
      </c>
      <c r="K260" s="7" t="s">
        <v>353</v>
      </c>
      <c r="L260" s="1">
        <v>2007</v>
      </c>
      <c r="M260" s="1" t="s">
        <v>17</v>
      </c>
      <c r="N260" s="1" t="s">
        <v>28</v>
      </c>
    </row>
    <row r="261" spans="1:14" ht="45">
      <c r="A261" s="1" t="str">
        <f t="shared" si="8"/>
        <v>2018-01-19</v>
      </c>
      <c r="B261" s="1" t="str">
        <f>"2030"</f>
        <v>2030</v>
      </c>
      <c r="C261" s="7" t="s">
        <v>356</v>
      </c>
      <c r="E261" s="1" t="s">
        <v>13</v>
      </c>
      <c r="G261" s="1" t="str">
        <f>"01"</f>
        <v>01</v>
      </c>
      <c r="H261" s="1">
        <v>4</v>
      </c>
      <c r="I261" s="1" t="s">
        <v>409</v>
      </c>
      <c r="K261" s="7" t="s">
        <v>357</v>
      </c>
      <c r="L261" s="1">
        <v>0</v>
      </c>
      <c r="M261" s="1" t="s">
        <v>17</v>
      </c>
      <c r="N261" s="1" t="s">
        <v>77</v>
      </c>
    </row>
    <row r="262" spans="1:14" ht="60">
      <c r="A262" s="1" t="str">
        <f t="shared" si="8"/>
        <v>2018-01-19</v>
      </c>
      <c r="B262" s="1" t="str">
        <f>"2100"</f>
        <v>2100</v>
      </c>
      <c r="C262" s="7" t="s">
        <v>358</v>
      </c>
      <c r="E262" s="1" t="s">
        <v>204</v>
      </c>
      <c r="F262" s="1" t="s">
        <v>64</v>
      </c>
      <c r="G262" s="1" t="str">
        <f>"1"</f>
        <v>1</v>
      </c>
      <c r="H262" s="1">
        <v>7</v>
      </c>
      <c r="I262" s="1" t="s">
        <v>409</v>
      </c>
      <c r="K262" s="7" t="s">
        <v>359</v>
      </c>
      <c r="L262" s="1">
        <v>2014</v>
      </c>
      <c r="M262" s="1" t="s">
        <v>27</v>
      </c>
      <c r="N262" s="1" t="s">
        <v>40</v>
      </c>
    </row>
    <row r="263" spans="1:14" ht="60">
      <c r="A263" s="1" t="str">
        <f t="shared" si="8"/>
        <v>2018-01-19</v>
      </c>
      <c r="B263" s="1" t="str">
        <f>"2130"</f>
        <v>2130</v>
      </c>
      <c r="C263" s="7" t="s">
        <v>358</v>
      </c>
      <c r="E263" s="1" t="s">
        <v>204</v>
      </c>
      <c r="F263" s="1" t="s">
        <v>360</v>
      </c>
      <c r="G263" s="1" t="str">
        <f>"1"</f>
        <v>1</v>
      </c>
      <c r="H263" s="1">
        <v>8</v>
      </c>
      <c r="I263" s="1" t="s">
        <v>409</v>
      </c>
      <c r="K263" s="7" t="s">
        <v>359</v>
      </c>
      <c r="L263" s="1">
        <v>2014</v>
      </c>
      <c r="M263" s="1" t="s">
        <v>27</v>
      </c>
      <c r="N263" s="1" t="s">
        <v>35</v>
      </c>
    </row>
    <row r="264" spans="1:14" ht="45">
      <c r="A264" s="1" t="str">
        <f t="shared" si="8"/>
        <v>2018-01-19</v>
      </c>
      <c r="B264" s="1" t="str">
        <f>"2200"</f>
        <v>2200</v>
      </c>
      <c r="C264" s="7" t="s">
        <v>361</v>
      </c>
      <c r="E264" s="1" t="s">
        <v>24</v>
      </c>
      <c r="G264" s="1" t="str">
        <f>"2015"</f>
        <v>2015</v>
      </c>
      <c r="H264" s="1">
        <v>0</v>
      </c>
      <c r="I264" s="1" t="s">
        <v>409</v>
      </c>
      <c r="K264" s="7" t="s">
        <v>362</v>
      </c>
      <c r="L264" s="1">
        <v>0</v>
      </c>
      <c r="M264" s="1" t="s">
        <v>17</v>
      </c>
      <c r="N264" s="1" t="s">
        <v>363</v>
      </c>
    </row>
    <row r="265" spans="1:14" ht="45">
      <c r="A265" s="1" t="str">
        <f aca="true" t="shared" si="10" ref="A265:A302">"2018-01-20"</f>
        <v>2018-01-20</v>
      </c>
      <c r="B265" s="1" t="str">
        <f>"0000"</f>
        <v>0000</v>
      </c>
      <c r="C265" s="7" t="s">
        <v>106</v>
      </c>
      <c r="E265" s="1" t="s">
        <v>364</v>
      </c>
      <c r="G265" s="1">
        <v>5</v>
      </c>
      <c r="H265" s="1">
        <v>18</v>
      </c>
      <c r="J265" s="12" t="s">
        <v>458</v>
      </c>
      <c r="K265" s="7" t="s">
        <v>365</v>
      </c>
      <c r="L265" s="1">
        <v>2017</v>
      </c>
      <c r="M265" s="1" t="s">
        <v>17</v>
      </c>
      <c r="N265" s="1" t="s">
        <v>282</v>
      </c>
    </row>
    <row r="266" spans="1:14" ht="45">
      <c r="A266" s="1" t="str">
        <f t="shared" si="10"/>
        <v>2018-01-20</v>
      </c>
      <c r="B266" s="1" t="str">
        <f>"0100"</f>
        <v>0100</v>
      </c>
      <c r="C266" s="7" t="s">
        <v>106</v>
      </c>
      <c r="E266" s="1" t="s">
        <v>364</v>
      </c>
      <c r="G266" s="1">
        <v>5</v>
      </c>
      <c r="H266" s="1">
        <v>18</v>
      </c>
      <c r="J266" s="12" t="s">
        <v>458</v>
      </c>
      <c r="K266" s="7" t="s">
        <v>365</v>
      </c>
      <c r="L266" s="1">
        <v>2017</v>
      </c>
      <c r="M266" s="1" t="s">
        <v>17</v>
      </c>
      <c r="N266" s="1" t="s">
        <v>218</v>
      </c>
    </row>
    <row r="267" spans="1:14" ht="45">
      <c r="A267" s="1" t="str">
        <f t="shared" si="10"/>
        <v>2018-01-20</v>
      </c>
      <c r="B267" s="1" t="str">
        <f>"0200"</f>
        <v>0200</v>
      </c>
      <c r="C267" s="7" t="s">
        <v>106</v>
      </c>
      <c r="E267" s="1" t="s">
        <v>364</v>
      </c>
      <c r="G267" s="1">
        <v>5</v>
      </c>
      <c r="H267" s="1">
        <v>18</v>
      </c>
      <c r="J267" s="12" t="s">
        <v>458</v>
      </c>
      <c r="K267" s="7" t="s">
        <v>365</v>
      </c>
      <c r="L267" s="1">
        <v>2017</v>
      </c>
      <c r="M267" s="1" t="s">
        <v>17</v>
      </c>
      <c r="N267" s="1" t="s">
        <v>366</v>
      </c>
    </row>
    <row r="268" spans="1:14" ht="45">
      <c r="A268" s="1" t="str">
        <f t="shared" si="10"/>
        <v>2018-01-20</v>
      </c>
      <c r="B268" s="1" t="str">
        <f>"0300"</f>
        <v>0300</v>
      </c>
      <c r="C268" s="7" t="s">
        <v>106</v>
      </c>
      <c r="E268" s="1" t="s">
        <v>364</v>
      </c>
      <c r="G268" s="1">
        <v>5</v>
      </c>
      <c r="H268" s="1">
        <v>18</v>
      </c>
      <c r="J268" s="12" t="s">
        <v>458</v>
      </c>
      <c r="K268" s="7" t="s">
        <v>365</v>
      </c>
      <c r="L268" s="1">
        <v>2017</v>
      </c>
      <c r="M268" s="1" t="s">
        <v>17</v>
      </c>
      <c r="N268" s="1" t="s">
        <v>218</v>
      </c>
    </row>
    <row r="269" spans="1:14" ht="60">
      <c r="A269" s="1" t="str">
        <f t="shared" si="10"/>
        <v>2018-01-20</v>
      </c>
      <c r="B269" s="1" t="str">
        <f>"0400"</f>
        <v>0400</v>
      </c>
      <c r="C269" s="7" t="s">
        <v>367</v>
      </c>
      <c r="D269" s="7" t="s">
        <v>369</v>
      </c>
      <c r="E269" s="1" t="s">
        <v>24</v>
      </c>
      <c r="G269" s="1" t="str">
        <f>"2013"</f>
        <v>2013</v>
      </c>
      <c r="H269" s="1">
        <v>7</v>
      </c>
      <c r="I269" s="1" t="s">
        <v>409</v>
      </c>
      <c r="K269" s="7" t="s">
        <v>368</v>
      </c>
      <c r="L269" s="1">
        <v>0</v>
      </c>
      <c r="M269" s="1" t="s">
        <v>17</v>
      </c>
      <c r="N269" s="1" t="s">
        <v>218</v>
      </c>
    </row>
    <row r="270" spans="1:14" ht="60">
      <c r="A270" s="1" t="str">
        <f t="shared" si="10"/>
        <v>2018-01-20</v>
      </c>
      <c r="B270" s="1" t="str">
        <f>"0500"</f>
        <v>0500</v>
      </c>
      <c r="C270" s="7" t="s">
        <v>12</v>
      </c>
      <c r="D270" s="7" t="s">
        <v>371</v>
      </c>
      <c r="E270" s="1" t="s">
        <v>13</v>
      </c>
      <c r="G270" s="1" t="str">
        <f>"2013"</f>
        <v>2013</v>
      </c>
      <c r="H270" s="1">
        <v>5</v>
      </c>
      <c r="I270" s="1" t="s">
        <v>409</v>
      </c>
      <c r="K270" s="7" t="s">
        <v>370</v>
      </c>
      <c r="L270" s="1">
        <v>0</v>
      </c>
      <c r="M270" s="1" t="s">
        <v>17</v>
      </c>
      <c r="N270" s="1" t="s">
        <v>372</v>
      </c>
    </row>
    <row r="271" spans="1:14" ht="60">
      <c r="A271" s="1" t="str">
        <f t="shared" si="10"/>
        <v>2018-01-20</v>
      </c>
      <c r="B271" s="1" t="str">
        <f>"0600"</f>
        <v>0600</v>
      </c>
      <c r="C271" s="7" t="s">
        <v>19</v>
      </c>
      <c r="D271" s="7" t="s">
        <v>446</v>
      </c>
      <c r="E271" s="1" t="s">
        <v>13</v>
      </c>
      <c r="G271" s="1" t="str">
        <f>"01"</f>
        <v>01</v>
      </c>
      <c r="H271" s="1">
        <v>21</v>
      </c>
      <c r="I271" s="1" t="s">
        <v>409</v>
      </c>
      <c r="K271" s="7" t="s">
        <v>20</v>
      </c>
      <c r="L271" s="1">
        <v>1982</v>
      </c>
      <c r="M271" s="1" t="s">
        <v>21</v>
      </c>
      <c r="N271" s="1" t="s">
        <v>22</v>
      </c>
    </row>
    <row r="272" spans="1:14" ht="75">
      <c r="A272" s="1" t="str">
        <f t="shared" si="10"/>
        <v>2018-01-20</v>
      </c>
      <c r="B272" s="1" t="str">
        <f>"0630"</f>
        <v>0630</v>
      </c>
      <c r="C272" s="7" t="s">
        <v>23</v>
      </c>
      <c r="D272" s="7" t="s">
        <v>373</v>
      </c>
      <c r="E272" s="1" t="s">
        <v>24</v>
      </c>
      <c r="G272" s="1" t="str">
        <f>"01"</f>
        <v>01</v>
      </c>
      <c r="H272" s="1">
        <v>21</v>
      </c>
      <c r="I272" s="1" t="s">
        <v>409</v>
      </c>
      <c r="K272" s="7" t="s">
        <v>25</v>
      </c>
      <c r="L272" s="1">
        <v>2005</v>
      </c>
      <c r="M272" s="1" t="s">
        <v>27</v>
      </c>
      <c r="N272" s="1" t="s">
        <v>28</v>
      </c>
    </row>
    <row r="273" spans="1:14" ht="60">
      <c r="A273" s="1" t="str">
        <f t="shared" si="10"/>
        <v>2018-01-20</v>
      </c>
      <c r="B273" s="1" t="str">
        <f>"0655"</f>
        <v>0655</v>
      </c>
      <c r="C273" s="7" t="s">
        <v>29</v>
      </c>
      <c r="D273" s="7" t="s">
        <v>447</v>
      </c>
      <c r="E273" s="1" t="s">
        <v>13</v>
      </c>
      <c r="G273" s="1" t="str">
        <f>"01"</f>
        <v>01</v>
      </c>
      <c r="H273" s="1">
        <v>21</v>
      </c>
      <c r="I273" s="1" t="s">
        <v>409</v>
      </c>
      <c r="K273" s="7" t="s">
        <v>30</v>
      </c>
      <c r="L273" s="1">
        <v>2009</v>
      </c>
      <c r="M273" s="1" t="s">
        <v>31</v>
      </c>
      <c r="N273" s="1" t="s">
        <v>32</v>
      </c>
    </row>
    <row r="274" spans="1:14" ht="60">
      <c r="A274" s="1" t="str">
        <f t="shared" si="10"/>
        <v>2018-01-20</v>
      </c>
      <c r="B274" s="1" t="str">
        <f>"0705"</f>
        <v>0705</v>
      </c>
      <c r="C274" s="7" t="s">
        <v>33</v>
      </c>
      <c r="E274" s="1" t="s">
        <v>13</v>
      </c>
      <c r="G274" s="1" t="str">
        <f>"1"</f>
        <v>1</v>
      </c>
      <c r="H274" s="1">
        <v>8</v>
      </c>
      <c r="I274" s="1" t="s">
        <v>409</v>
      </c>
      <c r="K274" s="7" t="s">
        <v>34</v>
      </c>
      <c r="L274" s="1">
        <v>2014</v>
      </c>
      <c r="M274" s="1" t="s">
        <v>27</v>
      </c>
      <c r="N274" s="1" t="s">
        <v>35</v>
      </c>
    </row>
    <row r="275" spans="1:14" ht="45">
      <c r="A275" s="1" t="str">
        <f t="shared" si="10"/>
        <v>2018-01-20</v>
      </c>
      <c r="B275" s="1" t="str">
        <f>"0730"</f>
        <v>0730</v>
      </c>
      <c r="C275" s="7" t="s">
        <v>113</v>
      </c>
      <c r="D275" s="7" t="s">
        <v>374</v>
      </c>
      <c r="G275" s="1" t="str">
        <f>"01"</f>
        <v>01</v>
      </c>
      <c r="H275" s="1">
        <v>6</v>
      </c>
      <c r="I275" s="1" t="s">
        <v>409</v>
      </c>
      <c r="K275" s="7" t="s">
        <v>114</v>
      </c>
      <c r="L275" s="1">
        <v>2006</v>
      </c>
      <c r="M275" s="1" t="s">
        <v>27</v>
      </c>
      <c r="N275" s="1" t="s">
        <v>37</v>
      </c>
    </row>
    <row r="276" spans="1:14" ht="45">
      <c r="A276" s="1" t="str">
        <f t="shared" si="10"/>
        <v>2018-01-20</v>
      </c>
      <c r="B276" s="1" t="str">
        <f>"0740"</f>
        <v>0740</v>
      </c>
      <c r="C276" s="7" t="s">
        <v>38</v>
      </c>
      <c r="E276" s="1" t="s">
        <v>24</v>
      </c>
      <c r="G276" s="1" t="str">
        <f>"01"</f>
        <v>01</v>
      </c>
      <c r="H276" s="1">
        <v>21</v>
      </c>
      <c r="I276" s="1" t="s">
        <v>409</v>
      </c>
      <c r="K276" s="7" t="s">
        <v>375</v>
      </c>
      <c r="L276" s="1">
        <v>2007</v>
      </c>
      <c r="M276" s="1" t="s">
        <v>17</v>
      </c>
      <c r="N276" s="1" t="s">
        <v>28</v>
      </c>
    </row>
    <row r="277" spans="1:14" ht="60">
      <c r="A277" s="1" t="str">
        <f t="shared" si="10"/>
        <v>2018-01-20</v>
      </c>
      <c r="B277" s="1" t="str">
        <f>"0805"</f>
        <v>0805</v>
      </c>
      <c r="C277" s="7" t="s">
        <v>423</v>
      </c>
      <c r="E277" s="1" t="s">
        <v>24</v>
      </c>
      <c r="G277" s="1" t="str">
        <f>"01"</f>
        <v>01</v>
      </c>
      <c r="H277" s="1">
        <v>5</v>
      </c>
      <c r="I277" s="1" t="s">
        <v>409</v>
      </c>
      <c r="K277" s="7" t="s">
        <v>42</v>
      </c>
      <c r="L277" s="1">
        <v>2010</v>
      </c>
      <c r="M277" s="1" t="s">
        <v>17</v>
      </c>
      <c r="N277" s="1" t="s">
        <v>158</v>
      </c>
    </row>
    <row r="278" spans="1:14" ht="60">
      <c r="A278" s="1" t="str">
        <f t="shared" si="10"/>
        <v>2018-01-20</v>
      </c>
      <c r="B278" s="1" t="str">
        <f>"0810"</f>
        <v>0810</v>
      </c>
      <c r="C278" s="7" t="s">
        <v>44</v>
      </c>
      <c r="E278" s="1" t="s">
        <v>24</v>
      </c>
      <c r="G278" s="1" t="str">
        <f>"1"</f>
        <v>1</v>
      </c>
      <c r="H278" s="1">
        <v>9</v>
      </c>
      <c r="I278" s="1" t="s">
        <v>409</v>
      </c>
      <c r="K278" s="7" t="s">
        <v>45</v>
      </c>
      <c r="L278" s="1">
        <v>0</v>
      </c>
      <c r="M278" s="1" t="s">
        <v>27</v>
      </c>
      <c r="N278" s="1" t="s">
        <v>46</v>
      </c>
    </row>
    <row r="279" spans="1:14" ht="60">
      <c r="A279" s="1" t="str">
        <f t="shared" si="10"/>
        <v>2018-01-20</v>
      </c>
      <c r="B279" s="1" t="str">
        <f>"0825"</f>
        <v>0825</v>
      </c>
      <c r="C279" s="7" t="s">
        <v>47</v>
      </c>
      <c r="D279" s="7" t="s">
        <v>377</v>
      </c>
      <c r="E279" s="1" t="s">
        <v>24</v>
      </c>
      <c r="G279" s="1" t="str">
        <f>"01"</f>
        <v>01</v>
      </c>
      <c r="H279" s="1">
        <v>5</v>
      </c>
      <c r="I279" s="1" t="s">
        <v>409</v>
      </c>
      <c r="K279" s="7" t="s">
        <v>376</v>
      </c>
      <c r="L279" s="1">
        <v>2016</v>
      </c>
      <c r="M279" s="1" t="s">
        <v>17</v>
      </c>
      <c r="N279" s="1" t="s">
        <v>117</v>
      </c>
    </row>
    <row r="280" spans="1:14" ht="60">
      <c r="A280" s="1" t="str">
        <f t="shared" si="10"/>
        <v>2018-01-20</v>
      </c>
      <c r="B280" s="1" t="str">
        <f>"0835"</f>
        <v>0835</v>
      </c>
      <c r="C280" s="7" t="s">
        <v>439</v>
      </c>
      <c r="G280" s="1" t="str">
        <f>"03"</f>
        <v>03</v>
      </c>
      <c r="H280" s="1">
        <v>8</v>
      </c>
      <c r="J280" s="11" t="s">
        <v>451</v>
      </c>
      <c r="K280" s="7" t="s">
        <v>52</v>
      </c>
      <c r="L280" s="1">
        <v>2010</v>
      </c>
      <c r="M280" s="1" t="s">
        <v>27</v>
      </c>
      <c r="N280" s="1" t="s">
        <v>40</v>
      </c>
    </row>
    <row r="281" spans="1:14" ht="45">
      <c r="A281" s="1" t="str">
        <f t="shared" si="10"/>
        <v>2018-01-20</v>
      </c>
      <c r="B281" s="1" t="str">
        <f>"0900"</f>
        <v>0900</v>
      </c>
      <c r="C281" s="7" t="s">
        <v>53</v>
      </c>
      <c r="E281" s="1" t="s">
        <v>24</v>
      </c>
      <c r="G281" s="1" t="str">
        <f>"1"</f>
        <v>1</v>
      </c>
      <c r="H281" s="1">
        <v>21</v>
      </c>
      <c r="I281" s="1" t="s">
        <v>409</v>
      </c>
      <c r="K281" s="7" t="s">
        <v>54</v>
      </c>
      <c r="L281" s="1">
        <v>2013</v>
      </c>
      <c r="M281" s="1" t="s">
        <v>17</v>
      </c>
      <c r="N281" s="1" t="s">
        <v>46</v>
      </c>
    </row>
    <row r="282" spans="1:14" ht="45">
      <c r="A282" s="1" t="str">
        <f t="shared" si="10"/>
        <v>2018-01-20</v>
      </c>
      <c r="B282" s="1" t="str">
        <f>"0915"</f>
        <v>0915</v>
      </c>
      <c r="C282" s="7" t="s">
        <v>55</v>
      </c>
      <c r="E282" s="1" t="s">
        <v>24</v>
      </c>
      <c r="G282" s="1" t="str">
        <f>"1"</f>
        <v>1</v>
      </c>
      <c r="H282" s="1">
        <v>21</v>
      </c>
      <c r="I282" s="1" t="s">
        <v>409</v>
      </c>
      <c r="K282" s="7" t="s">
        <v>56</v>
      </c>
      <c r="L282" s="1">
        <v>0</v>
      </c>
      <c r="M282" s="1" t="s">
        <v>57</v>
      </c>
      <c r="N282" s="1" t="s">
        <v>58</v>
      </c>
    </row>
    <row r="283" spans="1:14" ht="30">
      <c r="A283" s="1" t="str">
        <f t="shared" si="10"/>
        <v>2018-01-20</v>
      </c>
      <c r="B283" s="1" t="str">
        <f>"0930"</f>
        <v>0930</v>
      </c>
      <c r="C283" s="7" t="s">
        <v>59</v>
      </c>
      <c r="D283" s="7" t="s">
        <v>448</v>
      </c>
      <c r="E283" s="1" t="s">
        <v>24</v>
      </c>
      <c r="G283" s="1" t="str">
        <f>"3"</f>
        <v>3</v>
      </c>
      <c r="H283" s="1">
        <v>7</v>
      </c>
      <c r="I283" s="1" t="s">
        <v>409</v>
      </c>
      <c r="K283" s="7" t="s">
        <v>60</v>
      </c>
      <c r="L283" s="1">
        <v>2013</v>
      </c>
      <c r="M283" s="1" t="s">
        <v>17</v>
      </c>
      <c r="N283" s="1" t="s">
        <v>62</v>
      </c>
    </row>
    <row r="284" spans="1:14" ht="60">
      <c r="A284" s="1" t="str">
        <f t="shared" si="10"/>
        <v>2018-01-20</v>
      </c>
      <c r="B284" s="1" t="str">
        <f>"1000"</f>
        <v>1000</v>
      </c>
      <c r="C284" s="7" t="s">
        <v>352</v>
      </c>
      <c r="D284" s="7" t="s">
        <v>354</v>
      </c>
      <c r="E284" s="1" t="s">
        <v>24</v>
      </c>
      <c r="G284" s="1" t="str">
        <f>"01"</f>
        <v>01</v>
      </c>
      <c r="H284" s="1">
        <v>8</v>
      </c>
      <c r="I284" s="1" t="s">
        <v>409</v>
      </c>
      <c r="K284" s="7" t="s">
        <v>353</v>
      </c>
      <c r="L284" s="1">
        <v>2007</v>
      </c>
      <c r="M284" s="1" t="s">
        <v>17</v>
      </c>
      <c r="N284" s="1" t="s">
        <v>28</v>
      </c>
    </row>
    <row r="285" spans="1:14" ht="60">
      <c r="A285" s="1" t="str">
        <f t="shared" si="10"/>
        <v>2018-01-20</v>
      </c>
      <c r="B285" s="1" t="str">
        <f>"1030"</f>
        <v>1030</v>
      </c>
      <c r="C285" s="7" t="s">
        <v>352</v>
      </c>
      <c r="D285" s="7" t="s">
        <v>355</v>
      </c>
      <c r="E285" s="1" t="s">
        <v>24</v>
      </c>
      <c r="G285" s="1" t="str">
        <f>"01"</f>
        <v>01</v>
      </c>
      <c r="H285" s="1">
        <v>9</v>
      </c>
      <c r="I285" s="1" t="s">
        <v>409</v>
      </c>
      <c r="K285" s="7" t="s">
        <v>353</v>
      </c>
      <c r="L285" s="1">
        <v>2007</v>
      </c>
      <c r="M285" s="1" t="s">
        <v>17</v>
      </c>
      <c r="N285" s="1" t="s">
        <v>28</v>
      </c>
    </row>
    <row r="286" spans="1:14" ht="60">
      <c r="A286" s="1" t="str">
        <f t="shared" si="10"/>
        <v>2018-01-20</v>
      </c>
      <c r="B286" s="1" t="str">
        <f>"1100"</f>
        <v>1100</v>
      </c>
      <c r="C286" s="7" t="s">
        <v>378</v>
      </c>
      <c r="E286" s="1" t="s">
        <v>13</v>
      </c>
      <c r="G286" s="1" t="str">
        <f>"01"</f>
        <v>01</v>
      </c>
      <c r="H286" s="1">
        <v>0</v>
      </c>
      <c r="I286" s="1" t="s">
        <v>409</v>
      </c>
      <c r="K286" s="7" t="s">
        <v>379</v>
      </c>
      <c r="L286" s="1">
        <v>0</v>
      </c>
      <c r="M286" s="1" t="s">
        <v>17</v>
      </c>
      <c r="N286" s="1" t="s">
        <v>140</v>
      </c>
    </row>
    <row r="287" spans="1:14" ht="60">
      <c r="A287" s="1" t="str">
        <f t="shared" si="10"/>
        <v>2018-01-20</v>
      </c>
      <c r="B287" s="1" t="str">
        <f>"1130"</f>
        <v>1130</v>
      </c>
      <c r="C287" s="7" t="s">
        <v>380</v>
      </c>
      <c r="E287" s="1" t="s">
        <v>13</v>
      </c>
      <c r="G287" s="1" t="str">
        <f>"1"</f>
        <v>1</v>
      </c>
      <c r="H287" s="1">
        <v>0</v>
      </c>
      <c r="I287" s="1" t="s">
        <v>409</v>
      </c>
      <c r="K287" s="7" t="s">
        <v>381</v>
      </c>
      <c r="L287" s="1">
        <v>2014</v>
      </c>
      <c r="M287" s="1" t="s">
        <v>17</v>
      </c>
      <c r="N287" s="1" t="s">
        <v>71</v>
      </c>
    </row>
    <row r="288" spans="1:14" ht="45">
      <c r="A288" s="1" t="str">
        <f t="shared" si="10"/>
        <v>2018-01-20</v>
      </c>
      <c r="B288" s="1" t="str">
        <f>"1200"</f>
        <v>1200</v>
      </c>
      <c r="C288" s="7" t="s">
        <v>361</v>
      </c>
      <c r="E288" s="1" t="s">
        <v>24</v>
      </c>
      <c r="G288" s="1" t="str">
        <f>"2015"</f>
        <v>2015</v>
      </c>
      <c r="H288" s="1">
        <v>0</v>
      </c>
      <c r="I288" s="1" t="s">
        <v>409</v>
      </c>
      <c r="K288" s="7" t="s">
        <v>362</v>
      </c>
      <c r="L288" s="1">
        <v>0</v>
      </c>
      <c r="M288" s="1" t="s">
        <v>17</v>
      </c>
      <c r="N288" s="1" t="s">
        <v>363</v>
      </c>
    </row>
    <row r="289" spans="1:14" ht="61.5" customHeight="1">
      <c r="A289" s="1" t="str">
        <f t="shared" si="10"/>
        <v>2018-01-20</v>
      </c>
      <c r="B289" s="1" t="str">
        <f>"1400"</f>
        <v>1400</v>
      </c>
      <c r="C289" s="7" t="s">
        <v>346</v>
      </c>
      <c r="E289" s="1" t="s">
        <v>13</v>
      </c>
      <c r="F289" s="1" t="s">
        <v>64</v>
      </c>
      <c r="G289" s="1" t="str">
        <f>"01"</f>
        <v>01</v>
      </c>
      <c r="H289" s="1">
        <v>3</v>
      </c>
      <c r="I289" s="1" t="s">
        <v>409</v>
      </c>
      <c r="K289" s="7" t="s">
        <v>347</v>
      </c>
      <c r="L289" s="1">
        <v>2014</v>
      </c>
      <c r="M289" s="1" t="s">
        <v>100</v>
      </c>
      <c r="N289" s="1" t="s">
        <v>35</v>
      </c>
    </row>
    <row r="290" spans="1:14" ht="60">
      <c r="A290" s="1" t="str">
        <f t="shared" si="10"/>
        <v>2018-01-20</v>
      </c>
      <c r="B290" s="1" t="str">
        <f>"1430"</f>
        <v>1430</v>
      </c>
      <c r="C290" s="7" t="s">
        <v>341</v>
      </c>
      <c r="D290" s="7" t="s">
        <v>343</v>
      </c>
      <c r="E290" s="1" t="s">
        <v>24</v>
      </c>
      <c r="G290" s="1" t="str">
        <f>"03"</f>
        <v>03</v>
      </c>
      <c r="H290" s="1">
        <v>11</v>
      </c>
      <c r="I290" s="1" t="s">
        <v>409</v>
      </c>
      <c r="K290" s="7" t="s">
        <v>342</v>
      </c>
      <c r="L290" s="1">
        <v>0</v>
      </c>
      <c r="M290" s="1" t="s">
        <v>17</v>
      </c>
      <c r="N290" s="1" t="s">
        <v>104</v>
      </c>
    </row>
    <row r="291" spans="1:14" ht="75">
      <c r="A291" s="1" t="str">
        <f t="shared" si="10"/>
        <v>2018-01-20</v>
      </c>
      <c r="B291" s="1" t="str">
        <f>"1445"</f>
        <v>1445</v>
      </c>
      <c r="C291" s="7" t="s">
        <v>341</v>
      </c>
      <c r="D291" s="7" t="s">
        <v>345</v>
      </c>
      <c r="E291" s="1" t="s">
        <v>24</v>
      </c>
      <c r="G291" s="1" t="str">
        <f>"03"</f>
        <v>03</v>
      </c>
      <c r="H291" s="1">
        <v>12</v>
      </c>
      <c r="I291" s="1" t="s">
        <v>409</v>
      </c>
      <c r="K291" s="7" t="s">
        <v>344</v>
      </c>
      <c r="L291" s="1">
        <v>0</v>
      </c>
      <c r="M291" s="1" t="s">
        <v>17</v>
      </c>
      <c r="N291" s="1" t="s">
        <v>58</v>
      </c>
    </row>
    <row r="292" spans="1:14" ht="45">
      <c r="A292" s="1" t="str">
        <f t="shared" si="10"/>
        <v>2018-01-20</v>
      </c>
      <c r="B292" s="1" t="str">
        <f>"1500"</f>
        <v>1500</v>
      </c>
      <c r="C292" s="7" t="s">
        <v>382</v>
      </c>
      <c r="E292" s="1" t="s">
        <v>24</v>
      </c>
      <c r="G292" s="1" t="str">
        <f>"2015"</f>
        <v>2015</v>
      </c>
      <c r="H292" s="1">
        <v>7</v>
      </c>
      <c r="I292" s="1" t="s">
        <v>409</v>
      </c>
      <c r="K292" s="7" t="s">
        <v>383</v>
      </c>
      <c r="L292" s="1">
        <v>2015</v>
      </c>
      <c r="M292" s="1" t="s">
        <v>17</v>
      </c>
      <c r="N292" s="1" t="s">
        <v>366</v>
      </c>
    </row>
    <row r="293" spans="1:14" ht="60">
      <c r="A293" s="1" t="str">
        <f t="shared" si="10"/>
        <v>2018-01-20</v>
      </c>
      <c r="B293" s="1" t="str">
        <f>"1600"</f>
        <v>1600</v>
      </c>
      <c r="C293" s="7" t="s">
        <v>82</v>
      </c>
      <c r="D293" s="7" t="s">
        <v>449</v>
      </c>
      <c r="E293" s="1" t="s">
        <v>13</v>
      </c>
      <c r="F293" s="1" t="s">
        <v>384</v>
      </c>
      <c r="G293" s="1" t="str">
        <f>"01"</f>
        <v>01</v>
      </c>
      <c r="H293" s="1">
        <v>12</v>
      </c>
      <c r="I293" s="1" t="s">
        <v>409</v>
      </c>
      <c r="K293" s="7" t="s">
        <v>385</v>
      </c>
      <c r="L293" s="1">
        <v>2009</v>
      </c>
      <c r="M293" s="1" t="s">
        <v>17</v>
      </c>
      <c r="N293" s="1" t="s">
        <v>71</v>
      </c>
    </row>
    <row r="294" spans="1:14" ht="45">
      <c r="A294" s="1" t="str">
        <f t="shared" si="10"/>
        <v>2018-01-20</v>
      </c>
      <c r="B294" s="1" t="str">
        <f>"1630"</f>
        <v>1630</v>
      </c>
      <c r="C294" s="7" t="s">
        <v>386</v>
      </c>
      <c r="E294" s="1" t="s">
        <v>13</v>
      </c>
      <c r="F294" s="1" t="s">
        <v>64</v>
      </c>
      <c r="G294" s="1" t="str">
        <f>" "</f>
        <v> </v>
      </c>
      <c r="H294" s="1">
        <v>3</v>
      </c>
      <c r="I294" s="1" t="s">
        <v>409</v>
      </c>
      <c r="K294" s="7" t="s">
        <v>387</v>
      </c>
      <c r="L294" s="1">
        <v>2014</v>
      </c>
      <c r="M294" s="1" t="s">
        <v>17</v>
      </c>
      <c r="N294" s="1" t="s">
        <v>77</v>
      </c>
    </row>
    <row r="295" spans="1:14" ht="45">
      <c r="A295" s="1" t="str">
        <f t="shared" si="10"/>
        <v>2018-01-20</v>
      </c>
      <c r="B295" s="1" t="str">
        <f>"1700"</f>
        <v>1700</v>
      </c>
      <c r="C295" s="7" t="s">
        <v>388</v>
      </c>
      <c r="D295" s="7" t="s">
        <v>390</v>
      </c>
      <c r="E295" s="1" t="s">
        <v>13</v>
      </c>
      <c r="G295" s="1" t="str">
        <f>"1"</f>
        <v>1</v>
      </c>
      <c r="H295" s="1">
        <v>3</v>
      </c>
      <c r="I295" s="1" t="s">
        <v>409</v>
      </c>
      <c r="K295" s="7" t="s">
        <v>389</v>
      </c>
      <c r="L295" s="1">
        <v>2013</v>
      </c>
      <c r="M295" s="1" t="s">
        <v>100</v>
      </c>
      <c r="N295" s="1" t="s">
        <v>110</v>
      </c>
    </row>
    <row r="296" spans="1:14" ht="60">
      <c r="A296" s="1" t="str">
        <f t="shared" si="10"/>
        <v>2018-01-20</v>
      </c>
      <c r="B296" s="1" t="str">
        <f>"1800"</f>
        <v>1800</v>
      </c>
      <c r="C296" s="7" t="s">
        <v>80</v>
      </c>
      <c r="G296" s="1" t="str">
        <f>"2017"</f>
        <v>2017</v>
      </c>
      <c r="H296" s="1">
        <v>3</v>
      </c>
      <c r="J296" s="11" t="s">
        <v>451</v>
      </c>
      <c r="K296" s="7" t="s">
        <v>81</v>
      </c>
      <c r="L296" s="1">
        <v>2017</v>
      </c>
      <c r="M296" s="1" t="s">
        <v>79</v>
      </c>
      <c r="N296" s="1" t="s">
        <v>77</v>
      </c>
    </row>
    <row r="297" spans="1:14" ht="45">
      <c r="A297" s="1" t="str">
        <f t="shared" si="10"/>
        <v>2018-01-20</v>
      </c>
      <c r="B297" s="1" t="str">
        <f>"1830"</f>
        <v>1830</v>
      </c>
      <c r="C297" s="7" t="s">
        <v>391</v>
      </c>
      <c r="D297" s="7" t="s">
        <v>393</v>
      </c>
      <c r="E297" s="1" t="s">
        <v>13</v>
      </c>
      <c r="G297" s="1" t="str">
        <f>"01"</f>
        <v>01</v>
      </c>
      <c r="H297" s="1">
        <v>2</v>
      </c>
      <c r="I297" s="1" t="s">
        <v>409</v>
      </c>
      <c r="K297" s="7" t="s">
        <v>392</v>
      </c>
      <c r="L297" s="1">
        <v>2011</v>
      </c>
      <c r="M297" s="1" t="s">
        <v>27</v>
      </c>
      <c r="N297" s="1" t="s">
        <v>40</v>
      </c>
    </row>
    <row r="298" spans="1:14" ht="63.75" customHeight="1">
      <c r="A298" s="1" t="str">
        <f t="shared" si="10"/>
        <v>2018-01-20</v>
      </c>
      <c r="B298" s="1" t="str">
        <f>"1900"</f>
        <v>1900</v>
      </c>
      <c r="C298" s="7" t="s">
        <v>394</v>
      </c>
      <c r="E298" s="1" t="s">
        <v>24</v>
      </c>
      <c r="G298" s="1" t="str">
        <f>"01"</f>
        <v>01</v>
      </c>
      <c r="H298" s="1">
        <v>21</v>
      </c>
      <c r="I298" s="1" t="s">
        <v>409</v>
      </c>
      <c r="K298" s="7" t="s">
        <v>395</v>
      </c>
      <c r="L298" s="1">
        <v>2004</v>
      </c>
      <c r="M298" s="1" t="s">
        <v>79</v>
      </c>
      <c r="N298" s="1" t="s">
        <v>77</v>
      </c>
    </row>
    <row r="299" spans="1:14" ht="60">
      <c r="A299" s="1" t="str">
        <f t="shared" si="10"/>
        <v>2018-01-20</v>
      </c>
      <c r="B299" s="1" t="str">
        <f>"1930"</f>
        <v>1930</v>
      </c>
      <c r="C299" s="7" t="s">
        <v>63</v>
      </c>
      <c r="D299" s="7" t="s">
        <v>264</v>
      </c>
      <c r="E299" s="1" t="s">
        <v>204</v>
      </c>
      <c r="F299" s="1" t="s">
        <v>262</v>
      </c>
      <c r="G299" s="1" t="str">
        <f>"01"</f>
        <v>01</v>
      </c>
      <c r="H299" s="1">
        <v>7</v>
      </c>
      <c r="I299" s="1" t="s">
        <v>409</v>
      </c>
      <c r="J299" s="11" t="s">
        <v>460</v>
      </c>
      <c r="K299" s="7" t="s">
        <v>263</v>
      </c>
      <c r="L299" s="1">
        <v>2016</v>
      </c>
      <c r="M299" s="1" t="s">
        <v>27</v>
      </c>
      <c r="N299" s="1" t="s">
        <v>67</v>
      </c>
    </row>
    <row r="300" spans="1:14" ht="45">
      <c r="A300" s="1" t="str">
        <f t="shared" si="10"/>
        <v>2018-01-20</v>
      </c>
      <c r="B300" s="1" t="str">
        <f>"2030"</f>
        <v>2030</v>
      </c>
      <c r="C300" s="7" t="s">
        <v>450</v>
      </c>
      <c r="D300" s="7" t="s">
        <v>397</v>
      </c>
      <c r="E300" s="1" t="s">
        <v>69</v>
      </c>
      <c r="G300" s="1" t="str">
        <f>"2018"</f>
        <v>2018</v>
      </c>
      <c r="H300" s="1">
        <v>2</v>
      </c>
      <c r="J300" s="12" t="s">
        <v>459</v>
      </c>
      <c r="K300" s="7" t="s">
        <v>396</v>
      </c>
      <c r="L300" s="1">
        <v>2018</v>
      </c>
      <c r="M300" s="1" t="s">
        <v>17</v>
      </c>
      <c r="N300" s="1" t="s">
        <v>318</v>
      </c>
    </row>
    <row r="301" spans="1:14" ht="75">
      <c r="A301" s="1" t="str">
        <f t="shared" si="10"/>
        <v>2018-01-20</v>
      </c>
      <c r="B301" s="1" t="str">
        <f>"2230"</f>
        <v>2230</v>
      </c>
      <c r="C301" s="7" t="s">
        <v>398</v>
      </c>
      <c r="D301" s="7" t="s">
        <v>400</v>
      </c>
      <c r="E301" s="1" t="s">
        <v>13</v>
      </c>
      <c r="G301" s="1" t="str">
        <f>"1"</f>
        <v>1</v>
      </c>
      <c r="H301" s="1">
        <v>1</v>
      </c>
      <c r="I301" s="1" t="s">
        <v>409</v>
      </c>
      <c r="K301" s="7" t="s">
        <v>399</v>
      </c>
      <c r="L301" s="1">
        <v>2014</v>
      </c>
      <c r="M301" s="1" t="s">
        <v>401</v>
      </c>
      <c r="N301" s="1" t="s">
        <v>140</v>
      </c>
    </row>
    <row r="302" spans="1:14" ht="45">
      <c r="A302" s="1" t="str">
        <f t="shared" si="10"/>
        <v>2018-01-20</v>
      </c>
      <c r="B302" s="1" t="str">
        <f>"2300"</f>
        <v>2300</v>
      </c>
      <c r="C302" s="7" t="s">
        <v>402</v>
      </c>
      <c r="D302" s="7" t="s">
        <v>404</v>
      </c>
      <c r="E302" s="1" t="s">
        <v>13</v>
      </c>
      <c r="G302" s="1" t="str">
        <f>"2015"</f>
        <v>2015</v>
      </c>
      <c r="H302" s="1">
        <v>3</v>
      </c>
      <c r="I302" s="1" t="s">
        <v>409</v>
      </c>
      <c r="K302" s="7" t="s">
        <v>403</v>
      </c>
      <c r="L302" s="1">
        <v>2015</v>
      </c>
      <c r="M302" s="1" t="s">
        <v>17</v>
      </c>
      <c r="N302" s="1" t="s">
        <v>218</v>
      </c>
    </row>
    <row r="303" spans="1:14" ht="45">
      <c r="A303" s="1" t="str">
        <f>"2018-01-21"</f>
        <v>2018-01-21</v>
      </c>
      <c r="B303" s="1" t="str">
        <f>"0000"</f>
        <v>0000</v>
      </c>
      <c r="C303" s="7" t="s">
        <v>106</v>
      </c>
      <c r="E303" s="1" t="s">
        <v>364</v>
      </c>
      <c r="G303" s="1" t="str">
        <f>"2017"</f>
        <v>2017</v>
      </c>
      <c r="H303" s="1">
        <v>19</v>
      </c>
      <c r="J303" s="12" t="s">
        <v>458</v>
      </c>
      <c r="K303" s="7" t="s">
        <v>365</v>
      </c>
      <c r="L303" s="1">
        <v>2017</v>
      </c>
      <c r="M303" s="1" t="s">
        <v>17</v>
      </c>
      <c r="N303" s="1" t="s">
        <v>110</v>
      </c>
    </row>
    <row r="304" spans="1:14" ht="45">
      <c r="A304" s="1" t="str">
        <f>"2018-01-21"</f>
        <v>2018-01-21</v>
      </c>
      <c r="B304" s="1" t="str">
        <f>"0100"</f>
        <v>0100</v>
      </c>
      <c r="C304" s="7" t="s">
        <v>106</v>
      </c>
      <c r="E304" s="1" t="s">
        <v>364</v>
      </c>
      <c r="G304" s="1" t="str">
        <f>"2017"</f>
        <v>2017</v>
      </c>
      <c r="H304" s="1">
        <v>19</v>
      </c>
      <c r="J304" s="12" t="s">
        <v>458</v>
      </c>
      <c r="K304" s="7" t="s">
        <v>365</v>
      </c>
      <c r="L304" s="1">
        <v>2017</v>
      </c>
      <c r="M304" s="1" t="s">
        <v>17</v>
      </c>
      <c r="N304" s="1" t="s">
        <v>366</v>
      </c>
    </row>
    <row r="305" spans="1:14" ht="45">
      <c r="A305" s="1" t="str">
        <f>"2018-01-21"</f>
        <v>2018-01-21</v>
      </c>
      <c r="B305" s="1" t="str">
        <f>"0200"</f>
        <v>0200</v>
      </c>
      <c r="C305" s="7" t="s">
        <v>106</v>
      </c>
      <c r="E305" s="1" t="s">
        <v>364</v>
      </c>
      <c r="G305" s="1" t="str">
        <f>"2017"</f>
        <v>2017</v>
      </c>
      <c r="H305" s="1">
        <v>19</v>
      </c>
      <c r="J305" s="12" t="s">
        <v>458</v>
      </c>
      <c r="K305" s="7" t="s">
        <v>365</v>
      </c>
      <c r="L305" s="1">
        <v>2017</v>
      </c>
      <c r="M305" s="1" t="s">
        <v>17</v>
      </c>
      <c r="N305" s="1" t="s">
        <v>110</v>
      </c>
    </row>
    <row r="306" spans="1:14" ht="45">
      <c r="A306" s="1" t="str">
        <f>"2018-01-21"</f>
        <v>2018-01-21</v>
      </c>
      <c r="B306" s="1" t="str">
        <f>"0300"</f>
        <v>0300</v>
      </c>
      <c r="C306" s="7" t="s">
        <v>106</v>
      </c>
      <c r="E306" s="1" t="s">
        <v>364</v>
      </c>
      <c r="G306" s="1" t="str">
        <f>"2017"</f>
        <v>2017</v>
      </c>
      <c r="H306" s="1">
        <v>19</v>
      </c>
      <c r="J306" s="12" t="s">
        <v>458</v>
      </c>
      <c r="K306" s="7" t="s">
        <v>365</v>
      </c>
      <c r="L306" s="1">
        <v>2017</v>
      </c>
      <c r="M306" s="1" t="s">
        <v>17</v>
      </c>
      <c r="N306" s="1" t="s">
        <v>110</v>
      </c>
    </row>
    <row r="307" spans="1:14" ht="60">
      <c r="A307" s="1" t="str">
        <f>"2018-01-21"</f>
        <v>2018-01-21</v>
      </c>
      <c r="B307" s="1" t="str">
        <f>"0400"</f>
        <v>0400</v>
      </c>
      <c r="C307" s="7" t="s">
        <v>405</v>
      </c>
      <c r="E307" s="1" t="s">
        <v>204</v>
      </c>
      <c r="F307" s="1" t="s">
        <v>205</v>
      </c>
      <c r="G307" s="1" t="str">
        <f>"2008"</f>
        <v>2008</v>
      </c>
      <c r="H307" s="1">
        <v>0</v>
      </c>
      <c r="I307" s="1" t="s">
        <v>409</v>
      </c>
      <c r="K307" s="7" t="s">
        <v>406</v>
      </c>
      <c r="L307" s="1">
        <v>2008</v>
      </c>
      <c r="M307" s="1" t="s">
        <v>17</v>
      </c>
      <c r="N307" s="1" t="s">
        <v>407</v>
      </c>
    </row>
  </sheetData>
  <sheetProtection/>
  <printOptions/>
  <pageMargins left="0.75" right="0.75" top="1" bottom="1"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Cook</dc:creator>
  <cp:keywords/>
  <dc:description/>
  <cp:lastModifiedBy>Microsoft Office User</cp:lastModifiedBy>
  <dcterms:created xsi:type="dcterms:W3CDTF">2017-12-15T02:55:33Z</dcterms:created>
  <dcterms:modified xsi:type="dcterms:W3CDTF">2018-01-06T12:48:18Z</dcterms:modified>
  <cp:category/>
  <cp:version/>
  <cp:contentType/>
  <cp:contentStatus/>
</cp:coreProperties>
</file>