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60" windowWidth="27800" windowHeight="12580" activeTab="0"/>
  </bookViews>
  <sheets>
    <sheet name="Publicity Program Guide 928390" sheetId="1" r:id="rId1"/>
  </sheets>
  <definedNames/>
  <calcPr fullCalcOnLoad="1"/>
</workbook>
</file>

<file path=xl/sharedStrings.xml><?xml version="1.0" encoding="utf-8"?>
<sst xmlns="http://schemas.openxmlformats.org/spreadsheetml/2006/main" count="1961" uniqueCount="411">
  <si>
    <t>Date</t>
  </si>
  <si>
    <t>Start Time</t>
  </si>
  <si>
    <t>Title</t>
  </si>
  <si>
    <t>Classification</t>
  </si>
  <si>
    <t>Consumer Advice</t>
  </si>
  <si>
    <t>Digital Epg Synpopsis</t>
  </si>
  <si>
    <t>Episode Title</t>
  </si>
  <si>
    <t>Episode Number</t>
  </si>
  <si>
    <t>Repeat</t>
  </si>
  <si>
    <t>Series Number</t>
  </si>
  <si>
    <t>Year of Production</t>
  </si>
  <si>
    <t>Country of Origin</t>
  </si>
  <si>
    <t>Nominal Length</t>
  </si>
  <si>
    <t>Volumz</t>
  </si>
  <si>
    <t>PG</t>
  </si>
  <si>
    <t xml:space="preserve">a l s </t>
  </si>
  <si>
    <t>Hosted by music guru Alec Doomadgee, we feature some of our best indigenous musicians and go behind the scenes to have a 'dorris' and get the lowdown with your favorite artists from OZ and abroad.</t>
  </si>
  <si>
    <t>RPT</t>
  </si>
  <si>
    <t xml:space="preserve"> </t>
  </si>
  <si>
    <t>AUSTRALIA</t>
  </si>
  <si>
    <t>56mins</t>
  </si>
  <si>
    <t>Mysterious Cities Of Gold</t>
  </si>
  <si>
    <t>The original 80s animation classic that follows a young orphan called Esteban as he searches the New World for both his father and the mysterious Cities of Gold.</t>
  </si>
  <si>
    <t>FRANCE</t>
  </si>
  <si>
    <t>27mins</t>
  </si>
  <si>
    <t xml:space="preserve">Welcome To Wapos Bay </t>
  </si>
  <si>
    <t>G</t>
  </si>
  <si>
    <t>The kids of Wapos Bay love adventure and their playground is a vast area that's been home to their Cree ancestors for millennia. As they explore the world around them, they learn respect &amp; cooperation</t>
  </si>
  <si>
    <t>CANADA</t>
  </si>
  <si>
    <t>23mins</t>
  </si>
  <si>
    <t>The Time Compass</t>
  </si>
  <si>
    <t>The social organization, daily life, myths and beliefs of the main cultures of history addressed in a different tone, with touches of humour in a 'close-to-the-kids' language.</t>
  </si>
  <si>
    <t>SPAIN</t>
  </si>
  <si>
    <t>11mins</t>
  </si>
  <si>
    <t>Kagagi, The Raven</t>
  </si>
  <si>
    <t>Matthew is an average 16 year old, or at least he was. He has found out that he has inherited an ancient power and responsibility - and the age old evil known as the Windingo has returned.</t>
  </si>
  <si>
    <t>21mins</t>
  </si>
  <si>
    <t xml:space="preserve">Kaeloo </t>
  </si>
  <si>
    <t>Kaeloo has gone all 'New Age' and is into clairvoyance. She sets about trying to read her buddies' futures.</t>
  </si>
  <si>
    <t>Let's Play Paranormal Stuff</t>
  </si>
  <si>
    <t>7mins</t>
  </si>
  <si>
    <t>The Dreaming</t>
  </si>
  <si>
    <t>Animated traditional stories explained by the Elders  including the Dolphin NSW and the Wanka Manapulpa Minyma, WA</t>
  </si>
  <si>
    <t>22mins</t>
  </si>
  <si>
    <t xml:space="preserve">Finding My Magic </t>
  </si>
  <si>
    <t>Finding My Magic is a children's rights education program designed to teach students about their rights and responsibilities. Finding My Magic features Olympic Champion Cathy Freeman.</t>
  </si>
  <si>
    <t>Tipi Tales</t>
  </si>
  <si>
    <t>Set in the crook of a forest, Tipi Tales are adventures in story and song, where Elizabeth, Junior, Russell and Sam play and grow together.</t>
  </si>
  <si>
    <t>Hair Cut</t>
  </si>
  <si>
    <t>13mins</t>
  </si>
  <si>
    <t xml:space="preserve">Aussie Bush Tales </t>
  </si>
  <si>
    <t>The children go down to the river to catch some mud crabs for dinner. Boya rescues a Joey kangaroo and makes a new friend. All their hard work is wasted as the mud crabs all get away except for one.</t>
  </si>
  <si>
    <t>Boya's Pet Mud Crab</t>
  </si>
  <si>
    <t>9mins</t>
  </si>
  <si>
    <t xml:space="preserve">Tiga Talk </t>
  </si>
  <si>
    <t>Kimmie and Jason have a secret - whenever all the adults leave the room, their plush toy wolf Tiga comes to life to teach the kids all the stories, sounds and languages he has learned from their Kokum</t>
  </si>
  <si>
    <t>24mins</t>
  </si>
  <si>
    <t>Inuk</t>
  </si>
  <si>
    <t>Inuk is a highly imaginative seven-year-old Inuit boy who lives with his family in the Arctic. Destined to become a shaman, Inuk has special magical powers.</t>
  </si>
  <si>
    <t xml:space="preserve">Yamba's Playtime </t>
  </si>
  <si>
    <t>Come join Yamba the Honeyant and her friends for lots of fun!</t>
  </si>
  <si>
    <t>Yamba The Star</t>
  </si>
  <si>
    <t>NITV News: Week In Review</t>
  </si>
  <si>
    <t>NC</t>
  </si>
  <si>
    <t>Natalie Ahmat takes a look at the week that was, bringing you the stories that mattered this week from right across the Nation.</t>
  </si>
  <si>
    <t>26mins</t>
  </si>
  <si>
    <t>Experience the grassroots passion and spirit of Adelaide club rugby.</t>
  </si>
  <si>
    <t>90mins</t>
  </si>
  <si>
    <t>AFL 2018: Heartland Footy</t>
  </si>
  <si>
    <t>Grassroots AFL from across Australia.</t>
  </si>
  <si>
    <t>105mins</t>
  </si>
  <si>
    <t>Afl 2018: NEAFL</t>
  </si>
  <si>
    <t>Journey alongside the Northern Territory Thunder through the NEAFL season as they take on AFL Reserve sides and the best clubs from Queensland, New South Wales, and the ACT.</t>
  </si>
  <si>
    <t>NT Thunder V Canberra Demons</t>
  </si>
  <si>
    <t>110mins</t>
  </si>
  <si>
    <t>Motor Sport: Dakar Rally 2018</t>
  </si>
  <si>
    <t>Stage 14 is the final stage as the competitors have to cross 30 rivers around Cordoba.</t>
  </si>
  <si>
    <t>PERU</t>
  </si>
  <si>
    <t>25mins</t>
  </si>
  <si>
    <t>Maori TV's Native Affairs</t>
  </si>
  <si>
    <t>Maori Television's flagship current affairs show, Native Affairs, mixes pre-recorded stories with live interviews and panels, where invited guests discuss the latest events.</t>
  </si>
  <si>
    <t>NEW ZEALAND</t>
  </si>
  <si>
    <t>Te Kaea</t>
  </si>
  <si>
    <t>When it happens in the Maori world, you'll hear about it on Te Kaea first. This is Maori Television's flagship news program's week in review, featuring local, national and international stories.</t>
  </si>
  <si>
    <t>Noongar Dandjoo</t>
  </si>
  <si>
    <t>Kaya! Hello! Noongar Dandjoo is back. Follow our hosts Neil Coyne and Kimberley Benjamin as they share with us the Noongar culture through unique stories from within the Noongar community.</t>
  </si>
  <si>
    <t>Defining Moments</t>
  </si>
  <si>
    <t>Follow Jeremy Geia as he takes you through the spectacular Laura Festival. Jeremy meets elders, dancers and gets the stories behind the color and festivities to find out what makes it so special.</t>
  </si>
  <si>
    <t>Laura</t>
  </si>
  <si>
    <t>Get Your Fish On</t>
  </si>
  <si>
    <t>Whether you're a fishing ace, an amateur angler or just love a bit of fishy fun, this series of the popular competitive fishing show, Get Your Fish On will have you hooked.</t>
  </si>
  <si>
    <t>Bream Bay</t>
  </si>
  <si>
    <t>Colour Theory: Underground</t>
  </si>
  <si>
    <t>Warraba's contemporary art's education has opened him to a world of exhibition where he chooses not to be confined to one type of practice.</t>
  </si>
  <si>
    <t>Warraba Weatherall</t>
  </si>
  <si>
    <t>The Point In Review</t>
  </si>
  <si>
    <t>We take a look at some of the big investigations, celebrity interviews and Indigenous news from around the nation.</t>
  </si>
  <si>
    <t>0mins</t>
  </si>
  <si>
    <t>1491: The Untold Story Of the Americas</t>
  </si>
  <si>
    <t>Presented from an indigenous perspective this series will take its audience on an unforgettable journey along a timeline that dates as far back as 40,000 years ago through to 1491.</t>
  </si>
  <si>
    <t>Art</t>
  </si>
  <si>
    <t>48mins</t>
  </si>
  <si>
    <t>Biggie And Tupac</t>
  </si>
  <si>
    <t>M</t>
  </si>
  <si>
    <t xml:space="preserve">a l </t>
  </si>
  <si>
    <t>Filmmaker Nick Broomfield examines the unsolved murders of rappers Tupac Shakur and Biggie Smalls.</t>
  </si>
  <si>
    <t>USA</t>
  </si>
  <si>
    <t>103mins</t>
  </si>
  <si>
    <t>Kiki</t>
  </si>
  <si>
    <t>MA</t>
  </si>
  <si>
    <t xml:space="preserve">l </t>
  </si>
  <si>
    <t>A documentary delving into the unique and powerful stories of seven unique characters from the Kiki community, capturing both their personal battles and spectacular performances.</t>
  </si>
  <si>
    <t>SWEDEN</t>
  </si>
  <si>
    <t>89mins</t>
  </si>
  <si>
    <t>57mins</t>
  </si>
  <si>
    <t>54mins</t>
  </si>
  <si>
    <t>All's Fair</t>
  </si>
  <si>
    <t>Stumpy is at the wheel of a car in a dangerous chase when he doesn't even have a driver's license. A crash is evident.</t>
  </si>
  <si>
    <t>Let's Play Driver's License</t>
  </si>
  <si>
    <t>5mins</t>
  </si>
  <si>
    <t>Bored</t>
  </si>
  <si>
    <t>14mins</t>
  </si>
  <si>
    <t>Aussie Bush Tales</t>
  </si>
  <si>
    <t>The children go swimming in the billabong, not realising a crocodile is lurking in the water. The crocodile chases after Jarra and a turtle and Jarra grabs hold of a tree branch and pulls himself up.</t>
  </si>
  <si>
    <t>Billabong Ripple</t>
  </si>
  <si>
    <t>Fun With Yamba</t>
  </si>
  <si>
    <t>Kanalaritja - An Unbroken String</t>
  </si>
  <si>
    <t>Kanalaritja tells the story of Tasmanian Aboriginal shell stringing, a story of survival and resilience.</t>
  </si>
  <si>
    <t>Waabiny Time</t>
  </si>
  <si>
    <t>Moorditj walang, good health is about looking after our bodies every day. It's solid koolangka!</t>
  </si>
  <si>
    <t>Health</t>
  </si>
  <si>
    <t>Yarramundi Kids</t>
  </si>
  <si>
    <t>We see how everything has a life cycle. Kerrianne Cox sings "Bush Tucker" song. Lillii Pilli shows her Nan's backyard. Storytime is Caterpillar &amp; Butterfly.</t>
  </si>
  <si>
    <t>Life Cycle</t>
  </si>
  <si>
    <t>Musomagic Outback Tracks</t>
  </si>
  <si>
    <t>Showcasing songs and videos created in remote outback communities.</t>
  </si>
  <si>
    <t>Daly River</t>
  </si>
  <si>
    <t>Grounded</t>
  </si>
  <si>
    <t>Mesopotamia Part 1</t>
  </si>
  <si>
    <t>Music Voyager</t>
  </si>
  <si>
    <t>This music-based travel series invites viewers to discover the exciting sounds of the planet. Ethnomusicologist and record producer Jacob Edgar embarks on a quest to find the world's best songs.</t>
  </si>
  <si>
    <t>India: Bollywood Adventures</t>
  </si>
  <si>
    <t>Real Pasifik</t>
  </si>
  <si>
    <t>A cooking series with a beautiful philosophy; exploring cooking as a product of culture and community. We look at sourcing local ingredients and harvesting the rich knowledge of indigenous communities</t>
  </si>
  <si>
    <t>Vanuatu</t>
  </si>
  <si>
    <t>VANUATU</t>
  </si>
  <si>
    <t>Surviving</t>
  </si>
  <si>
    <t>Lenore is an Aboriginal woman whose mother came from a large clan from Pt Pearce Community on the Yorke Peninsula.</t>
  </si>
  <si>
    <t>Leonre Chantrelle</t>
  </si>
  <si>
    <t>Frances and her family are well-known for their art, craft and artefact making which they have been producing, exhibiting and selling in and around Lakes Entrance for years.</t>
  </si>
  <si>
    <t>Frances Harrison</t>
  </si>
  <si>
    <t xml:space="preserve">Hard Rock Medical </t>
  </si>
  <si>
    <t>With the school on hiatus the students pursue personal interests - but the break is anything but quiet.</t>
  </si>
  <si>
    <t>Trouble</t>
  </si>
  <si>
    <t>Our Stories</t>
  </si>
  <si>
    <t>From lawyer to personal trainer and health professional, Gary Lui (Erub) shares his story of how he changed and completely reshaped his lifestyle and his wellbeing.</t>
  </si>
  <si>
    <t>Gary Lui</t>
  </si>
  <si>
    <t>Custodians</t>
  </si>
  <si>
    <t>Lindsay Thomas is a traditional owner of the Nukunu in Port Augusta South Australia. His people belong to the Southern end of The Flinders Ranges.</t>
  </si>
  <si>
    <t>Nukunu - Port Augusta</t>
  </si>
  <si>
    <t>4mins</t>
  </si>
  <si>
    <t>NITV News</t>
  </si>
  <si>
    <t xml:space="preserve">The latest news from the oldest living culture, NITV delivers Australian stories from an Indigenous perspective.  </t>
  </si>
  <si>
    <t>Art + Soul</t>
  </si>
  <si>
    <t>Daniel Boyd paints Captain Cook as pirate; Yolngu man Wanyubi Marika's art tells ancient stories. The past is embedded in Jonathan Jones' light installations; Esme Timbery adapts shell-work traditions</t>
  </si>
  <si>
    <t>Pride And Prejudice</t>
  </si>
  <si>
    <t>58mins</t>
  </si>
  <si>
    <t>The Creator's Game</t>
  </si>
  <si>
    <t>Daniel must defeat all odds, even himself, if he wants to regain the respect of his team and get the coaching position he covets.</t>
  </si>
  <si>
    <t>40mins</t>
  </si>
  <si>
    <t>Always Was Always Will Be</t>
  </si>
  <si>
    <t>This film documents the camp set up by a number of Aboriginal organisations to protect the Sacred Grounds of the Waugul in the middle of Perth from construction of a tourist centre and car park.</t>
  </si>
  <si>
    <t>31mins</t>
  </si>
  <si>
    <t>Maiden Flight Of The Condor</t>
  </si>
  <si>
    <t>As The Bannock Browns</t>
  </si>
  <si>
    <t>Stumpy collects Mister Coolskin cards. To get the final card in the collection, he has to eat 712 pots of yogurt: an easy task for Quack-Quack.</t>
  </si>
  <si>
    <t>Let's Play Super Powers</t>
  </si>
  <si>
    <t xml:space="preserve">a </t>
  </si>
  <si>
    <t>Taking Turns</t>
  </si>
  <si>
    <t>Moort the Elder is hungry for boiled emu eggs and sends the children to find some. The children come back empty-handed so he shows them how to find them. They arrive too late the eggs are hatching.</t>
  </si>
  <si>
    <t>Boiled Emu Eggs</t>
  </si>
  <si>
    <t>10mins</t>
  </si>
  <si>
    <t>Yamba Out And About</t>
  </si>
  <si>
    <t>Kedala, day-time for the ngaangk, the sun and kedalak, night-time is when the miyak the moon comes out.</t>
  </si>
  <si>
    <t>Day And Night</t>
  </si>
  <si>
    <t>Today's show is about how we use our senses to smell, touch, taste, hear &amp; see. We see Chris Sarra as a little boy. Storytime is "The 2-Hearted Numbat." We learn about Aboriginal fish traps.</t>
  </si>
  <si>
    <t>Kalgoorlie</t>
  </si>
  <si>
    <t>Grounded is a variety show for teenage kids that lives in community, bush town, or the city; where real people talk about their lives, share their dreams and show you what they're made of</t>
  </si>
  <si>
    <t>Mesopotamia Part 2</t>
  </si>
  <si>
    <t>India: Gypsy Journey</t>
  </si>
  <si>
    <t>Fiji</t>
  </si>
  <si>
    <t>Around The Campfire</t>
  </si>
  <si>
    <t>Birubi is the traditional name for Stockton Beach, which is a 32km stretch from Stockton to Anna Bay. It has a huge cultural significance for the area.</t>
  </si>
  <si>
    <t>Birubi</t>
  </si>
  <si>
    <t>Andrew Bowles is a Nyul Nyul man and long term resident of the Dampier Peninsula. For years Andrew had been told by the elders, now long gone, that Pender Bay was an ancient whale ground.</t>
  </si>
  <si>
    <t>Two Moons With Andrew Bowles</t>
  </si>
  <si>
    <t>From The Western Frontier</t>
  </si>
  <si>
    <t>Prominent Nyungar artist Sandra Hill helps her granddaughter Meeka find her cultural identity.</t>
  </si>
  <si>
    <t>Emerging from the Deserts of Central Australia is the unique sounds of Apakatjah, who blend intricate guitar work with ancient languages, stirring harmonies and traditional instruments.</t>
  </si>
  <si>
    <t>Apakatjah - Cast In Half</t>
  </si>
  <si>
    <t>15mins</t>
  </si>
  <si>
    <t>Murrundindi is an Aboriginal Zoo keeper at the Healesville Sanctuary Zoo and a proud traditional owner of the Wurundjeri nation in Victoria.</t>
  </si>
  <si>
    <t>Wurundjeri - Healesville</t>
  </si>
  <si>
    <t>Atlanta</t>
  </si>
  <si>
    <t xml:space="preserve">a l v </t>
  </si>
  <si>
    <t>The boys run into some money trouble with Paper Boi, a celebrity who flaunts his money.</t>
  </si>
  <si>
    <t>Woods</t>
  </si>
  <si>
    <t xml:space="preserve">Express Yourself </t>
  </si>
  <si>
    <t>The godfather of Indigenous stand-up comedy, Sean Choolburra is back with a new kick ass comedy series and some of the hottest dancers the black community has ever seen.</t>
  </si>
  <si>
    <t xml:space="preserve">Rugby League: Over The Black Dot </t>
  </si>
  <si>
    <t>Djuro Sen, George Rose and Owen Craigie return to Over the Black Dot with all the weekly news and analysis of the greatest game of all, Rugby League.</t>
  </si>
  <si>
    <t>60mins</t>
  </si>
  <si>
    <t>Hunting Aotearoa</t>
  </si>
  <si>
    <t xml:space="preserve">a w </t>
  </si>
  <si>
    <t>Charismatic hosts Howard Morrison Jnr and Matua Parkinson take viewers into the heartland of NZ with salt-of-the-earth characters who are passionate about hunting in the stunning outdoors of Aotearoa.</t>
  </si>
  <si>
    <t>Kauta Whanau</t>
  </si>
  <si>
    <t>Cameron Petley</t>
  </si>
  <si>
    <t>City Slickers Rodeo</t>
  </si>
  <si>
    <t>City Slickers Rodeo features six urban youths who have been sent to a rodeo boot camp to learn the rough and tough sport of rodeo from some of New Zealand's best cowboys.</t>
  </si>
  <si>
    <t>Artie: Our Tribute To A Legend</t>
  </si>
  <si>
    <t>We remember and celebrate the life and achievements of the late great Arthur Beetson. Hosted by Brad Cooke and Mark Beetson.</t>
  </si>
  <si>
    <t>29mins</t>
  </si>
  <si>
    <t>52mins</t>
  </si>
  <si>
    <t>Guardians</t>
  </si>
  <si>
    <t>Do aliens exist? If so, what do they look like? Kaeloo is convinced there's a parallel Planet Smileyland on the other side of the galaxy with people just like them.</t>
  </si>
  <si>
    <t>Let's Play Astronauts</t>
  </si>
  <si>
    <t>I'm Number One</t>
  </si>
  <si>
    <t>Elder Moort is sleeping in his humpy when he hears a noise behind a bush and sends the children to find out what is making the noise. The children find a cave and are chased by a black boar.</t>
  </si>
  <si>
    <t>Yamba's Antastic Adventures</t>
  </si>
  <si>
    <t>Songlines</t>
  </si>
  <si>
    <t>The Lurujarri Songline starts north of One Arm Point and travels 450 kilometres to the south of Bidyadanga, the exit place.</t>
  </si>
  <si>
    <t>Naji</t>
  </si>
  <si>
    <t xml:space="preserve">Be Deadly </t>
  </si>
  <si>
    <t>Be Deadly is a collaboration between Aboriginal and Torres Strait Islander and non-indigenous artists to create public art projects to showcase Australia's rich and diverse Indigenous cultures.</t>
  </si>
  <si>
    <t>20mins</t>
  </si>
  <si>
    <t>Kwort Kwobikin, to celebrate is deadly! Moort madja, family get-togethers are deadly!</t>
  </si>
  <si>
    <t>Celebrate</t>
  </si>
  <si>
    <t>Today's show is about celebrations, including Naidoc Week. Jessica Mauboy sings "Up Down." A diablo expert shows his skills &amp; we learn more words in the Darug language</t>
  </si>
  <si>
    <t>Celebrations</t>
  </si>
  <si>
    <t>Wadeye</t>
  </si>
  <si>
    <t>Grounded is a variety show for teenage kids that lives in community, bush town, or the city; where real people talk about their lives, share their dreams and show you what they're made of.</t>
  </si>
  <si>
    <t>Islam Part 1</t>
  </si>
  <si>
    <t>India: Delhi Underground</t>
  </si>
  <si>
    <t>New Zealand</t>
  </si>
  <si>
    <t>Desperate Measures</t>
  </si>
  <si>
    <t>On the anniversary of WWI, Tamara Pearson sets out to discover more about her 'gami' Norman Baird, a Kuku Yalanji digger, whom served in both world wars,</t>
  </si>
  <si>
    <t>Norman Baird The Bama Digger</t>
  </si>
  <si>
    <t>Roy Marika involvement in the Nabalco case that eventually led to the Aboriginal Land Rights (Northern Territory) Act 1976 provided the groundwork for his life-long fight for Yolngu rights.</t>
  </si>
  <si>
    <t>Roy Marika The Father Of Land Rights</t>
  </si>
  <si>
    <t>Everyday Brave</t>
  </si>
  <si>
    <t>The story of Bonita Mabo-widow of the late Eddie Mabo, she is an Australian of South Sea Islander and Aboriginal descent, who raised ten children, often single-handedly.</t>
  </si>
  <si>
    <t>For Who Am I: Bonita Mabo</t>
  </si>
  <si>
    <t>Over the decades brothers David and Daniel Dow (Mer &amp; Erub), both gifted and talented songwriters and performers, reflect on their musical careers when sadly after a family tragedy.</t>
  </si>
  <si>
    <t>Jimmy Edgar is a Yawuru traditional elder from Broome in Western Australia. Jimmy showcases his land and shows us some nature bush honey from the tree.</t>
  </si>
  <si>
    <t>Yawuru - Broome</t>
  </si>
  <si>
    <t>The Marngrook Footy Show</t>
  </si>
  <si>
    <t>Join Grant Hansen, Derek Kickett and some of the biggest names in AFL for a show full of Indigenous humour, analysis and insights into Australian Rules culture, fans and players.</t>
  </si>
  <si>
    <t xml:space="preserve">Living Black </t>
  </si>
  <si>
    <t>Australia's longest running Indigenous current affairs program bringing compelling human stories and looking in-depth at some of the most important issues affecting Indigenous Australians.</t>
  </si>
  <si>
    <t>Palm Island Looking Back</t>
  </si>
  <si>
    <t>NT Thunder V Aspley Hornets</t>
  </si>
  <si>
    <t>Aesop's Way</t>
  </si>
  <si>
    <t>In this short film we follow the lives of two young men in Sydney who both encounter racism on their short journey to work.</t>
  </si>
  <si>
    <t>6mins</t>
  </si>
  <si>
    <t>Hosted by Alec Doomadgee, Volumz brings you music and interviews highlighting the best of the Australian Indigenous music scene.</t>
  </si>
  <si>
    <t>59mins</t>
  </si>
  <si>
    <t>55mins</t>
  </si>
  <si>
    <t>All Access</t>
  </si>
  <si>
    <t>Mr Cat has a doctor's prescription: total rest, no effort, and peace and quiet!</t>
  </si>
  <si>
    <t>Let's Play Justice Masters</t>
  </si>
  <si>
    <t>Most Important</t>
  </si>
  <si>
    <t>The children walk to the coast to enjoy some oyster pearl meat. They are walking for days then finally see the sandy beaches for the first time. Here they find a black pearl and turtle nest.</t>
  </si>
  <si>
    <t>Turtles Nest</t>
  </si>
  <si>
    <t>Yamba's Brilliant Travels</t>
  </si>
  <si>
    <t>Noongar people have been solid tool makers for a long, long time. Karli, the boomerang and kitj, the spear are very useful tools.</t>
  </si>
  <si>
    <t>Traditional Tools</t>
  </si>
  <si>
    <t>Today's show is about reading the land &amp; making sense of the weather..</t>
  </si>
  <si>
    <t>Reading The Land</t>
  </si>
  <si>
    <t>Areyonga</t>
  </si>
  <si>
    <t>A series of fast-moving grab-bag of teenage interest items covering every aspect of Aboriginal youth, pride and culture.</t>
  </si>
  <si>
    <t>Islam Part 2</t>
  </si>
  <si>
    <t>Jamaica: Beyond Bob Marley</t>
  </si>
  <si>
    <t>Tonga</t>
  </si>
  <si>
    <t>Our Footprint</t>
  </si>
  <si>
    <t>Aunty Esther Quinlan is one of Kempsey's last elders to speak and teach the local Dunghutti language. It's a language, like most Aboriginal languages in Australia that was once forbidden.</t>
  </si>
  <si>
    <t>Esther Quinlan</t>
  </si>
  <si>
    <t>Shirley Peisley has been active in campaigning for welfare and cultural legal rights since the 60's. Raised in Kingston SE by her grandparents she moved to Adelaide to finish her education.</t>
  </si>
  <si>
    <t>Shirley Peisley</t>
  </si>
  <si>
    <t>Africa On A Plate</t>
  </si>
  <si>
    <t>This cooking episode provides detailed recipe information from Lentswe's South Africa journey for easy duplication at home!</t>
  </si>
  <si>
    <t>Cooking With Lentswe: South Africa</t>
  </si>
  <si>
    <t>SOUTH AFRICA</t>
  </si>
  <si>
    <t>Born in Wallaroo in 1955, Rosemary is a proud Aboriginal South Australian and her traditional heritage is the Kaurna people of the Adelaide Plains and Koogatha and Wirrangu from the west coast of SA.</t>
  </si>
  <si>
    <t>Rosemary Wanganeen</t>
  </si>
  <si>
    <t>Karno Walker is a Ramindjeri man from Kangaroo Island in South Australia. He takes us all on a tour of his island and showcases some unusual rock formations that have designs of animals on them.</t>
  </si>
  <si>
    <t>Ramindjeri - Kangaroo Island</t>
  </si>
  <si>
    <t>The Gods Of Wheat Street</t>
  </si>
  <si>
    <t>She Who Supplanted Her Sister</t>
  </si>
  <si>
    <t>The Point</t>
  </si>
  <si>
    <t>The Point returns in a new weekly format featuring investigative journalism, celebrity interviews, international and domestic Indigenous news and live crosses to events around the nation.</t>
  </si>
  <si>
    <t>Why Do Fools Fall In Love?</t>
  </si>
  <si>
    <t>Three women each claim to be the widow of 1950s doo-wop singer Frankie Lymon, claiming legal rights to his estate.</t>
  </si>
  <si>
    <t>116mins</t>
  </si>
  <si>
    <t>As Long As The River Flows</t>
  </si>
  <si>
    <t>Back to black-and-white movies, where Kaeloo, as a 1950s private eye, must find the sister of Stumpy, playing the role of femme fatale himself!</t>
  </si>
  <si>
    <t>Let's Play Detectives</t>
  </si>
  <si>
    <t>Gone Fishing</t>
  </si>
  <si>
    <t>The children go down to the Paperbark Billabong hoping to see the strange creature which the Elder Moort tells them lives in the water. Moort describes the noise made by the creature as 'Baoloo-oo'.</t>
  </si>
  <si>
    <t>Billabong Baoloo-Oo</t>
  </si>
  <si>
    <t>Yamba Visits The Sea</t>
  </si>
  <si>
    <t>Protecting Manuwangku</t>
  </si>
  <si>
    <t>Protecting Manuwangku documents the struggle against ongoing attempts to build a nuclear waste dump on Aboriginal Land in Muckaty in the Northern Territory.</t>
  </si>
  <si>
    <t>Do you feel djoorabiny, do you feel happy? Or do you feel menditj, do you feel sick? Make sure you share how you feel with someone who cares. It's moorditj koolangka!</t>
  </si>
  <si>
    <t>Feelings</t>
  </si>
  <si>
    <t>Today's show is about the night sky and the traditional significance of the stars for Darug people.</t>
  </si>
  <si>
    <t>Night Sky</t>
  </si>
  <si>
    <t>Kimberley</t>
  </si>
  <si>
    <t>Jamaica: Roots, Rock And Reggae</t>
  </si>
  <si>
    <t>Pasifik On A Plate</t>
  </si>
  <si>
    <t>Unearthed</t>
  </si>
  <si>
    <t>Leetoia Williams, Profile on 33 year old member of the Bundjalung community. She is a strong woman who has created peace and unity through her projects like 'Oceans Rhythms'.</t>
  </si>
  <si>
    <t>Leetoia Williams</t>
  </si>
  <si>
    <t>Jimblah winner of the hilltop hood awards, Jimblah is an Indigenosu producer/MC/writer from Adelaide. Hailing from the Larrakia nation he is influenced by a wide range of artists and genres.</t>
  </si>
  <si>
    <t>Jimblah</t>
  </si>
  <si>
    <t>Project Matauranga</t>
  </si>
  <si>
    <t>Investigates Maori worldviews and methodologies within the scientific community and looks at their practical applications to find solutions by combining Maori knowledge and western science.</t>
  </si>
  <si>
    <t>Geo</t>
  </si>
  <si>
    <t>Julie Okely a descendant of the Kamilaroi nation of NSW, is currently living in Canberra with her two children Taylah and Ayden. Julie grew up in Baradine, Sydney and Kenebri with her paternal family.</t>
  </si>
  <si>
    <t>Julie Okely</t>
  </si>
  <si>
    <t>Larry Kelly is a Gumbainggirr elder from Nambucca Heads in New South Wales. He explains the dreamtime story of how his land had come to be.</t>
  </si>
  <si>
    <t>Gumbainggirr - Nambucca Heads</t>
  </si>
  <si>
    <t>Selkie</t>
  </si>
  <si>
    <t>85mins</t>
  </si>
  <si>
    <t xml:space="preserve">Always Have And Always Will </t>
  </si>
  <si>
    <t>Doreen and Gladys Miller, re-visit the now derelict homesteads and stations where they grew up and worked as adults, to pass on their stories to younger family members.</t>
  </si>
  <si>
    <t>Tricks N Treats</t>
  </si>
  <si>
    <t>The buddies decide to play basketball. Kaeloo and Mr Cat face off against Stumpy and Quack-Quack.</t>
  </si>
  <si>
    <t>Let's Play Streetball</t>
  </si>
  <si>
    <t>Animated traditional stories explained by the Elders  including the Dolphin NSW and the Wanka Manapulpa Minyma, WA.</t>
  </si>
  <si>
    <t>Double Trouble</t>
  </si>
  <si>
    <t>Elder Moort goes fishing and is keen to show the children what an experienced hunter he is. He spots a long neck turtle in the swamp and positions himself on a log only to feel it move beneath him.</t>
  </si>
  <si>
    <t>Crocodile In A Swamp</t>
  </si>
  <si>
    <t>8mins</t>
  </si>
  <si>
    <t>Yamba's Giant Encounters</t>
  </si>
  <si>
    <t>4 For The Road</t>
  </si>
  <si>
    <t>NITV brings you the music you like to listen to when you're out on a long drive. Whether you like the reggae beats of Bart Willoughby, the sensational Casey Donovan, the soulful sounds of Ian Tambo</t>
  </si>
  <si>
    <t>53mins</t>
  </si>
  <si>
    <t>NITV On The Road: Best of Barunga</t>
  </si>
  <si>
    <t>From our travelling music series NITV showcases veterans and newcomers alike as they perform at the Barunga Festival 2016</t>
  </si>
  <si>
    <t>83mins</t>
  </si>
  <si>
    <t xml:space="preserve">Standing On Sacred Ground </t>
  </si>
  <si>
    <t>Native Hawaiins and Aboriginal Australians resist threats to their sacred places in a growing international movement to defend human rights and protect the environment.</t>
  </si>
  <si>
    <t>Islands Of Sanctuary</t>
  </si>
  <si>
    <t>NITV News Weekend Edition</t>
  </si>
  <si>
    <t>Natalie Ahmat takes a look at the week that was, bringing you the stories that mattered this week from right across the nation.</t>
  </si>
  <si>
    <t>88 charts the historic events that led up to the grassroots mobilization of Indigenous communities throughout Australia to gather in protest against Australia Day in Sydney.</t>
  </si>
  <si>
    <t>Colombia: Afro-Colombian Grooves</t>
  </si>
  <si>
    <t>Let's Talk Constitutional Reform</t>
  </si>
  <si>
    <t xml:space="preserve">w </t>
  </si>
  <si>
    <t>An in-depth disucussion about what constitutional reform could mean for First Nations peoples. Hosted by Tiga Bayles.</t>
  </si>
  <si>
    <t>The Urubus</t>
  </si>
  <si>
    <t>The Elements</t>
  </si>
  <si>
    <t>The Ancient Israelites Part 2</t>
  </si>
  <si>
    <t xml:space="preserve">Rugby Union 2018: South Australian Rugby Union </t>
  </si>
  <si>
    <t>The Great Condor</t>
  </si>
  <si>
    <t>The Inca Empire Part 1</t>
  </si>
  <si>
    <t xml:space="preserve">Tyrone enters a chess competition at St Philip's College. We hear about the Aboriginal and TSI Aspirations program and its impact on school students. </t>
  </si>
  <si>
    <t>The Inca Empire Part 2</t>
  </si>
  <si>
    <t>The Senses</t>
  </si>
  <si>
    <t>The Third Space</t>
  </si>
  <si>
    <t>The Nasca Plateau</t>
  </si>
  <si>
    <t>The Aztec Empire Part 1</t>
  </si>
  <si>
    <t>The Scary Swine</t>
  </si>
  <si>
    <t>The Dow Brothers</t>
  </si>
  <si>
    <t>The Spaniards' Cannon</t>
  </si>
  <si>
    <t>The Aztec Empire Part 2</t>
  </si>
  <si>
    <t>The Amazons</t>
  </si>
  <si>
    <t>The Persian Empire Part 1</t>
  </si>
  <si>
    <t xml:space="preserve">Big Freedia: Queen Of Bounce </t>
  </si>
  <si>
    <t>The Mirror Of The Moon</t>
  </si>
  <si>
    <t>Casey Donovan</t>
  </si>
  <si>
    <t>Freedia explores new frontiers when he invites the people of New Orleans to an open call shoot celebrating the art of the Azz and all things Twerk while trying to work on his relationship with Devon.</t>
  </si>
  <si>
    <t>Season 4 kicks off with Team Freedia twerking through NYC where Freedia gets a shock when he meets with the publishers of his upcoming autobiography, and Skip dreams of bouncing on Broadway.</t>
  </si>
  <si>
    <t>Jamie is a typical teenager with a good life: a popular lad on the footy team with a part-time job. But all this changes when his mum announces that she has a new job as s scientist at a marine base.</t>
  </si>
  <si>
    <t>Everyone is relieved to have Odin home, but the business is in deep trouble despite all their efforts. When Odin's wife arrives out of nowhere all Libby's insecurities return.</t>
  </si>
  <si>
    <t>NEW SOUTH AUSTRALIAN RUGBY UNION</t>
  </si>
  <si>
    <t>NEW HEARTLAND FOOTY</t>
  </si>
  <si>
    <t>EX-VICELAND</t>
  </si>
  <si>
    <t>NEW NATIVE AFFAIRS</t>
  </si>
  <si>
    <t>NEW TE KAEA</t>
  </si>
  <si>
    <t>FEATURE DOCUMENTARY</t>
  </si>
  <si>
    <t>FEATURE DOCUMENTARY ENCORE</t>
  </si>
  <si>
    <t>DRAMA</t>
  </si>
  <si>
    <t>ARTS</t>
  </si>
  <si>
    <t>COMEDY</t>
  </si>
  <si>
    <t>NEW OVER THE BLACK DOT</t>
  </si>
  <si>
    <t>ADVENTURE</t>
  </si>
  <si>
    <t>NEW MARNGROOK</t>
  </si>
  <si>
    <t>NEW LIVING BLACK</t>
  </si>
  <si>
    <t>NEW NEAFL</t>
  </si>
  <si>
    <t>THE POINT - NEW EPISODE</t>
  </si>
  <si>
    <t>THURSDAY NIGHT MOVIE</t>
  </si>
  <si>
    <t>LATE NIGHT MOVIE ENCORE</t>
  </si>
  <si>
    <t>FAMILY MOVIE</t>
  </si>
  <si>
    <t>NEWS IN REVIEW</t>
  </si>
  <si>
    <t>BIG FEEDIA - NEW SERIES</t>
  </si>
  <si>
    <t>SATURDAY NIGHT MOVIE</t>
  </si>
  <si>
    <t>Week 31: Sunday 29nd July to Saturday 4th August</t>
  </si>
  <si>
    <t>The Ninth Floor</t>
  </si>
  <si>
    <t>Director Mina Shum explores the complexity of activism in Ninth Floor, a timely reminder of the importance of civil disobedience, particularly in times when governmental powers go unchecked.</t>
  </si>
  <si>
    <t>77mins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</si>
</sst>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3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6" tint="-0.24997000396251678"/>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27">
    <xf numFmtId="0" fontId="0" fillId="0" borderId="0" xfId="0" applyFont="1" applyAlignment="1">
      <alignment/>
    </xf>
    <xf numFmtId="0" fontId="0" fillId="0" borderId="0" xfId="0" applyAlignment="1">
      <alignment horizontal="center" vertical="center"/>
    </xf>
    <xf numFmtId="0" fontId="33" fillId="0" borderId="10" xfId="0" applyFont="1" applyBorder="1" applyAlignment="1">
      <alignment horizontal="center" vertical="center"/>
    </xf>
    <xf numFmtId="0" fontId="33" fillId="0" borderId="10" xfId="0" applyFont="1" applyBorder="1" applyAlignment="1">
      <alignment/>
    </xf>
    <xf numFmtId="0" fontId="33" fillId="0" borderId="10" xfId="0" applyFont="1" applyBorder="1" applyAlignment="1">
      <alignment wrapText="1"/>
    </xf>
    <xf numFmtId="0" fontId="0" fillId="0" borderId="0" xfId="0" applyAlignment="1">
      <alignment wrapText="1"/>
    </xf>
    <xf numFmtId="0" fontId="33" fillId="0" borderId="10" xfId="0" applyFont="1" applyBorder="1" applyAlignment="1">
      <alignment vertical="top" wrapText="1"/>
    </xf>
    <xf numFmtId="0" fontId="0" fillId="0" borderId="0" xfId="0" applyAlignment="1">
      <alignment vertical="top" wrapText="1"/>
    </xf>
    <xf numFmtId="0" fontId="0" fillId="0" borderId="0" xfId="0" applyAlignment="1">
      <alignment horizontal="left" wrapText="1"/>
    </xf>
    <xf numFmtId="0" fontId="33" fillId="0" borderId="10" xfId="0" applyFont="1" applyBorder="1" applyAlignment="1">
      <alignment horizontal="center" vertical="center" wrapText="1"/>
    </xf>
    <xf numFmtId="0" fontId="19" fillId="33" borderId="0" xfId="0" applyFont="1" applyFill="1" applyAlignment="1">
      <alignment horizontal="center" vertical="center" wrapText="1"/>
    </xf>
    <xf numFmtId="0" fontId="0" fillId="0" borderId="0" xfId="0" applyAlignment="1">
      <alignment horizontal="center" vertical="center" wrapText="1"/>
    </xf>
    <xf numFmtId="0" fontId="0" fillId="0" borderId="0" xfId="0" applyAlignment="1">
      <alignment/>
    </xf>
    <xf numFmtId="0" fontId="0" fillId="0" borderId="0" xfId="0" applyAlignment="1">
      <alignment wrapText="1"/>
    </xf>
    <xf numFmtId="0" fontId="0" fillId="0" borderId="0" xfId="0" applyAlignment="1">
      <alignment horizontal="center" vertical="center"/>
    </xf>
    <xf numFmtId="0" fontId="0" fillId="0" borderId="0" xfId="0" applyAlignment="1">
      <alignment vertical="top" wrapText="1"/>
    </xf>
    <xf numFmtId="0" fontId="0" fillId="0" borderId="0" xfId="0" applyAlignment="1">
      <alignment horizontal="center" vertical="center" wrapText="1"/>
    </xf>
    <xf numFmtId="0" fontId="35" fillId="0" borderId="0" xfId="0" applyFont="1" applyAlignment="1">
      <alignment horizontal="left"/>
    </xf>
    <xf numFmtId="0" fontId="34" fillId="0" borderId="0" xfId="0" applyFont="1" applyAlignment="1">
      <alignment horizontal="center" vertical="center"/>
    </xf>
    <xf numFmtId="0" fontId="34" fillId="0" borderId="0" xfId="0" applyFont="1" applyAlignment="1">
      <alignment wrapText="1"/>
    </xf>
    <xf numFmtId="0" fontId="0" fillId="34" borderId="0" xfId="0" applyFill="1" applyAlignment="1">
      <alignment horizontal="center" vertical="center"/>
    </xf>
    <xf numFmtId="0" fontId="34" fillId="34" borderId="0" xfId="0" applyFont="1" applyFill="1" applyAlignment="1">
      <alignment horizontal="center" vertical="center"/>
    </xf>
    <xf numFmtId="0" fontId="34" fillId="34" borderId="0" xfId="0" applyFont="1" applyFill="1" applyAlignment="1">
      <alignment wrapText="1"/>
    </xf>
    <xf numFmtId="0" fontId="0" fillId="34" borderId="0" xfId="0" applyFill="1" applyAlignment="1">
      <alignment wrapText="1"/>
    </xf>
    <xf numFmtId="0" fontId="19" fillId="34" borderId="0" xfId="0" applyFont="1" applyFill="1" applyAlignment="1">
      <alignment horizontal="center" vertical="center" wrapText="1"/>
    </xf>
    <xf numFmtId="0" fontId="0" fillId="34" borderId="0" xfId="0" applyFill="1" applyAlignment="1">
      <alignment vertical="top" wrapText="1"/>
    </xf>
    <xf numFmtId="0" fontId="0" fillId="34" borderId="0" xfId="0"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95"/>
  <sheetViews>
    <sheetView tabSelected="1" zoomScalePageLayoutView="0" workbookViewId="0" topLeftCell="A1">
      <pane ySplit="3" topLeftCell="A286" activePane="bottomLeft" state="frozen"/>
      <selection pane="topLeft" activeCell="A1" sqref="A1"/>
      <selection pane="bottomLeft" activeCell="D288" sqref="D288"/>
    </sheetView>
  </sheetViews>
  <sheetFormatPr defaultColWidth="11.421875" defaultRowHeight="15"/>
  <cols>
    <col min="1" max="1" width="10.421875" style="1" bestFit="1" customWidth="1"/>
    <col min="2" max="2" width="10.00390625" style="1" bestFit="1" customWidth="1"/>
    <col min="3" max="3" width="30.421875" style="5" customWidth="1"/>
    <col min="4" max="4" width="33.28125" style="5" customWidth="1"/>
    <col min="5" max="5" width="14.28125" style="1" bestFit="1" customWidth="1"/>
    <col min="6" max="6" width="15.8515625" style="1" bestFit="1" customWidth="1"/>
    <col min="7" max="7" width="12.7109375" style="1" bestFit="1" customWidth="1"/>
    <col min="8" max="8" width="16.421875" style="1" bestFit="1" customWidth="1"/>
    <col min="9" max="9" width="9.140625" style="1" customWidth="1"/>
    <col min="10" max="10" width="15.421875" style="11" customWidth="1"/>
    <col min="11" max="11" width="45.421875" style="7" customWidth="1"/>
    <col min="12" max="12" width="17.421875" style="1" bestFit="1" customWidth="1"/>
    <col min="13" max="13" width="16.28125" style="1" bestFit="1" customWidth="1"/>
    <col min="14" max="14" width="15.140625" style="1" bestFit="1" customWidth="1"/>
    <col min="15" max="16384" width="8.8515625" style="0" customWidth="1"/>
  </cols>
  <sheetData>
    <row r="1" spans="1:14" s="12" customFormat="1" ht="225.75" customHeight="1">
      <c r="A1" s="14"/>
      <c r="B1" s="14"/>
      <c r="C1" s="13"/>
      <c r="D1" s="13"/>
      <c r="E1" s="14"/>
      <c r="F1" s="14"/>
      <c r="G1" s="14"/>
      <c r="H1" s="14"/>
      <c r="I1" s="14"/>
      <c r="J1" s="16"/>
      <c r="K1" s="15"/>
      <c r="L1" s="14"/>
      <c r="M1" s="14"/>
      <c r="N1" s="14"/>
    </row>
    <row r="2" ht="27.75" customHeight="1">
      <c r="A2" s="17" t="s">
        <v>407</v>
      </c>
    </row>
    <row r="3" spans="1:14" s="3" customFormat="1" ht="15">
      <c r="A3" s="2" t="s">
        <v>0</v>
      </c>
      <c r="B3" s="2" t="s">
        <v>1</v>
      </c>
      <c r="C3" s="4" t="s">
        <v>2</v>
      </c>
      <c r="D3" s="4" t="s">
        <v>6</v>
      </c>
      <c r="E3" s="2" t="s">
        <v>9</v>
      </c>
      <c r="F3" s="2" t="s">
        <v>7</v>
      </c>
      <c r="G3" s="2" t="s">
        <v>3</v>
      </c>
      <c r="H3" s="2" t="s">
        <v>4</v>
      </c>
      <c r="I3" s="2" t="s">
        <v>8</v>
      </c>
      <c r="J3" s="9"/>
      <c r="K3" s="6" t="s">
        <v>5</v>
      </c>
      <c r="L3" s="2" t="s">
        <v>10</v>
      </c>
      <c r="M3" s="2" t="s">
        <v>11</v>
      </c>
      <c r="N3" s="2" t="s">
        <v>12</v>
      </c>
    </row>
    <row r="4" spans="1:14" ht="60">
      <c r="A4" s="1" t="str">
        <f aca="true" t="shared" si="0" ref="A4:A36">"2018-07-29"</f>
        <v>2018-07-29</v>
      </c>
      <c r="B4" s="1" t="str">
        <f>"0500"</f>
        <v>0500</v>
      </c>
      <c r="C4" s="5" t="s">
        <v>13</v>
      </c>
      <c r="E4" s="1" t="str">
        <f>"02"</f>
        <v>02</v>
      </c>
      <c r="F4" s="1">
        <v>13</v>
      </c>
      <c r="G4" s="1" t="s">
        <v>14</v>
      </c>
      <c r="H4" s="1" t="s">
        <v>15</v>
      </c>
      <c r="I4" s="1" t="s">
        <v>17</v>
      </c>
      <c r="J4" s="10"/>
      <c r="K4" s="7" t="s">
        <v>16</v>
      </c>
      <c r="L4" s="1">
        <v>2011</v>
      </c>
      <c r="M4" s="1" t="s">
        <v>19</v>
      </c>
      <c r="N4" s="1" t="s">
        <v>20</v>
      </c>
    </row>
    <row r="5" spans="1:14" ht="45">
      <c r="A5" s="1" t="str">
        <f t="shared" si="0"/>
        <v>2018-07-29</v>
      </c>
      <c r="B5" s="1" t="str">
        <f>"0600"</f>
        <v>0600</v>
      </c>
      <c r="C5" s="5" t="s">
        <v>21</v>
      </c>
      <c r="D5" s="5" t="s">
        <v>360</v>
      </c>
      <c r="E5" s="1" t="str">
        <f>"01"</f>
        <v>01</v>
      </c>
      <c r="F5" s="1">
        <v>16</v>
      </c>
      <c r="G5" s="1" t="s">
        <v>14</v>
      </c>
      <c r="I5" s="1" t="s">
        <v>17</v>
      </c>
      <c r="J5" s="10"/>
      <c r="K5" s="7" t="s">
        <v>22</v>
      </c>
      <c r="L5" s="1">
        <v>1982</v>
      </c>
      <c r="M5" s="1" t="s">
        <v>23</v>
      </c>
      <c r="N5" s="1" t="s">
        <v>24</v>
      </c>
    </row>
    <row r="6" spans="1:14" ht="60">
      <c r="A6" s="1" t="str">
        <f t="shared" si="0"/>
        <v>2018-07-29</v>
      </c>
      <c r="B6" s="1" t="str">
        <f>"0630"</f>
        <v>0630</v>
      </c>
      <c r="C6" s="5" t="s">
        <v>25</v>
      </c>
      <c r="D6" s="5" t="s">
        <v>361</v>
      </c>
      <c r="E6" s="1" t="str">
        <f>"01"</f>
        <v>01</v>
      </c>
      <c r="F6" s="1">
        <v>6</v>
      </c>
      <c r="G6" s="1" t="s">
        <v>26</v>
      </c>
      <c r="I6" s="1" t="s">
        <v>17</v>
      </c>
      <c r="J6" s="10"/>
      <c r="K6" s="7" t="s">
        <v>27</v>
      </c>
      <c r="L6" s="1">
        <v>2005</v>
      </c>
      <c r="M6" s="1" t="s">
        <v>28</v>
      </c>
      <c r="N6" s="1" t="s">
        <v>29</v>
      </c>
    </row>
    <row r="7" spans="1:14" ht="45">
      <c r="A7" s="1" t="str">
        <f t="shared" si="0"/>
        <v>2018-07-29</v>
      </c>
      <c r="B7" s="1" t="str">
        <f>"0655"</f>
        <v>0655</v>
      </c>
      <c r="C7" s="5" t="s">
        <v>30</v>
      </c>
      <c r="D7" s="5" t="s">
        <v>362</v>
      </c>
      <c r="E7" s="1" t="str">
        <f>"01"</f>
        <v>01</v>
      </c>
      <c r="F7" s="1">
        <v>18</v>
      </c>
      <c r="G7" s="1" t="s">
        <v>26</v>
      </c>
      <c r="I7" s="1" t="s">
        <v>17</v>
      </c>
      <c r="J7" s="10"/>
      <c r="K7" s="7" t="s">
        <v>31</v>
      </c>
      <c r="L7" s="1">
        <v>2009</v>
      </c>
      <c r="M7" s="1" t="s">
        <v>32</v>
      </c>
      <c r="N7" s="1" t="s">
        <v>33</v>
      </c>
    </row>
    <row r="8" spans="1:14" ht="60">
      <c r="A8" s="1" t="str">
        <f t="shared" si="0"/>
        <v>2018-07-29</v>
      </c>
      <c r="B8" s="1" t="str">
        <f>"0707"</f>
        <v>0707</v>
      </c>
      <c r="C8" s="5" t="s">
        <v>34</v>
      </c>
      <c r="E8" s="1" t="str">
        <f>"1"</f>
        <v>1</v>
      </c>
      <c r="F8" s="1">
        <v>2</v>
      </c>
      <c r="G8" s="1" t="s">
        <v>14</v>
      </c>
      <c r="I8" s="1" t="s">
        <v>17</v>
      </c>
      <c r="J8" s="10"/>
      <c r="K8" s="7" t="s">
        <v>35</v>
      </c>
      <c r="L8" s="1">
        <v>2014</v>
      </c>
      <c r="M8" s="1" t="s">
        <v>28</v>
      </c>
      <c r="N8" s="1" t="s">
        <v>36</v>
      </c>
    </row>
    <row r="9" spans="1:14" ht="30">
      <c r="A9" s="1" t="str">
        <f t="shared" si="0"/>
        <v>2018-07-29</v>
      </c>
      <c r="B9" s="1" t="str">
        <f>"0730"</f>
        <v>0730</v>
      </c>
      <c r="C9" s="5" t="s">
        <v>37</v>
      </c>
      <c r="D9" s="5" t="s">
        <v>39</v>
      </c>
      <c r="E9" s="1" t="str">
        <f>"01"</f>
        <v>01</v>
      </c>
      <c r="F9" s="1">
        <v>37</v>
      </c>
      <c r="G9" s="1" t="s">
        <v>14</v>
      </c>
      <c r="I9" s="1" t="s">
        <v>17</v>
      </c>
      <c r="J9" s="10"/>
      <c r="K9" s="7" t="s">
        <v>38</v>
      </c>
      <c r="L9" s="1">
        <v>2010</v>
      </c>
      <c r="M9" s="1" t="s">
        <v>23</v>
      </c>
      <c r="N9" s="1" t="s">
        <v>40</v>
      </c>
    </row>
    <row r="10" spans="1:14" ht="45">
      <c r="A10" s="1" t="str">
        <f t="shared" si="0"/>
        <v>2018-07-29</v>
      </c>
      <c r="B10" s="1" t="str">
        <f>"0740"</f>
        <v>0740</v>
      </c>
      <c r="C10" s="5" t="s">
        <v>41</v>
      </c>
      <c r="E10" s="1" t="str">
        <f>"01"</f>
        <v>01</v>
      </c>
      <c r="F10" s="1">
        <v>15</v>
      </c>
      <c r="G10" s="1" t="s">
        <v>26</v>
      </c>
      <c r="I10" s="1" t="s">
        <v>17</v>
      </c>
      <c r="J10" s="10"/>
      <c r="K10" s="7" t="s">
        <v>42</v>
      </c>
      <c r="L10" s="1">
        <v>2007</v>
      </c>
      <c r="M10" s="1" t="s">
        <v>19</v>
      </c>
      <c r="N10" s="1" t="s">
        <v>43</v>
      </c>
    </row>
    <row r="11" spans="1:14" ht="60">
      <c r="A11" s="1" t="str">
        <f t="shared" si="0"/>
        <v>2018-07-29</v>
      </c>
      <c r="B11" s="1" t="str">
        <f>"0805"</f>
        <v>0805</v>
      </c>
      <c r="C11" s="5" t="s">
        <v>44</v>
      </c>
      <c r="E11" s="1" t="str">
        <f>"01"</f>
        <v>01</v>
      </c>
      <c r="F11" s="1">
        <v>15</v>
      </c>
      <c r="G11" s="1" t="s">
        <v>26</v>
      </c>
      <c r="I11" s="1" t="s">
        <v>17</v>
      </c>
      <c r="J11" s="10"/>
      <c r="K11" s="7" t="s">
        <v>45</v>
      </c>
      <c r="L11" s="1">
        <v>2010</v>
      </c>
      <c r="M11" s="1" t="s">
        <v>19</v>
      </c>
      <c r="N11" s="1" t="s">
        <v>40</v>
      </c>
    </row>
    <row r="12" spans="1:14" ht="45">
      <c r="A12" s="1" t="str">
        <f t="shared" si="0"/>
        <v>2018-07-29</v>
      </c>
      <c r="B12" s="1" t="str">
        <f>"0810"</f>
        <v>0810</v>
      </c>
      <c r="C12" s="5" t="s">
        <v>46</v>
      </c>
      <c r="D12" s="5" t="s">
        <v>48</v>
      </c>
      <c r="E12" s="1" t="str">
        <f>"02"</f>
        <v>02</v>
      </c>
      <c r="F12" s="1">
        <v>23</v>
      </c>
      <c r="G12" s="1" t="s">
        <v>26</v>
      </c>
      <c r="I12" s="1" t="s">
        <v>17</v>
      </c>
      <c r="J12" s="10"/>
      <c r="K12" s="7" t="s">
        <v>47</v>
      </c>
      <c r="L12" s="1">
        <v>2002</v>
      </c>
      <c r="M12" s="1" t="s">
        <v>28</v>
      </c>
      <c r="N12" s="1" t="s">
        <v>49</v>
      </c>
    </row>
    <row r="13" spans="1:14" ht="60">
      <c r="A13" s="1" t="str">
        <f t="shared" si="0"/>
        <v>2018-07-29</v>
      </c>
      <c r="B13" s="1" t="str">
        <f>"0825"</f>
        <v>0825</v>
      </c>
      <c r="C13" s="5" t="s">
        <v>50</v>
      </c>
      <c r="D13" s="5" t="s">
        <v>52</v>
      </c>
      <c r="E13" s="1" t="str">
        <f>"01"</f>
        <v>01</v>
      </c>
      <c r="F13" s="1">
        <v>8</v>
      </c>
      <c r="G13" s="1" t="s">
        <v>26</v>
      </c>
      <c r="I13" s="1" t="s">
        <v>17</v>
      </c>
      <c r="J13" s="10"/>
      <c r="K13" s="7" t="s">
        <v>51</v>
      </c>
      <c r="L13" s="1">
        <v>2016</v>
      </c>
      <c r="M13" s="1" t="s">
        <v>19</v>
      </c>
      <c r="N13" s="1" t="s">
        <v>53</v>
      </c>
    </row>
    <row r="14" spans="1:14" ht="60">
      <c r="A14" s="1" t="str">
        <f t="shared" si="0"/>
        <v>2018-07-29</v>
      </c>
      <c r="B14" s="1" t="str">
        <f>"0835"</f>
        <v>0835</v>
      </c>
      <c r="C14" s="5" t="s">
        <v>54</v>
      </c>
      <c r="E14" s="1" t="str">
        <f>"02"</f>
        <v>02</v>
      </c>
      <c r="F14" s="1">
        <v>2</v>
      </c>
      <c r="G14" s="1" t="s">
        <v>26</v>
      </c>
      <c r="I14" s="1" t="s">
        <v>17</v>
      </c>
      <c r="J14" s="10"/>
      <c r="K14" s="7" t="s">
        <v>55</v>
      </c>
      <c r="L14" s="1">
        <v>2009</v>
      </c>
      <c r="M14" s="1" t="s">
        <v>28</v>
      </c>
      <c r="N14" s="1" t="s">
        <v>56</v>
      </c>
    </row>
    <row r="15" spans="1:14" ht="45">
      <c r="A15" s="1" t="str">
        <f t="shared" si="0"/>
        <v>2018-07-29</v>
      </c>
      <c r="B15" s="1" t="str">
        <f>"0900"</f>
        <v>0900</v>
      </c>
      <c r="C15" s="5" t="s">
        <v>57</v>
      </c>
      <c r="E15" s="1" t="str">
        <f>"03"</f>
        <v>03</v>
      </c>
      <c r="F15" s="1">
        <v>2</v>
      </c>
      <c r="G15" s="1" t="s">
        <v>26</v>
      </c>
      <c r="I15" s="1" t="s">
        <v>17</v>
      </c>
      <c r="J15" s="10"/>
      <c r="K15" s="7" t="s">
        <v>58</v>
      </c>
      <c r="L15" s="1">
        <v>2016</v>
      </c>
      <c r="M15" s="1" t="s">
        <v>28</v>
      </c>
      <c r="N15" s="1" t="s">
        <v>56</v>
      </c>
    </row>
    <row r="16" spans="1:14" ht="30">
      <c r="A16" s="1" t="str">
        <f t="shared" si="0"/>
        <v>2018-07-29</v>
      </c>
      <c r="B16" s="1" t="str">
        <f>"0930"</f>
        <v>0930</v>
      </c>
      <c r="C16" s="5" t="s">
        <v>59</v>
      </c>
      <c r="D16" s="5" t="s">
        <v>61</v>
      </c>
      <c r="E16" s="1" t="str">
        <f>"4"</f>
        <v>4</v>
      </c>
      <c r="F16" s="1">
        <v>2</v>
      </c>
      <c r="G16" s="1" t="s">
        <v>26</v>
      </c>
      <c r="I16" s="1" t="s">
        <v>17</v>
      </c>
      <c r="J16" s="10"/>
      <c r="K16" s="7" t="s">
        <v>60</v>
      </c>
      <c r="L16" s="1">
        <v>2015</v>
      </c>
      <c r="M16" s="1" t="s">
        <v>19</v>
      </c>
      <c r="N16" s="1" t="s">
        <v>36</v>
      </c>
    </row>
    <row r="17" spans="1:14" ht="45">
      <c r="A17" s="1" t="str">
        <f t="shared" si="0"/>
        <v>2018-07-29</v>
      </c>
      <c r="B17" s="1" t="str">
        <f>"1000"</f>
        <v>1000</v>
      </c>
      <c r="C17" s="5" t="s">
        <v>62</v>
      </c>
      <c r="E17" s="1" t="str">
        <f aca="true" t="shared" si="1" ref="E17:E23">"2018"</f>
        <v>2018</v>
      </c>
      <c r="F17" s="1">
        <v>21</v>
      </c>
      <c r="G17" s="1" t="s">
        <v>63</v>
      </c>
      <c r="I17" s="1" t="s">
        <v>17</v>
      </c>
      <c r="J17" s="10"/>
      <c r="K17" s="7" t="s">
        <v>64</v>
      </c>
      <c r="L17" s="1">
        <v>2018</v>
      </c>
      <c r="M17" s="1" t="s">
        <v>19</v>
      </c>
      <c r="N17" s="1" t="s">
        <v>65</v>
      </c>
    </row>
    <row r="18" spans="1:14" ht="45">
      <c r="A18" s="1" t="str">
        <f t="shared" si="0"/>
        <v>2018-07-29</v>
      </c>
      <c r="B18" s="1" t="str">
        <f>"1030"</f>
        <v>1030</v>
      </c>
      <c r="C18" s="5" t="s">
        <v>363</v>
      </c>
      <c r="E18" s="1" t="str">
        <f t="shared" si="1"/>
        <v>2018</v>
      </c>
      <c r="F18" s="1">
        <v>11</v>
      </c>
      <c r="G18" s="1" t="s">
        <v>63</v>
      </c>
      <c r="J18" s="10" t="s">
        <v>385</v>
      </c>
      <c r="K18" s="7" t="s">
        <v>66</v>
      </c>
      <c r="L18" s="1">
        <v>2018</v>
      </c>
      <c r="M18" s="1" t="s">
        <v>19</v>
      </c>
      <c r="N18" s="1" t="s">
        <v>67</v>
      </c>
    </row>
    <row r="19" spans="1:14" ht="30">
      <c r="A19" s="1" t="str">
        <f t="shared" si="0"/>
        <v>2018-07-29</v>
      </c>
      <c r="B19" s="1" t="str">
        <f>"1200"</f>
        <v>1200</v>
      </c>
      <c r="C19" s="5" t="s">
        <v>68</v>
      </c>
      <c r="E19" s="1" t="str">
        <f t="shared" si="1"/>
        <v>2018</v>
      </c>
      <c r="F19" s="1">
        <v>12</v>
      </c>
      <c r="G19" s="1" t="s">
        <v>63</v>
      </c>
      <c r="J19" s="10" t="s">
        <v>386</v>
      </c>
      <c r="K19" s="7" t="s">
        <v>69</v>
      </c>
      <c r="L19" s="1">
        <v>2018</v>
      </c>
      <c r="M19" s="1" t="s">
        <v>19</v>
      </c>
      <c r="N19" s="1" t="s">
        <v>70</v>
      </c>
    </row>
    <row r="20" spans="1:14" ht="60">
      <c r="A20" s="1" t="str">
        <f t="shared" si="0"/>
        <v>2018-07-29</v>
      </c>
      <c r="B20" s="1" t="str">
        <f>"1400"</f>
        <v>1400</v>
      </c>
      <c r="C20" s="5" t="s">
        <v>71</v>
      </c>
      <c r="D20" s="5" t="s">
        <v>73</v>
      </c>
      <c r="E20" s="1" t="str">
        <f t="shared" si="1"/>
        <v>2018</v>
      </c>
      <c r="F20" s="1">
        <v>16</v>
      </c>
      <c r="I20" s="1" t="s">
        <v>17</v>
      </c>
      <c r="J20" s="10"/>
      <c r="K20" s="7" t="s">
        <v>72</v>
      </c>
      <c r="L20" s="1">
        <v>2018</v>
      </c>
      <c r="M20" s="1" t="s">
        <v>19</v>
      </c>
      <c r="N20" s="1" t="s">
        <v>74</v>
      </c>
    </row>
    <row r="21" spans="1:14" ht="30">
      <c r="A21" s="1" t="str">
        <f t="shared" si="0"/>
        <v>2018-07-29</v>
      </c>
      <c r="B21" s="1" t="str">
        <f>"1600"</f>
        <v>1600</v>
      </c>
      <c r="C21" s="5" t="s">
        <v>75</v>
      </c>
      <c r="E21" s="1" t="str">
        <f t="shared" si="1"/>
        <v>2018</v>
      </c>
      <c r="F21" s="1">
        <v>15</v>
      </c>
      <c r="G21" s="1" t="s">
        <v>63</v>
      </c>
      <c r="I21" s="1" t="s">
        <v>17</v>
      </c>
      <c r="J21" s="10" t="s">
        <v>387</v>
      </c>
      <c r="K21" s="7" t="s">
        <v>76</v>
      </c>
      <c r="L21" s="1">
        <v>2018</v>
      </c>
      <c r="M21" s="1" t="s">
        <v>77</v>
      </c>
      <c r="N21" s="1" t="s">
        <v>78</v>
      </c>
    </row>
    <row r="22" spans="1:14" ht="45">
      <c r="A22" s="1" t="str">
        <f t="shared" si="0"/>
        <v>2018-07-29</v>
      </c>
      <c r="B22" s="1" t="str">
        <f>"1630"</f>
        <v>1630</v>
      </c>
      <c r="C22" s="5" t="s">
        <v>79</v>
      </c>
      <c r="E22" s="1" t="str">
        <f t="shared" si="1"/>
        <v>2018</v>
      </c>
      <c r="F22" s="1">
        <v>20</v>
      </c>
      <c r="G22" s="1" t="s">
        <v>63</v>
      </c>
      <c r="J22" s="10" t="s">
        <v>388</v>
      </c>
      <c r="K22" s="7" t="s">
        <v>80</v>
      </c>
      <c r="L22" s="1">
        <v>2018</v>
      </c>
      <c r="M22" s="1" t="s">
        <v>81</v>
      </c>
      <c r="N22" s="1" t="s">
        <v>65</v>
      </c>
    </row>
    <row r="23" spans="1:14" ht="64.5" customHeight="1">
      <c r="A23" s="1" t="str">
        <f t="shared" si="0"/>
        <v>2018-07-29</v>
      </c>
      <c r="B23" s="1" t="str">
        <f>"1700"</f>
        <v>1700</v>
      </c>
      <c r="C23" s="5" t="s">
        <v>82</v>
      </c>
      <c r="E23" s="1" t="str">
        <f t="shared" si="1"/>
        <v>2018</v>
      </c>
      <c r="F23" s="1">
        <v>31</v>
      </c>
      <c r="G23" s="1" t="s">
        <v>63</v>
      </c>
      <c r="J23" s="10" t="s">
        <v>389</v>
      </c>
      <c r="K23" s="7" t="s">
        <v>83</v>
      </c>
      <c r="L23" s="1">
        <v>2018</v>
      </c>
      <c r="M23" s="1" t="s">
        <v>81</v>
      </c>
      <c r="N23" s="1" t="s">
        <v>24</v>
      </c>
    </row>
    <row r="24" spans="1:14" ht="64.5" customHeight="1">
      <c r="A24" s="1" t="str">
        <f t="shared" si="0"/>
        <v>2018-07-29</v>
      </c>
      <c r="B24" s="1" t="str">
        <f>"1730"</f>
        <v>1730</v>
      </c>
      <c r="C24" s="5" t="s">
        <v>84</v>
      </c>
      <c r="E24" s="1" t="str">
        <f>"07"</f>
        <v>07</v>
      </c>
      <c r="F24" s="1">
        <v>1</v>
      </c>
      <c r="G24" s="1" t="s">
        <v>26</v>
      </c>
      <c r="I24" s="1" t="s">
        <v>17</v>
      </c>
      <c r="J24" s="10"/>
      <c r="K24" s="7" t="s">
        <v>85</v>
      </c>
      <c r="L24" s="1">
        <v>2017</v>
      </c>
      <c r="M24" s="1" t="s">
        <v>19</v>
      </c>
      <c r="N24" s="1" t="s">
        <v>29</v>
      </c>
    </row>
    <row r="25" spans="1:14" ht="60">
      <c r="A25" s="1" t="str">
        <f t="shared" si="0"/>
        <v>2018-07-29</v>
      </c>
      <c r="B25" s="1" t="str">
        <f>"1800"</f>
        <v>1800</v>
      </c>
      <c r="C25" s="5" t="s">
        <v>86</v>
      </c>
      <c r="D25" s="5" t="s">
        <v>88</v>
      </c>
      <c r="E25" s="1" t="str">
        <f>"01"</f>
        <v>01</v>
      </c>
      <c r="F25" s="1">
        <v>1</v>
      </c>
      <c r="G25" s="1" t="s">
        <v>26</v>
      </c>
      <c r="I25" s="1" t="s">
        <v>17</v>
      </c>
      <c r="J25" s="10"/>
      <c r="K25" s="7" t="s">
        <v>87</v>
      </c>
      <c r="L25" s="1">
        <v>2011</v>
      </c>
      <c r="M25" s="1" t="s">
        <v>19</v>
      </c>
      <c r="N25" s="1" t="s">
        <v>24</v>
      </c>
    </row>
    <row r="26" spans="1:14" ht="60">
      <c r="A26" s="1" t="str">
        <f t="shared" si="0"/>
        <v>2018-07-29</v>
      </c>
      <c r="B26" s="1" t="str">
        <f>"1830"</f>
        <v>1830</v>
      </c>
      <c r="C26" s="5" t="s">
        <v>89</v>
      </c>
      <c r="D26" s="5" t="s">
        <v>91</v>
      </c>
      <c r="E26" s="1" t="str">
        <f>"02"</f>
        <v>02</v>
      </c>
      <c r="F26" s="1">
        <v>8</v>
      </c>
      <c r="G26" s="1" t="s">
        <v>26</v>
      </c>
      <c r="I26" s="1" t="s">
        <v>17</v>
      </c>
      <c r="J26" s="10"/>
      <c r="K26" s="7" t="s">
        <v>90</v>
      </c>
      <c r="L26" s="1">
        <v>2015</v>
      </c>
      <c r="M26" s="1" t="s">
        <v>81</v>
      </c>
      <c r="N26" s="1" t="s">
        <v>78</v>
      </c>
    </row>
    <row r="27" spans="1:14" ht="52.5" customHeight="1">
      <c r="A27" s="1" t="str">
        <f t="shared" si="0"/>
        <v>2018-07-29</v>
      </c>
      <c r="B27" s="1" t="str">
        <f>"1900"</f>
        <v>1900</v>
      </c>
      <c r="C27" s="5" t="s">
        <v>92</v>
      </c>
      <c r="D27" s="5" t="s">
        <v>94</v>
      </c>
      <c r="E27" s="1" t="str">
        <f>"04"</f>
        <v>04</v>
      </c>
      <c r="F27" s="1">
        <v>4</v>
      </c>
      <c r="G27" s="1" t="s">
        <v>14</v>
      </c>
      <c r="I27" s="1" t="s">
        <v>17</v>
      </c>
      <c r="J27" s="10"/>
      <c r="K27" s="7" t="s">
        <v>93</v>
      </c>
      <c r="L27" s="1">
        <v>0</v>
      </c>
      <c r="M27" s="1" t="s">
        <v>19</v>
      </c>
      <c r="N27" s="1" t="s">
        <v>56</v>
      </c>
    </row>
    <row r="28" spans="1:14" ht="30">
      <c r="A28" s="1" t="str">
        <f t="shared" si="0"/>
        <v>2018-07-29</v>
      </c>
      <c r="B28" s="1" t="str">
        <f>"1930"</f>
        <v>1930</v>
      </c>
      <c r="C28" s="5" t="s">
        <v>95</v>
      </c>
      <c r="E28" s="1" t="str">
        <f>"2018"</f>
        <v>2018</v>
      </c>
      <c r="F28" s="1">
        <v>13</v>
      </c>
      <c r="J28" s="10"/>
      <c r="K28" s="7" t="s">
        <v>96</v>
      </c>
      <c r="L28" s="1">
        <v>2018</v>
      </c>
      <c r="M28" s="1" t="s">
        <v>19</v>
      </c>
      <c r="N28" s="1" t="s">
        <v>97</v>
      </c>
    </row>
    <row r="29" spans="1:14" ht="60">
      <c r="A29" s="1" t="str">
        <f t="shared" si="0"/>
        <v>2018-07-29</v>
      </c>
      <c r="B29" s="1" t="str">
        <f>"1935"</f>
        <v>1935</v>
      </c>
      <c r="C29" s="5" t="s">
        <v>98</v>
      </c>
      <c r="D29" s="5" t="s">
        <v>100</v>
      </c>
      <c r="E29" s="1" t="str">
        <f>"01"</f>
        <v>01</v>
      </c>
      <c r="F29" s="1">
        <v>7</v>
      </c>
      <c r="G29" s="1" t="s">
        <v>26</v>
      </c>
      <c r="I29" s="1" t="s">
        <v>17</v>
      </c>
      <c r="J29" s="10"/>
      <c r="K29" s="7" t="s">
        <v>99</v>
      </c>
      <c r="L29" s="1">
        <v>2017</v>
      </c>
      <c r="M29" s="1" t="s">
        <v>28</v>
      </c>
      <c r="N29" s="1" t="s">
        <v>101</v>
      </c>
    </row>
    <row r="30" spans="1:14" ht="30">
      <c r="A30" s="1" t="str">
        <f t="shared" si="0"/>
        <v>2018-07-29</v>
      </c>
      <c r="B30" s="1" t="str">
        <f>"2030"</f>
        <v>2030</v>
      </c>
      <c r="C30" s="5" t="s">
        <v>102</v>
      </c>
      <c r="E30" s="1" t="str">
        <f>"00"</f>
        <v>00</v>
      </c>
      <c r="F30" s="1">
        <v>0</v>
      </c>
      <c r="G30" s="1" t="s">
        <v>103</v>
      </c>
      <c r="H30" s="1" t="s">
        <v>104</v>
      </c>
      <c r="I30" s="1" t="s">
        <v>17</v>
      </c>
      <c r="J30" s="10" t="s">
        <v>390</v>
      </c>
      <c r="K30" s="7" t="s">
        <v>105</v>
      </c>
      <c r="L30" s="1">
        <v>2001</v>
      </c>
      <c r="M30" s="1" t="s">
        <v>106</v>
      </c>
      <c r="N30" s="1" t="s">
        <v>107</v>
      </c>
    </row>
    <row r="31" spans="1:14" ht="60">
      <c r="A31" s="1" t="str">
        <f t="shared" si="0"/>
        <v>2018-07-29</v>
      </c>
      <c r="B31" s="1" t="str">
        <f>"2230"</f>
        <v>2230</v>
      </c>
      <c r="C31" s="5" t="s">
        <v>108</v>
      </c>
      <c r="E31" s="1" t="str">
        <f>"00"</f>
        <v>00</v>
      </c>
      <c r="F31" s="1">
        <v>0</v>
      </c>
      <c r="G31" s="1" t="s">
        <v>109</v>
      </c>
      <c r="H31" s="1" t="s">
        <v>110</v>
      </c>
      <c r="I31" s="1" t="s">
        <v>17</v>
      </c>
      <c r="J31" s="10" t="s">
        <v>390</v>
      </c>
      <c r="K31" s="7" t="s">
        <v>111</v>
      </c>
      <c r="L31" s="1">
        <v>2016</v>
      </c>
      <c r="M31" s="1" t="s">
        <v>112</v>
      </c>
      <c r="N31" s="1" t="s">
        <v>113</v>
      </c>
    </row>
    <row r="32" spans="1:14" ht="60">
      <c r="A32" s="1" t="str">
        <f t="shared" si="0"/>
        <v>2018-07-29</v>
      </c>
      <c r="B32" s="1" t="str">
        <f>"2410"</f>
        <v>2410</v>
      </c>
      <c r="C32" s="5" t="s">
        <v>13</v>
      </c>
      <c r="E32" s="1" t="str">
        <f aca="true" t="shared" si="2" ref="E32:E37">"02"</f>
        <v>02</v>
      </c>
      <c r="F32" s="1">
        <v>14</v>
      </c>
      <c r="G32" s="1" t="s">
        <v>14</v>
      </c>
      <c r="H32" s="1" t="s">
        <v>15</v>
      </c>
      <c r="I32" s="1" t="s">
        <v>17</v>
      </c>
      <c r="J32" s="10"/>
      <c r="K32" s="7" t="s">
        <v>16</v>
      </c>
      <c r="L32" s="1">
        <v>2011</v>
      </c>
      <c r="M32" s="1" t="s">
        <v>19</v>
      </c>
      <c r="N32" s="1" t="s">
        <v>20</v>
      </c>
    </row>
    <row r="33" spans="1:14" ht="60">
      <c r="A33" s="1" t="str">
        <f t="shared" si="0"/>
        <v>2018-07-29</v>
      </c>
      <c r="B33" s="1" t="str">
        <f>"2510"</f>
        <v>2510</v>
      </c>
      <c r="C33" s="5" t="s">
        <v>13</v>
      </c>
      <c r="E33" s="1" t="str">
        <f t="shared" si="2"/>
        <v>02</v>
      </c>
      <c r="F33" s="1">
        <v>14</v>
      </c>
      <c r="G33" s="1" t="s">
        <v>14</v>
      </c>
      <c r="H33" s="1" t="s">
        <v>15</v>
      </c>
      <c r="I33" s="1" t="s">
        <v>17</v>
      </c>
      <c r="J33" s="10"/>
      <c r="K33" s="7" t="s">
        <v>16</v>
      </c>
      <c r="L33" s="1">
        <v>2011</v>
      </c>
      <c r="M33" s="1" t="s">
        <v>19</v>
      </c>
      <c r="N33" s="1" t="s">
        <v>114</v>
      </c>
    </row>
    <row r="34" spans="1:14" ht="60">
      <c r="A34" s="1" t="str">
        <f t="shared" si="0"/>
        <v>2018-07-29</v>
      </c>
      <c r="B34" s="1" t="str">
        <f>"2605"</f>
        <v>2605</v>
      </c>
      <c r="C34" s="5" t="s">
        <v>13</v>
      </c>
      <c r="E34" s="1" t="str">
        <f t="shared" si="2"/>
        <v>02</v>
      </c>
      <c r="F34" s="1">
        <v>14</v>
      </c>
      <c r="G34" s="1" t="s">
        <v>14</v>
      </c>
      <c r="H34" s="1" t="s">
        <v>15</v>
      </c>
      <c r="I34" s="1" t="s">
        <v>17</v>
      </c>
      <c r="J34" s="10"/>
      <c r="K34" s="7" t="s">
        <v>16</v>
      </c>
      <c r="L34" s="1">
        <v>2011</v>
      </c>
      <c r="M34" s="1" t="s">
        <v>19</v>
      </c>
      <c r="N34" s="1" t="s">
        <v>115</v>
      </c>
    </row>
    <row r="35" spans="1:14" ht="60">
      <c r="A35" s="1" t="str">
        <f t="shared" si="0"/>
        <v>2018-07-29</v>
      </c>
      <c r="B35" s="1" t="str">
        <f>"2700"</f>
        <v>2700</v>
      </c>
      <c r="C35" s="5" t="s">
        <v>13</v>
      </c>
      <c r="E35" s="1" t="str">
        <f t="shared" si="2"/>
        <v>02</v>
      </c>
      <c r="F35" s="1">
        <v>14</v>
      </c>
      <c r="G35" s="1" t="s">
        <v>14</v>
      </c>
      <c r="H35" s="1" t="s">
        <v>15</v>
      </c>
      <c r="I35" s="1" t="s">
        <v>17</v>
      </c>
      <c r="J35" s="10"/>
      <c r="K35" s="7" t="s">
        <v>16</v>
      </c>
      <c r="L35" s="1">
        <v>2011</v>
      </c>
      <c r="M35" s="1" t="s">
        <v>19</v>
      </c>
      <c r="N35" s="1" t="s">
        <v>20</v>
      </c>
    </row>
    <row r="36" spans="1:14" ht="60">
      <c r="A36" s="1" t="str">
        <f t="shared" si="0"/>
        <v>2018-07-29</v>
      </c>
      <c r="B36" s="1" t="str">
        <f>"2800"</f>
        <v>2800</v>
      </c>
      <c r="C36" s="5" t="s">
        <v>13</v>
      </c>
      <c r="E36" s="1" t="str">
        <f t="shared" si="2"/>
        <v>02</v>
      </c>
      <c r="F36" s="1">
        <v>14</v>
      </c>
      <c r="G36" s="1" t="s">
        <v>14</v>
      </c>
      <c r="H36" s="1" t="s">
        <v>15</v>
      </c>
      <c r="I36" s="1" t="s">
        <v>17</v>
      </c>
      <c r="J36" s="10"/>
      <c r="K36" s="7" t="s">
        <v>16</v>
      </c>
      <c r="L36" s="1">
        <v>2011</v>
      </c>
      <c r="M36" s="1" t="s">
        <v>19</v>
      </c>
      <c r="N36" s="1" t="s">
        <v>20</v>
      </c>
    </row>
    <row r="37" spans="1:14" ht="60">
      <c r="A37" s="1" t="str">
        <f aca="true" t="shared" si="3" ref="A37:A79">"2018-07-30"</f>
        <v>2018-07-30</v>
      </c>
      <c r="B37" s="1" t="str">
        <f>"0500"</f>
        <v>0500</v>
      </c>
      <c r="C37" s="5" t="s">
        <v>13</v>
      </c>
      <c r="E37" s="1" t="str">
        <f t="shared" si="2"/>
        <v>02</v>
      </c>
      <c r="F37" s="1">
        <v>14</v>
      </c>
      <c r="G37" s="1" t="s">
        <v>14</v>
      </c>
      <c r="H37" s="1" t="s">
        <v>15</v>
      </c>
      <c r="I37" s="1" t="s">
        <v>17</v>
      </c>
      <c r="J37" s="10"/>
      <c r="K37" s="7" t="s">
        <v>16</v>
      </c>
      <c r="L37" s="1">
        <v>2011</v>
      </c>
      <c r="M37" s="1" t="s">
        <v>19</v>
      </c>
      <c r="N37" s="1" t="s">
        <v>20</v>
      </c>
    </row>
    <row r="38" spans="1:14" ht="45">
      <c r="A38" s="1" t="str">
        <f t="shared" si="3"/>
        <v>2018-07-30</v>
      </c>
      <c r="B38" s="1" t="str">
        <f>"0600"</f>
        <v>0600</v>
      </c>
      <c r="C38" s="5" t="s">
        <v>21</v>
      </c>
      <c r="D38" s="5" t="s">
        <v>364</v>
      </c>
      <c r="E38" s="1" t="str">
        <f>"01"</f>
        <v>01</v>
      </c>
      <c r="F38" s="1">
        <v>17</v>
      </c>
      <c r="G38" s="1" t="s">
        <v>14</v>
      </c>
      <c r="I38" s="1" t="s">
        <v>17</v>
      </c>
      <c r="J38" s="10"/>
      <c r="K38" s="7" t="s">
        <v>22</v>
      </c>
      <c r="L38" s="1">
        <v>1982</v>
      </c>
      <c r="M38" s="1" t="s">
        <v>23</v>
      </c>
      <c r="N38" s="1" t="s">
        <v>24</v>
      </c>
    </row>
    <row r="39" spans="1:14" ht="60">
      <c r="A39" s="1" t="str">
        <f t="shared" si="3"/>
        <v>2018-07-30</v>
      </c>
      <c r="B39" s="1" t="str">
        <f>"0630"</f>
        <v>0630</v>
      </c>
      <c r="C39" s="5" t="s">
        <v>25</v>
      </c>
      <c r="D39" s="5" t="s">
        <v>116</v>
      </c>
      <c r="E39" s="1" t="str">
        <f>"01"</f>
        <v>01</v>
      </c>
      <c r="F39" s="1">
        <v>7</v>
      </c>
      <c r="G39" s="1" t="s">
        <v>26</v>
      </c>
      <c r="I39" s="1" t="s">
        <v>17</v>
      </c>
      <c r="J39" s="10"/>
      <c r="K39" s="7" t="s">
        <v>27</v>
      </c>
      <c r="L39" s="1">
        <v>2005</v>
      </c>
      <c r="M39" s="1" t="s">
        <v>28</v>
      </c>
      <c r="N39" s="1" t="s">
        <v>29</v>
      </c>
    </row>
    <row r="40" spans="1:14" ht="45">
      <c r="A40" s="1" t="str">
        <f t="shared" si="3"/>
        <v>2018-07-30</v>
      </c>
      <c r="B40" s="1" t="str">
        <f>"0655"</f>
        <v>0655</v>
      </c>
      <c r="C40" s="5" t="s">
        <v>30</v>
      </c>
      <c r="D40" s="5" t="s">
        <v>365</v>
      </c>
      <c r="E40" s="1" t="str">
        <f>"01"</f>
        <v>01</v>
      </c>
      <c r="F40" s="1">
        <v>19</v>
      </c>
      <c r="G40" s="1" t="s">
        <v>26</v>
      </c>
      <c r="I40" s="1" t="s">
        <v>17</v>
      </c>
      <c r="J40" s="10"/>
      <c r="K40" s="7" t="s">
        <v>31</v>
      </c>
      <c r="L40" s="1">
        <v>2009</v>
      </c>
      <c r="M40" s="1" t="s">
        <v>32</v>
      </c>
      <c r="N40" s="1" t="s">
        <v>33</v>
      </c>
    </row>
    <row r="41" spans="1:14" ht="60">
      <c r="A41" s="1" t="str">
        <f t="shared" si="3"/>
        <v>2018-07-30</v>
      </c>
      <c r="B41" s="1" t="str">
        <f>"0707"</f>
        <v>0707</v>
      </c>
      <c r="C41" s="5" t="s">
        <v>34</v>
      </c>
      <c r="E41" s="1" t="str">
        <f>"1"</f>
        <v>1</v>
      </c>
      <c r="F41" s="1">
        <v>3</v>
      </c>
      <c r="G41" s="1" t="s">
        <v>14</v>
      </c>
      <c r="I41" s="1" t="s">
        <v>17</v>
      </c>
      <c r="J41" s="10"/>
      <c r="K41" s="7" t="s">
        <v>35</v>
      </c>
      <c r="L41" s="1">
        <v>2014</v>
      </c>
      <c r="M41" s="1" t="s">
        <v>28</v>
      </c>
      <c r="N41" s="1" t="s">
        <v>36</v>
      </c>
    </row>
    <row r="42" spans="1:14" ht="30">
      <c r="A42" s="1" t="str">
        <f t="shared" si="3"/>
        <v>2018-07-30</v>
      </c>
      <c r="B42" s="1" t="str">
        <f>"0730"</f>
        <v>0730</v>
      </c>
      <c r="C42" s="5" t="s">
        <v>37</v>
      </c>
      <c r="D42" s="5" t="s">
        <v>118</v>
      </c>
      <c r="E42" s="1" t="str">
        <f>"01"</f>
        <v>01</v>
      </c>
      <c r="F42" s="1">
        <v>38</v>
      </c>
      <c r="G42" s="1" t="s">
        <v>14</v>
      </c>
      <c r="I42" s="1" t="s">
        <v>17</v>
      </c>
      <c r="J42" s="10"/>
      <c r="K42" s="7" t="s">
        <v>117</v>
      </c>
      <c r="L42" s="1">
        <v>2010</v>
      </c>
      <c r="M42" s="1" t="s">
        <v>23</v>
      </c>
      <c r="N42" s="1" t="s">
        <v>40</v>
      </c>
    </row>
    <row r="43" spans="1:14" ht="45">
      <c r="A43" s="1" t="str">
        <f t="shared" si="3"/>
        <v>2018-07-30</v>
      </c>
      <c r="B43" s="1" t="str">
        <f>"0740"</f>
        <v>0740</v>
      </c>
      <c r="C43" s="5" t="s">
        <v>41</v>
      </c>
      <c r="E43" s="1" t="str">
        <f>"01"</f>
        <v>01</v>
      </c>
      <c r="F43" s="1">
        <v>16</v>
      </c>
      <c r="G43" s="1" t="s">
        <v>26</v>
      </c>
      <c r="I43" s="1" t="s">
        <v>17</v>
      </c>
      <c r="J43" s="10"/>
      <c r="K43" s="7" t="s">
        <v>42</v>
      </c>
      <c r="L43" s="1">
        <v>2007</v>
      </c>
      <c r="M43" s="1" t="s">
        <v>19</v>
      </c>
      <c r="N43" s="1" t="s">
        <v>36</v>
      </c>
    </row>
    <row r="44" spans="1:14" ht="60">
      <c r="A44" s="1" t="str">
        <f t="shared" si="3"/>
        <v>2018-07-30</v>
      </c>
      <c r="B44" s="1" t="str">
        <f>"0805"</f>
        <v>0805</v>
      </c>
      <c r="C44" s="5" t="s">
        <v>44</v>
      </c>
      <c r="E44" s="1" t="str">
        <f>"01"</f>
        <v>01</v>
      </c>
      <c r="F44" s="1">
        <v>1</v>
      </c>
      <c r="G44" s="1" t="s">
        <v>26</v>
      </c>
      <c r="I44" s="1" t="s">
        <v>17</v>
      </c>
      <c r="J44" s="10"/>
      <c r="K44" s="7" t="s">
        <v>45</v>
      </c>
      <c r="L44" s="1">
        <v>2010</v>
      </c>
      <c r="M44" s="1" t="s">
        <v>19</v>
      </c>
      <c r="N44" s="1" t="s">
        <v>119</v>
      </c>
    </row>
    <row r="45" spans="1:14" ht="45">
      <c r="A45" s="1" t="str">
        <f t="shared" si="3"/>
        <v>2018-07-30</v>
      </c>
      <c r="B45" s="1" t="str">
        <f>"0810"</f>
        <v>0810</v>
      </c>
      <c r="C45" s="5" t="s">
        <v>46</v>
      </c>
      <c r="D45" s="5" t="s">
        <v>120</v>
      </c>
      <c r="E45" s="1" t="str">
        <f>"02"</f>
        <v>02</v>
      </c>
      <c r="F45" s="1">
        <v>24</v>
      </c>
      <c r="G45" s="1" t="s">
        <v>26</v>
      </c>
      <c r="I45" s="1" t="s">
        <v>17</v>
      </c>
      <c r="J45" s="10"/>
      <c r="K45" s="7" t="s">
        <v>47</v>
      </c>
      <c r="L45" s="1">
        <v>2002</v>
      </c>
      <c r="M45" s="1" t="s">
        <v>28</v>
      </c>
      <c r="N45" s="1" t="s">
        <v>121</v>
      </c>
    </row>
    <row r="46" spans="1:14" ht="60">
      <c r="A46" s="1" t="str">
        <f t="shared" si="3"/>
        <v>2018-07-30</v>
      </c>
      <c r="B46" s="1" t="str">
        <f>"0825"</f>
        <v>0825</v>
      </c>
      <c r="C46" s="5" t="s">
        <v>122</v>
      </c>
      <c r="D46" s="5" t="s">
        <v>124</v>
      </c>
      <c r="E46" s="1" t="str">
        <f>"02"</f>
        <v>02</v>
      </c>
      <c r="F46" s="1">
        <v>1</v>
      </c>
      <c r="G46" s="1" t="s">
        <v>26</v>
      </c>
      <c r="I46" s="1" t="s">
        <v>17</v>
      </c>
      <c r="J46" s="10"/>
      <c r="K46" s="7" t="s">
        <v>123</v>
      </c>
      <c r="L46" s="1">
        <v>2018</v>
      </c>
      <c r="M46" s="1" t="s">
        <v>19</v>
      </c>
      <c r="N46" s="1" t="s">
        <v>53</v>
      </c>
    </row>
    <row r="47" spans="1:14" ht="60">
      <c r="A47" s="1" t="str">
        <f t="shared" si="3"/>
        <v>2018-07-30</v>
      </c>
      <c r="B47" s="1" t="str">
        <f>"0835"</f>
        <v>0835</v>
      </c>
      <c r="C47" s="5" t="s">
        <v>54</v>
      </c>
      <c r="E47" s="1" t="str">
        <f>"02"</f>
        <v>02</v>
      </c>
      <c r="F47" s="1">
        <v>3</v>
      </c>
      <c r="G47" s="1" t="s">
        <v>26</v>
      </c>
      <c r="I47" s="1" t="s">
        <v>17</v>
      </c>
      <c r="J47" s="10"/>
      <c r="K47" s="7" t="s">
        <v>55</v>
      </c>
      <c r="L47" s="1">
        <v>2009</v>
      </c>
      <c r="M47" s="1" t="s">
        <v>28</v>
      </c>
      <c r="N47" s="1" t="s">
        <v>56</v>
      </c>
    </row>
    <row r="48" spans="1:14" ht="45">
      <c r="A48" s="1" t="str">
        <f t="shared" si="3"/>
        <v>2018-07-30</v>
      </c>
      <c r="B48" s="1" t="str">
        <f>"0900"</f>
        <v>0900</v>
      </c>
      <c r="C48" s="5" t="s">
        <v>57</v>
      </c>
      <c r="E48" s="1" t="str">
        <f>"03"</f>
        <v>03</v>
      </c>
      <c r="F48" s="1">
        <v>3</v>
      </c>
      <c r="G48" s="1" t="s">
        <v>26</v>
      </c>
      <c r="I48" s="1" t="s">
        <v>17</v>
      </c>
      <c r="J48" s="10"/>
      <c r="K48" s="7" t="s">
        <v>58</v>
      </c>
      <c r="L48" s="1">
        <v>2016</v>
      </c>
      <c r="M48" s="1" t="s">
        <v>28</v>
      </c>
      <c r="N48" s="1" t="s">
        <v>56</v>
      </c>
    </row>
    <row r="49" spans="1:14" ht="30">
      <c r="A49" s="1" t="str">
        <f t="shared" si="3"/>
        <v>2018-07-30</v>
      </c>
      <c r="B49" s="1" t="str">
        <f>"0930"</f>
        <v>0930</v>
      </c>
      <c r="C49" s="5" t="s">
        <v>59</v>
      </c>
      <c r="D49" s="5" t="s">
        <v>125</v>
      </c>
      <c r="E49" s="1" t="str">
        <f>"4"</f>
        <v>4</v>
      </c>
      <c r="F49" s="1">
        <v>3</v>
      </c>
      <c r="G49" s="1" t="s">
        <v>26</v>
      </c>
      <c r="I49" s="1" t="s">
        <v>17</v>
      </c>
      <c r="J49" s="10"/>
      <c r="K49" s="7" t="s">
        <v>60</v>
      </c>
      <c r="L49" s="1">
        <v>2015</v>
      </c>
      <c r="M49" s="1" t="s">
        <v>19</v>
      </c>
      <c r="N49" s="1" t="s">
        <v>36</v>
      </c>
    </row>
    <row r="50" spans="1:14" ht="64.5" customHeight="1">
      <c r="A50" s="1" t="str">
        <f t="shared" si="3"/>
        <v>2018-07-30</v>
      </c>
      <c r="B50" s="1" t="str">
        <f>"1000"</f>
        <v>1000</v>
      </c>
      <c r="C50" s="5" t="s">
        <v>82</v>
      </c>
      <c r="E50" s="1" t="str">
        <f>"2018"</f>
        <v>2018</v>
      </c>
      <c r="F50" s="1">
        <v>31</v>
      </c>
      <c r="G50" s="1" t="s">
        <v>63</v>
      </c>
      <c r="J50" s="10"/>
      <c r="K50" s="7" t="s">
        <v>83</v>
      </c>
      <c r="L50" s="1">
        <v>2018</v>
      </c>
      <c r="M50" s="1" t="s">
        <v>81</v>
      </c>
      <c r="N50" s="1" t="s">
        <v>24</v>
      </c>
    </row>
    <row r="51" spans="1:14" ht="60">
      <c r="A51" s="1" t="str">
        <f t="shared" si="3"/>
        <v>2018-07-30</v>
      </c>
      <c r="B51" s="1" t="str">
        <f>"1030"</f>
        <v>1030</v>
      </c>
      <c r="C51" s="5" t="s">
        <v>89</v>
      </c>
      <c r="D51" s="5" t="s">
        <v>91</v>
      </c>
      <c r="E51" s="1" t="str">
        <f>"02"</f>
        <v>02</v>
      </c>
      <c r="F51" s="1">
        <v>8</v>
      </c>
      <c r="G51" s="1" t="s">
        <v>26</v>
      </c>
      <c r="I51" s="1" t="s">
        <v>17</v>
      </c>
      <c r="J51" s="10"/>
      <c r="K51" s="7" t="s">
        <v>90</v>
      </c>
      <c r="L51" s="1">
        <v>2015</v>
      </c>
      <c r="M51" s="1" t="s">
        <v>81</v>
      </c>
      <c r="N51" s="1" t="s">
        <v>78</v>
      </c>
    </row>
    <row r="52" spans="1:14" ht="36" customHeight="1">
      <c r="A52" s="1" t="str">
        <f t="shared" si="3"/>
        <v>2018-07-30</v>
      </c>
      <c r="B52" s="1" t="str">
        <f>"1100"</f>
        <v>1100</v>
      </c>
      <c r="C52" s="5" t="s">
        <v>126</v>
      </c>
      <c r="E52" s="1" t="str">
        <f>"00"</f>
        <v>00</v>
      </c>
      <c r="F52" s="1">
        <v>0</v>
      </c>
      <c r="G52" s="1" t="s">
        <v>26</v>
      </c>
      <c r="I52" s="1" t="s">
        <v>17</v>
      </c>
      <c r="J52" s="10"/>
      <c r="K52" s="7" t="s">
        <v>127</v>
      </c>
      <c r="L52" s="1">
        <v>2016</v>
      </c>
      <c r="M52" s="1" t="s">
        <v>19</v>
      </c>
      <c r="N52" s="1" t="s">
        <v>24</v>
      </c>
    </row>
    <row r="53" spans="1:14" ht="49.5" customHeight="1">
      <c r="A53" s="1" t="str">
        <f t="shared" si="3"/>
        <v>2018-07-30</v>
      </c>
      <c r="B53" s="1" t="str">
        <f>"1130"</f>
        <v>1130</v>
      </c>
      <c r="C53" s="5" t="s">
        <v>92</v>
      </c>
      <c r="D53" s="5" t="s">
        <v>94</v>
      </c>
      <c r="E53" s="1" t="str">
        <f>"04"</f>
        <v>04</v>
      </c>
      <c r="F53" s="1">
        <v>4</v>
      </c>
      <c r="G53" s="1" t="s">
        <v>14</v>
      </c>
      <c r="I53" s="1" t="s">
        <v>17</v>
      </c>
      <c r="J53" s="10"/>
      <c r="K53" s="7" t="s">
        <v>93</v>
      </c>
      <c r="L53" s="1">
        <v>0</v>
      </c>
      <c r="M53" s="1" t="s">
        <v>19</v>
      </c>
      <c r="N53" s="1" t="s">
        <v>56</v>
      </c>
    </row>
    <row r="54" spans="1:14" ht="30">
      <c r="A54" s="1" t="str">
        <f t="shared" si="3"/>
        <v>2018-07-30</v>
      </c>
      <c r="B54" s="1" t="str">
        <f>"1200"</f>
        <v>1200</v>
      </c>
      <c r="C54" s="5" t="s">
        <v>102</v>
      </c>
      <c r="E54" s="1" t="str">
        <f>"00"</f>
        <v>00</v>
      </c>
      <c r="F54" s="1">
        <v>0</v>
      </c>
      <c r="G54" s="1" t="s">
        <v>103</v>
      </c>
      <c r="H54" s="1" t="s">
        <v>104</v>
      </c>
      <c r="I54" s="1" t="s">
        <v>17</v>
      </c>
      <c r="J54" s="10"/>
      <c r="K54" s="7" t="s">
        <v>105</v>
      </c>
      <c r="L54" s="1">
        <v>2001</v>
      </c>
      <c r="M54" s="1" t="s">
        <v>106</v>
      </c>
      <c r="N54" s="1" t="s">
        <v>107</v>
      </c>
    </row>
    <row r="55" spans="1:14" ht="60">
      <c r="A55" s="1" t="str">
        <f t="shared" si="3"/>
        <v>2018-07-30</v>
      </c>
      <c r="B55" s="1" t="str">
        <f>"1400"</f>
        <v>1400</v>
      </c>
      <c r="C55" s="5" t="s">
        <v>98</v>
      </c>
      <c r="D55" s="5" t="s">
        <v>100</v>
      </c>
      <c r="E55" s="1" t="str">
        <f>"01"</f>
        <v>01</v>
      </c>
      <c r="F55" s="1">
        <v>7</v>
      </c>
      <c r="G55" s="1" t="s">
        <v>26</v>
      </c>
      <c r="I55" s="1" t="s">
        <v>17</v>
      </c>
      <c r="J55" s="10"/>
      <c r="K55" s="7" t="s">
        <v>99</v>
      </c>
      <c r="L55" s="1">
        <v>2017</v>
      </c>
      <c r="M55" s="1" t="s">
        <v>28</v>
      </c>
      <c r="N55" s="1" t="s">
        <v>101</v>
      </c>
    </row>
    <row r="56" spans="1:14" ht="30">
      <c r="A56" s="1" t="str">
        <f t="shared" si="3"/>
        <v>2018-07-30</v>
      </c>
      <c r="B56" s="1" t="str">
        <f>"1500"</f>
        <v>1500</v>
      </c>
      <c r="C56" s="5" t="s">
        <v>128</v>
      </c>
      <c r="D56" s="5" t="s">
        <v>130</v>
      </c>
      <c r="E56" s="1" t="str">
        <f>"01"</f>
        <v>01</v>
      </c>
      <c r="F56" s="1">
        <v>8</v>
      </c>
      <c r="G56" s="1" t="s">
        <v>26</v>
      </c>
      <c r="I56" s="1" t="s">
        <v>17</v>
      </c>
      <c r="J56" s="10"/>
      <c r="K56" s="7" t="s">
        <v>129</v>
      </c>
      <c r="L56" s="1">
        <v>2009</v>
      </c>
      <c r="M56" s="1" t="s">
        <v>19</v>
      </c>
      <c r="N56" s="1" t="s">
        <v>65</v>
      </c>
    </row>
    <row r="57" spans="1:14" ht="45">
      <c r="A57" s="1" t="str">
        <f t="shared" si="3"/>
        <v>2018-07-30</v>
      </c>
      <c r="B57" s="1" t="str">
        <f>"1525"</f>
        <v>1525</v>
      </c>
      <c r="C57" s="5" t="s">
        <v>131</v>
      </c>
      <c r="D57" s="5" t="s">
        <v>133</v>
      </c>
      <c r="E57" s="1" t="str">
        <f>"01"</f>
        <v>01</v>
      </c>
      <c r="F57" s="1">
        <v>8</v>
      </c>
      <c r="G57" s="1" t="s">
        <v>26</v>
      </c>
      <c r="I57" s="1" t="s">
        <v>17</v>
      </c>
      <c r="J57" s="10"/>
      <c r="K57" s="7" t="s">
        <v>132</v>
      </c>
      <c r="L57" s="1">
        <v>2009</v>
      </c>
      <c r="M57" s="1" t="s">
        <v>19</v>
      </c>
      <c r="N57" s="1" t="s">
        <v>78</v>
      </c>
    </row>
    <row r="58" spans="1:14" ht="60">
      <c r="A58" s="1" t="str">
        <f t="shared" si="3"/>
        <v>2018-07-30</v>
      </c>
      <c r="B58" s="1" t="str">
        <f>"1550"</f>
        <v>1550</v>
      </c>
      <c r="C58" s="5" t="s">
        <v>44</v>
      </c>
      <c r="E58" s="1" t="str">
        <f>"01"</f>
        <v>01</v>
      </c>
      <c r="F58" s="1">
        <v>1</v>
      </c>
      <c r="G58" s="1" t="s">
        <v>26</v>
      </c>
      <c r="I58" s="1" t="s">
        <v>17</v>
      </c>
      <c r="J58" s="10"/>
      <c r="K58" s="7" t="s">
        <v>45</v>
      </c>
      <c r="L58" s="1">
        <v>2010</v>
      </c>
      <c r="M58" s="1" t="s">
        <v>19</v>
      </c>
      <c r="N58" s="1" t="s">
        <v>119</v>
      </c>
    </row>
    <row r="59" spans="1:14" ht="30">
      <c r="A59" s="1" t="str">
        <f t="shared" si="3"/>
        <v>2018-07-30</v>
      </c>
      <c r="B59" s="1" t="str">
        <f>"1555"</f>
        <v>1555</v>
      </c>
      <c r="C59" s="5" t="s">
        <v>134</v>
      </c>
      <c r="D59" s="5" t="s">
        <v>136</v>
      </c>
      <c r="E59" s="1" t="str">
        <f>"1"</f>
        <v>1</v>
      </c>
      <c r="F59" s="1">
        <v>11</v>
      </c>
      <c r="G59" s="1" t="s">
        <v>26</v>
      </c>
      <c r="I59" s="1" t="s">
        <v>17</v>
      </c>
      <c r="J59" s="10"/>
      <c r="K59" s="7" t="s">
        <v>135</v>
      </c>
      <c r="L59" s="1">
        <v>2014</v>
      </c>
      <c r="M59" s="1" t="s">
        <v>19</v>
      </c>
      <c r="N59" s="1" t="s">
        <v>43</v>
      </c>
    </row>
    <row r="60" spans="1:14" ht="45">
      <c r="A60" s="1" t="str">
        <f t="shared" si="3"/>
        <v>2018-07-30</v>
      </c>
      <c r="B60" s="1" t="str">
        <f>"1620"</f>
        <v>1620</v>
      </c>
      <c r="C60" s="5" t="s">
        <v>137</v>
      </c>
      <c r="E60" s="1" t="str">
        <f>"01"</f>
        <v>01</v>
      </c>
      <c r="F60" s="1">
        <v>47</v>
      </c>
      <c r="G60" s="1" t="s">
        <v>26</v>
      </c>
      <c r="I60" s="1" t="s">
        <v>17</v>
      </c>
      <c r="J60" s="10"/>
      <c r="K60" s="7" t="s">
        <v>366</v>
      </c>
      <c r="L60" s="1">
        <v>2008</v>
      </c>
      <c r="M60" s="1" t="s">
        <v>19</v>
      </c>
      <c r="N60" s="1" t="s">
        <v>65</v>
      </c>
    </row>
    <row r="61" spans="1:14" ht="45">
      <c r="A61" s="1" t="str">
        <f t="shared" si="3"/>
        <v>2018-07-30</v>
      </c>
      <c r="B61" s="1" t="str">
        <f>"1645"</f>
        <v>1645</v>
      </c>
      <c r="C61" s="5" t="s">
        <v>30</v>
      </c>
      <c r="D61" s="5" t="s">
        <v>138</v>
      </c>
      <c r="E61" s="1" t="str">
        <f>"01"</f>
        <v>01</v>
      </c>
      <c r="F61" s="1">
        <v>23</v>
      </c>
      <c r="G61" s="1" t="s">
        <v>26</v>
      </c>
      <c r="I61" s="1" t="s">
        <v>17</v>
      </c>
      <c r="J61" s="10"/>
      <c r="K61" s="7" t="s">
        <v>31</v>
      </c>
      <c r="L61" s="1">
        <v>2009</v>
      </c>
      <c r="M61" s="1" t="s">
        <v>32</v>
      </c>
      <c r="N61" s="1" t="s">
        <v>33</v>
      </c>
    </row>
    <row r="62" spans="1:14" ht="60">
      <c r="A62" s="1" t="str">
        <f t="shared" si="3"/>
        <v>2018-07-30</v>
      </c>
      <c r="B62" s="1" t="str">
        <f>"1700"</f>
        <v>1700</v>
      </c>
      <c r="C62" s="5" t="s">
        <v>139</v>
      </c>
      <c r="D62" s="5" t="s">
        <v>141</v>
      </c>
      <c r="E62" s="1" t="str">
        <f>"01"</f>
        <v>01</v>
      </c>
      <c r="F62" s="1">
        <v>1</v>
      </c>
      <c r="G62" s="1" t="s">
        <v>26</v>
      </c>
      <c r="I62" s="1" t="s">
        <v>17</v>
      </c>
      <c r="J62" s="10"/>
      <c r="K62" s="7" t="s">
        <v>140</v>
      </c>
      <c r="L62" s="1">
        <v>2010</v>
      </c>
      <c r="M62" s="1" t="s">
        <v>106</v>
      </c>
      <c r="N62" s="1" t="s">
        <v>78</v>
      </c>
    </row>
    <row r="63" spans="1:14" ht="60">
      <c r="A63" s="1" t="str">
        <f t="shared" si="3"/>
        <v>2018-07-30</v>
      </c>
      <c r="B63" s="1" t="str">
        <f>"1730"</f>
        <v>1730</v>
      </c>
      <c r="C63" s="5" t="s">
        <v>142</v>
      </c>
      <c r="D63" s="5" t="s">
        <v>144</v>
      </c>
      <c r="E63" s="1" t="str">
        <f>" "</f>
        <v> </v>
      </c>
      <c r="F63" s="1">
        <v>3</v>
      </c>
      <c r="G63" s="1" t="s">
        <v>26</v>
      </c>
      <c r="I63" s="1" t="s">
        <v>17</v>
      </c>
      <c r="J63" s="10"/>
      <c r="K63" s="7" t="s">
        <v>143</v>
      </c>
      <c r="L63" s="1">
        <v>2013</v>
      </c>
      <c r="M63" s="1" t="s">
        <v>145</v>
      </c>
      <c r="N63" s="1" t="s">
        <v>43</v>
      </c>
    </row>
    <row r="64" spans="1:14" ht="45">
      <c r="A64" s="1" t="str">
        <f t="shared" si="3"/>
        <v>2018-07-30</v>
      </c>
      <c r="B64" s="1" t="str">
        <f>"1800"</f>
        <v>1800</v>
      </c>
      <c r="C64" s="5" t="s">
        <v>146</v>
      </c>
      <c r="D64" s="5" t="s">
        <v>148</v>
      </c>
      <c r="E64" s="1" t="str">
        <f>"02"</f>
        <v>02</v>
      </c>
      <c r="F64" s="1">
        <v>17</v>
      </c>
      <c r="G64" s="1" t="s">
        <v>26</v>
      </c>
      <c r="I64" s="1" t="s">
        <v>17</v>
      </c>
      <c r="J64" s="10"/>
      <c r="K64" s="7" t="s">
        <v>147</v>
      </c>
      <c r="L64" s="1">
        <v>2014</v>
      </c>
      <c r="M64" s="1" t="s">
        <v>18</v>
      </c>
      <c r="N64" s="1" t="s">
        <v>121</v>
      </c>
    </row>
    <row r="65" spans="1:14" ht="60">
      <c r="A65" s="1" t="str">
        <f t="shared" si="3"/>
        <v>2018-07-30</v>
      </c>
      <c r="B65" s="1" t="str">
        <f>"1815"</f>
        <v>1815</v>
      </c>
      <c r="C65" s="5" t="s">
        <v>146</v>
      </c>
      <c r="D65" s="5" t="s">
        <v>150</v>
      </c>
      <c r="E65" s="1" t="str">
        <f>"02"</f>
        <v>02</v>
      </c>
      <c r="F65" s="1">
        <v>18</v>
      </c>
      <c r="G65" s="1" t="s">
        <v>26</v>
      </c>
      <c r="I65" s="1" t="s">
        <v>17</v>
      </c>
      <c r="J65" s="10"/>
      <c r="K65" s="7" t="s">
        <v>149</v>
      </c>
      <c r="L65" s="1">
        <v>2014</v>
      </c>
      <c r="M65" s="1" t="s">
        <v>18</v>
      </c>
      <c r="N65" s="1" t="s">
        <v>49</v>
      </c>
    </row>
    <row r="66" spans="1:14" ht="30">
      <c r="A66" s="1" t="str">
        <f t="shared" si="3"/>
        <v>2018-07-30</v>
      </c>
      <c r="B66" s="1" t="str">
        <f>"1830"</f>
        <v>1830</v>
      </c>
      <c r="C66" s="5" t="s">
        <v>151</v>
      </c>
      <c r="D66" s="5" t="s">
        <v>153</v>
      </c>
      <c r="E66" s="1" t="str">
        <f>"02"</f>
        <v>02</v>
      </c>
      <c r="F66" s="1">
        <v>1</v>
      </c>
      <c r="G66" s="1" t="s">
        <v>14</v>
      </c>
      <c r="I66" s="1" t="s">
        <v>17</v>
      </c>
      <c r="J66" s="10" t="s">
        <v>392</v>
      </c>
      <c r="K66" s="7" t="s">
        <v>152</v>
      </c>
      <c r="L66" s="1">
        <v>2015</v>
      </c>
      <c r="M66" s="1" t="s">
        <v>28</v>
      </c>
      <c r="N66" s="1" t="s">
        <v>29</v>
      </c>
    </row>
    <row r="67" spans="1:14" ht="45">
      <c r="A67" s="1" t="str">
        <f t="shared" si="3"/>
        <v>2018-07-30</v>
      </c>
      <c r="B67" s="1" t="str">
        <f>"1900"</f>
        <v>1900</v>
      </c>
      <c r="C67" s="5" t="s">
        <v>154</v>
      </c>
      <c r="D67" s="5" t="s">
        <v>156</v>
      </c>
      <c r="E67" s="1" t="str">
        <f>"02"</f>
        <v>02</v>
      </c>
      <c r="F67" s="1">
        <v>10</v>
      </c>
      <c r="G67" s="1" t="s">
        <v>26</v>
      </c>
      <c r="I67" s="1" t="s">
        <v>17</v>
      </c>
      <c r="J67" s="10"/>
      <c r="K67" s="7" t="s">
        <v>155</v>
      </c>
      <c r="L67" s="1">
        <v>2017</v>
      </c>
      <c r="M67" s="1" t="s">
        <v>19</v>
      </c>
      <c r="N67" s="1" t="s">
        <v>49</v>
      </c>
    </row>
    <row r="68" spans="1:14" ht="45">
      <c r="A68" s="1" t="str">
        <f t="shared" si="3"/>
        <v>2018-07-30</v>
      </c>
      <c r="B68" s="1" t="str">
        <f>"1920"</f>
        <v>1920</v>
      </c>
      <c r="C68" s="5" t="s">
        <v>157</v>
      </c>
      <c r="D68" s="5" t="s">
        <v>159</v>
      </c>
      <c r="E68" s="1" t="str">
        <f>"01"</f>
        <v>01</v>
      </c>
      <c r="F68" s="1">
        <v>8</v>
      </c>
      <c r="G68" s="1" t="s">
        <v>26</v>
      </c>
      <c r="I68" s="1" t="s">
        <v>17</v>
      </c>
      <c r="J68" s="10"/>
      <c r="K68" s="7" t="s">
        <v>158</v>
      </c>
      <c r="L68" s="1">
        <v>0</v>
      </c>
      <c r="M68" s="1" t="s">
        <v>19</v>
      </c>
      <c r="N68" s="1" t="s">
        <v>160</v>
      </c>
    </row>
    <row r="69" spans="1:14" ht="45">
      <c r="A69" s="1" t="str">
        <f t="shared" si="3"/>
        <v>2018-07-30</v>
      </c>
      <c r="B69" s="1" t="str">
        <f>"1925"</f>
        <v>1925</v>
      </c>
      <c r="C69" s="5" t="s">
        <v>161</v>
      </c>
      <c r="E69" s="1" t="str">
        <f>"2018"</f>
        <v>2018</v>
      </c>
      <c r="F69" s="1">
        <v>146</v>
      </c>
      <c r="G69" s="1" t="s">
        <v>63</v>
      </c>
      <c r="J69" s="10"/>
      <c r="K69" s="7" t="s">
        <v>162</v>
      </c>
      <c r="L69" s="1">
        <v>2018</v>
      </c>
      <c r="M69" s="1" t="s">
        <v>19</v>
      </c>
      <c r="N69" s="1" t="s">
        <v>119</v>
      </c>
    </row>
    <row r="70" spans="1:14" ht="60">
      <c r="A70" s="1" t="str">
        <f t="shared" si="3"/>
        <v>2018-07-30</v>
      </c>
      <c r="B70" s="1" t="str">
        <f>"1930"</f>
        <v>1930</v>
      </c>
      <c r="C70" s="5" t="s">
        <v>163</v>
      </c>
      <c r="D70" s="5" t="s">
        <v>165</v>
      </c>
      <c r="E70" s="1" t="str">
        <f>"02"</f>
        <v>02</v>
      </c>
      <c r="F70" s="1">
        <v>1</v>
      </c>
      <c r="G70" s="1" t="s">
        <v>14</v>
      </c>
      <c r="I70" s="1" t="s">
        <v>17</v>
      </c>
      <c r="J70" s="10" t="s">
        <v>393</v>
      </c>
      <c r="K70" s="7" t="s">
        <v>164</v>
      </c>
      <c r="L70" s="1">
        <v>2014</v>
      </c>
      <c r="M70" s="1" t="s">
        <v>19</v>
      </c>
      <c r="N70" s="1" t="s">
        <v>166</v>
      </c>
    </row>
    <row r="71" spans="1:14" ht="45">
      <c r="A71" s="1" t="str">
        <f t="shared" si="3"/>
        <v>2018-07-30</v>
      </c>
      <c r="B71" s="1" t="str">
        <f>"2030"</f>
        <v>2030</v>
      </c>
      <c r="C71" s="5" t="s">
        <v>167</v>
      </c>
      <c r="E71" s="1" t="str">
        <f>" "</f>
        <v> </v>
      </c>
      <c r="F71" s="1">
        <v>0</v>
      </c>
      <c r="G71" s="1" t="s">
        <v>103</v>
      </c>
      <c r="H71" s="1" t="s">
        <v>110</v>
      </c>
      <c r="I71" s="1" t="s">
        <v>17</v>
      </c>
      <c r="J71" s="10"/>
      <c r="K71" s="7" t="s">
        <v>168</v>
      </c>
      <c r="L71" s="1">
        <v>2011</v>
      </c>
      <c r="M71" s="1" t="s">
        <v>28</v>
      </c>
      <c r="N71" s="1" t="s">
        <v>169</v>
      </c>
    </row>
    <row r="72" spans="1:14" ht="45">
      <c r="A72" s="1" t="str">
        <f t="shared" si="3"/>
        <v>2018-07-30</v>
      </c>
      <c r="B72" s="1" t="str">
        <f>"2120"</f>
        <v>2120</v>
      </c>
      <c r="C72" s="5" t="s">
        <v>161</v>
      </c>
      <c r="E72" s="1" t="str">
        <f>"2018"</f>
        <v>2018</v>
      </c>
      <c r="F72" s="1">
        <v>146</v>
      </c>
      <c r="G72" s="1" t="s">
        <v>63</v>
      </c>
      <c r="I72" s="1" t="s">
        <v>17</v>
      </c>
      <c r="J72" s="10"/>
      <c r="K72" s="7" t="s">
        <v>162</v>
      </c>
      <c r="L72" s="1">
        <v>2018</v>
      </c>
      <c r="M72" s="1" t="s">
        <v>19</v>
      </c>
      <c r="N72" s="1" t="s">
        <v>119</v>
      </c>
    </row>
    <row r="73" spans="1:14" ht="45">
      <c r="A73" s="1" t="str">
        <f t="shared" si="3"/>
        <v>2018-07-30</v>
      </c>
      <c r="B73" s="1" t="str">
        <f>"2125"</f>
        <v>2125</v>
      </c>
      <c r="C73" s="5" t="s">
        <v>102</v>
      </c>
      <c r="E73" s="1" t="str">
        <f>"00"</f>
        <v>00</v>
      </c>
      <c r="F73" s="1">
        <v>0</v>
      </c>
      <c r="G73" s="1" t="s">
        <v>103</v>
      </c>
      <c r="H73" s="1" t="s">
        <v>104</v>
      </c>
      <c r="I73" s="1" t="s">
        <v>17</v>
      </c>
      <c r="J73" s="10" t="s">
        <v>391</v>
      </c>
      <c r="K73" s="7" t="s">
        <v>105</v>
      </c>
      <c r="L73" s="1">
        <v>2001</v>
      </c>
      <c r="M73" s="1" t="s">
        <v>106</v>
      </c>
      <c r="N73" s="1" t="s">
        <v>107</v>
      </c>
    </row>
    <row r="74" spans="1:14" ht="66" customHeight="1">
      <c r="A74" s="1" t="str">
        <f t="shared" si="3"/>
        <v>2018-07-30</v>
      </c>
      <c r="B74" s="1" t="str">
        <f>"2325"</f>
        <v>2325</v>
      </c>
      <c r="C74" s="5" t="s">
        <v>170</v>
      </c>
      <c r="E74" s="1" t="str">
        <f>"00"</f>
        <v>00</v>
      </c>
      <c r="F74" s="1">
        <v>0</v>
      </c>
      <c r="G74" s="1" t="s">
        <v>26</v>
      </c>
      <c r="I74" s="1" t="s">
        <v>17</v>
      </c>
      <c r="J74" s="10"/>
      <c r="K74" s="7" t="s">
        <v>171</v>
      </c>
      <c r="L74" s="1">
        <v>1989</v>
      </c>
      <c r="M74" s="1" t="s">
        <v>19</v>
      </c>
      <c r="N74" s="1" t="s">
        <v>172</v>
      </c>
    </row>
    <row r="75" spans="1:14" ht="60">
      <c r="A75" s="1" t="str">
        <f t="shared" si="3"/>
        <v>2018-07-30</v>
      </c>
      <c r="B75" s="1" t="str">
        <f>"2400"</f>
        <v>2400</v>
      </c>
      <c r="C75" s="5" t="s">
        <v>13</v>
      </c>
      <c r="E75" s="1" t="str">
        <f aca="true" t="shared" si="4" ref="E75:E80">"02"</f>
        <v>02</v>
      </c>
      <c r="F75" s="1">
        <v>15</v>
      </c>
      <c r="G75" s="1" t="s">
        <v>14</v>
      </c>
      <c r="H75" s="1" t="s">
        <v>15</v>
      </c>
      <c r="I75" s="1" t="s">
        <v>17</v>
      </c>
      <c r="J75" s="10"/>
      <c r="K75" s="7" t="s">
        <v>16</v>
      </c>
      <c r="L75" s="1">
        <v>2011</v>
      </c>
      <c r="M75" s="1" t="s">
        <v>19</v>
      </c>
      <c r="N75" s="1" t="s">
        <v>115</v>
      </c>
    </row>
    <row r="76" spans="1:14" ht="60">
      <c r="A76" s="1" t="str">
        <f t="shared" si="3"/>
        <v>2018-07-30</v>
      </c>
      <c r="B76" s="1" t="str">
        <f>"2500"</f>
        <v>2500</v>
      </c>
      <c r="C76" s="5" t="s">
        <v>13</v>
      </c>
      <c r="E76" s="1" t="str">
        <f t="shared" si="4"/>
        <v>02</v>
      </c>
      <c r="F76" s="1">
        <v>15</v>
      </c>
      <c r="G76" s="1" t="s">
        <v>14</v>
      </c>
      <c r="H76" s="1" t="s">
        <v>15</v>
      </c>
      <c r="I76" s="1" t="s">
        <v>17</v>
      </c>
      <c r="J76" s="10"/>
      <c r="K76" s="7" t="s">
        <v>16</v>
      </c>
      <c r="L76" s="1">
        <v>2011</v>
      </c>
      <c r="M76" s="1" t="s">
        <v>19</v>
      </c>
      <c r="N76" s="1" t="s">
        <v>115</v>
      </c>
    </row>
    <row r="77" spans="1:14" ht="60">
      <c r="A77" s="1" t="str">
        <f t="shared" si="3"/>
        <v>2018-07-30</v>
      </c>
      <c r="B77" s="1" t="str">
        <f>"2600"</f>
        <v>2600</v>
      </c>
      <c r="C77" s="5" t="s">
        <v>13</v>
      </c>
      <c r="E77" s="1" t="str">
        <f t="shared" si="4"/>
        <v>02</v>
      </c>
      <c r="F77" s="1">
        <v>15</v>
      </c>
      <c r="G77" s="1" t="s">
        <v>14</v>
      </c>
      <c r="H77" s="1" t="s">
        <v>15</v>
      </c>
      <c r="I77" s="1" t="s">
        <v>17</v>
      </c>
      <c r="J77" s="10"/>
      <c r="K77" s="7" t="s">
        <v>16</v>
      </c>
      <c r="L77" s="1">
        <v>2011</v>
      </c>
      <c r="M77" s="1" t="s">
        <v>19</v>
      </c>
      <c r="N77" s="1" t="s">
        <v>20</v>
      </c>
    </row>
    <row r="78" spans="1:14" ht="60">
      <c r="A78" s="1" t="str">
        <f t="shared" si="3"/>
        <v>2018-07-30</v>
      </c>
      <c r="B78" s="1" t="str">
        <f>"2700"</f>
        <v>2700</v>
      </c>
      <c r="C78" s="5" t="s">
        <v>13</v>
      </c>
      <c r="E78" s="1" t="str">
        <f t="shared" si="4"/>
        <v>02</v>
      </c>
      <c r="F78" s="1">
        <v>15</v>
      </c>
      <c r="G78" s="1" t="s">
        <v>14</v>
      </c>
      <c r="H78" s="1" t="s">
        <v>15</v>
      </c>
      <c r="I78" s="1" t="s">
        <v>17</v>
      </c>
      <c r="J78" s="10"/>
      <c r="K78" s="7" t="s">
        <v>16</v>
      </c>
      <c r="L78" s="1">
        <v>2011</v>
      </c>
      <c r="M78" s="1" t="s">
        <v>19</v>
      </c>
      <c r="N78" s="1" t="s">
        <v>115</v>
      </c>
    </row>
    <row r="79" spans="1:14" ht="60">
      <c r="A79" s="1" t="str">
        <f t="shared" si="3"/>
        <v>2018-07-30</v>
      </c>
      <c r="B79" s="1" t="str">
        <f>"2800"</f>
        <v>2800</v>
      </c>
      <c r="C79" s="5" t="s">
        <v>13</v>
      </c>
      <c r="E79" s="1" t="str">
        <f t="shared" si="4"/>
        <v>02</v>
      </c>
      <c r="F79" s="1">
        <v>15</v>
      </c>
      <c r="G79" s="1" t="s">
        <v>14</v>
      </c>
      <c r="H79" s="1" t="s">
        <v>15</v>
      </c>
      <c r="I79" s="1" t="s">
        <v>17</v>
      </c>
      <c r="J79" s="10"/>
      <c r="K79" s="7" t="s">
        <v>16</v>
      </c>
      <c r="L79" s="1">
        <v>2011</v>
      </c>
      <c r="M79" s="1" t="s">
        <v>19</v>
      </c>
      <c r="N79" s="1" t="s">
        <v>166</v>
      </c>
    </row>
    <row r="80" spans="1:14" ht="60">
      <c r="A80" s="1" t="str">
        <f aca="true" t="shared" si="5" ref="A80:A126">"2018-07-31"</f>
        <v>2018-07-31</v>
      </c>
      <c r="B80" s="1" t="str">
        <f>"0500"</f>
        <v>0500</v>
      </c>
      <c r="C80" s="5" t="s">
        <v>13</v>
      </c>
      <c r="E80" s="1" t="str">
        <f t="shared" si="4"/>
        <v>02</v>
      </c>
      <c r="F80" s="1">
        <v>15</v>
      </c>
      <c r="G80" s="1" t="s">
        <v>14</v>
      </c>
      <c r="H80" s="1" t="s">
        <v>15</v>
      </c>
      <c r="I80" s="1" t="s">
        <v>17</v>
      </c>
      <c r="J80" s="10"/>
      <c r="K80" s="7" t="s">
        <v>16</v>
      </c>
      <c r="L80" s="1">
        <v>2011</v>
      </c>
      <c r="M80" s="1" t="s">
        <v>19</v>
      </c>
      <c r="N80" s="1" t="s">
        <v>20</v>
      </c>
    </row>
    <row r="81" spans="1:14" ht="45">
      <c r="A81" s="1" t="str">
        <f t="shared" si="5"/>
        <v>2018-07-31</v>
      </c>
      <c r="B81" s="1" t="str">
        <f>"0600"</f>
        <v>0600</v>
      </c>
      <c r="C81" s="5" t="s">
        <v>21</v>
      </c>
      <c r="D81" s="5" t="s">
        <v>173</v>
      </c>
      <c r="E81" s="1" t="str">
        <f>"01"</f>
        <v>01</v>
      </c>
      <c r="F81" s="1">
        <v>18</v>
      </c>
      <c r="G81" s="1" t="s">
        <v>14</v>
      </c>
      <c r="I81" s="1" t="s">
        <v>17</v>
      </c>
      <c r="J81" s="10"/>
      <c r="K81" s="7" t="s">
        <v>22</v>
      </c>
      <c r="L81" s="1">
        <v>1982</v>
      </c>
      <c r="M81" s="1" t="s">
        <v>23</v>
      </c>
      <c r="N81" s="1" t="s">
        <v>24</v>
      </c>
    </row>
    <row r="82" spans="1:14" ht="60">
      <c r="A82" s="1" t="str">
        <f t="shared" si="5"/>
        <v>2018-07-31</v>
      </c>
      <c r="B82" s="1" t="str">
        <f>"0630"</f>
        <v>0630</v>
      </c>
      <c r="C82" s="5" t="s">
        <v>25</v>
      </c>
      <c r="D82" s="5" t="s">
        <v>174</v>
      </c>
      <c r="E82" s="1" t="str">
        <f>"01"</f>
        <v>01</v>
      </c>
      <c r="F82" s="1">
        <v>8</v>
      </c>
      <c r="G82" s="1" t="s">
        <v>26</v>
      </c>
      <c r="I82" s="1" t="s">
        <v>17</v>
      </c>
      <c r="J82" s="10"/>
      <c r="K82" s="7" t="s">
        <v>27</v>
      </c>
      <c r="L82" s="1">
        <v>2005</v>
      </c>
      <c r="M82" s="1" t="s">
        <v>28</v>
      </c>
      <c r="N82" s="1" t="s">
        <v>29</v>
      </c>
    </row>
    <row r="83" spans="1:14" ht="45">
      <c r="A83" s="1" t="str">
        <f t="shared" si="5"/>
        <v>2018-07-31</v>
      </c>
      <c r="B83" s="1" t="str">
        <f>"0655"</f>
        <v>0655</v>
      </c>
      <c r="C83" s="5" t="s">
        <v>30</v>
      </c>
      <c r="D83" s="5" t="s">
        <v>367</v>
      </c>
      <c r="E83" s="1" t="str">
        <f>"01"</f>
        <v>01</v>
      </c>
      <c r="F83" s="1">
        <v>20</v>
      </c>
      <c r="G83" s="1" t="s">
        <v>26</v>
      </c>
      <c r="I83" s="1" t="s">
        <v>17</v>
      </c>
      <c r="J83" s="10"/>
      <c r="K83" s="7" t="s">
        <v>31</v>
      </c>
      <c r="L83" s="1">
        <v>2009</v>
      </c>
      <c r="M83" s="1" t="s">
        <v>32</v>
      </c>
      <c r="N83" s="1" t="s">
        <v>33</v>
      </c>
    </row>
    <row r="84" spans="1:14" ht="60">
      <c r="A84" s="1" t="str">
        <f t="shared" si="5"/>
        <v>2018-07-31</v>
      </c>
      <c r="B84" s="1" t="str">
        <f>"0707"</f>
        <v>0707</v>
      </c>
      <c r="C84" s="5" t="s">
        <v>34</v>
      </c>
      <c r="E84" s="1" t="str">
        <f>"1"</f>
        <v>1</v>
      </c>
      <c r="F84" s="1">
        <v>4</v>
      </c>
      <c r="G84" s="1" t="s">
        <v>14</v>
      </c>
      <c r="I84" s="1" t="s">
        <v>17</v>
      </c>
      <c r="J84" s="10"/>
      <c r="K84" s="7" t="s">
        <v>35</v>
      </c>
      <c r="L84" s="1">
        <v>2014</v>
      </c>
      <c r="M84" s="1" t="s">
        <v>28</v>
      </c>
      <c r="N84" s="1" t="s">
        <v>36</v>
      </c>
    </row>
    <row r="85" spans="1:14" ht="45">
      <c r="A85" s="1" t="str">
        <f t="shared" si="5"/>
        <v>2018-07-31</v>
      </c>
      <c r="B85" s="1" t="str">
        <f>"0730"</f>
        <v>0730</v>
      </c>
      <c r="C85" s="5" t="s">
        <v>37</v>
      </c>
      <c r="D85" s="5" t="s">
        <v>176</v>
      </c>
      <c r="E85" s="1" t="str">
        <f>"01"</f>
        <v>01</v>
      </c>
      <c r="F85" s="1">
        <v>39</v>
      </c>
      <c r="G85" s="1" t="s">
        <v>14</v>
      </c>
      <c r="I85" s="1" t="s">
        <v>17</v>
      </c>
      <c r="J85" s="10"/>
      <c r="K85" s="7" t="s">
        <v>175</v>
      </c>
      <c r="L85" s="1">
        <v>2010</v>
      </c>
      <c r="M85" s="1" t="s">
        <v>23</v>
      </c>
      <c r="N85" s="1" t="s">
        <v>40</v>
      </c>
    </row>
    <row r="86" spans="1:14" ht="45">
      <c r="A86" s="1" t="str">
        <f t="shared" si="5"/>
        <v>2018-07-31</v>
      </c>
      <c r="B86" s="1" t="str">
        <f>"0740"</f>
        <v>0740</v>
      </c>
      <c r="C86" s="5" t="s">
        <v>41</v>
      </c>
      <c r="E86" s="1" t="str">
        <f>"01"</f>
        <v>01</v>
      </c>
      <c r="F86" s="1">
        <v>17</v>
      </c>
      <c r="G86" s="1" t="s">
        <v>14</v>
      </c>
      <c r="H86" s="1" t="s">
        <v>177</v>
      </c>
      <c r="I86" s="1" t="s">
        <v>17</v>
      </c>
      <c r="J86" s="10"/>
      <c r="K86" s="7" t="s">
        <v>42</v>
      </c>
      <c r="L86" s="1">
        <v>2007</v>
      </c>
      <c r="M86" s="1" t="s">
        <v>19</v>
      </c>
      <c r="N86" s="1" t="s">
        <v>43</v>
      </c>
    </row>
    <row r="87" spans="1:14" ht="60">
      <c r="A87" s="1" t="str">
        <f t="shared" si="5"/>
        <v>2018-07-31</v>
      </c>
      <c r="B87" s="1" t="str">
        <f>"0805"</f>
        <v>0805</v>
      </c>
      <c r="C87" s="5" t="s">
        <v>44</v>
      </c>
      <c r="E87" s="1" t="str">
        <f>"01"</f>
        <v>01</v>
      </c>
      <c r="F87" s="1">
        <v>2</v>
      </c>
      <c r="G87" s="1" t="s">
        <v>26</v>
      </c>
      <c r="I87" s="1" t="s">
        <v>17</v>
      </c>
      <c r="J87" s="10"/>
      <c r="K87" s="7" t="s">
        <v>45</v>
      </c>
      <c r="L87" s="1">
        <v>2010</v>
      </c>
      <c r="M87" s="1" t="s">
        <v>19</v>
      </c>
      <c r="N87" s="1" t="s">
        <v>160</v>
      </c>
    </row>
    <row r="88" spans="1:14" ht="45">
      <c r="A88" s="1" t="str">
        <f t="shared" si="5"/>
        <v>2018-07-31</v>
      </c>
      <c r="B88" s="1" t="str">
        <f>"0810"</f>
        <v>0810</v>
      </c>
      <c r="C88" s="5" t="s">
        <v>46</v>
      </c>
      <c r="D88" s="5" t="s">
        <v>178</v>
      </c>
      <c r="E88" s="1" t="str">
        <f>"02"</f>
        <v>02</v>
      </c>
      <c r="F88" s="1">
        <v>25</v>
      </c>
      <c r="G88" s="1" t="s">
        <v>26</v>
      </c>
      <c r="I88" s="1" t="s">
        <v>17</v>
      </c>
      <c r="J88" s="10"/>
      <c r="K88" s="7" t="s">
        <v>47</v>
      </c>
      <c r="L88" s="1">
        <v>2002</v>
      </c>
      <c r="M88" s="1" t="s">
        <v>28</v>
      </c>
      <c r="N88" s="1" t="s">
        <v>49</v>
      </c>
    </row>
    <row r="89" spans="1:14" ht="60">
      <c r="A89" s="1" t="str">
        <f t="shared" si="5"/>
        <v>2018-07-31</v>
      </c>
      <c r="B89" s="1" t="str">
        <f>"0825"</f>
        <v>0825</v>
      </c>
      <c r="C89" s="5" t="s">
        <v>122</v>
      </c>
      <c r="D89" s="5" t="s">
        <v>180</v>
      </c>
      <c r="E89" s="1" t="str">
        <f>"02"</f>
        <v>02</v>
      </c>
      <c r="F89" s="1">
        <v>2</v>
      </c>
      <c r="G89" s="1" t="s">
        <v>26</v>
      </c>
      <c r="I89" s="1" t="s">
        <v>17</v>
      </c>
      <c r="J89" s="10"/>
      <c r="K89" s="7" t="s">
        <v>179</v>
      </c>
      <c r="L89" s="1">
        <v>2018</v>
      </c>
      <c r="M89" s="1" t="s">
        <v>19</v>
      </c>
      <c r="N89" s="1" t="s">
        <v>181</v>
      </c>
    </row>
    <row r="90" spans="1:14" ht="60">
      <c r="A90" s="1" t="str">
        <f t="shared" si="5"/>
        <v>2018-07-31</v>
      </c>
      <c r="B90" s="1" t="str">
        <f>"0835"</f>
        <v>0835</v>
      </c>
      <c r="C90" s="5" t="s">
        <v>54</v>
      </c>
      <c r="E90" s="1" t="str">
        <f>"02"</f>
        <v>02</v>
      </c>
      <c r="F90" s="1">
        <v>4</v>
      </c>
      <c r="G90" s="1" t="s">
        <v>26</v>
      </c>
      <c r="I90" s="1" t="s">
        <v>17</v>
      </c>
      <c r="J90" s="10"/>
      <c r="K90" s="7" t="s">
        <v>55</v>
      </c>
      <c r="L90" s="1">
        <v>2009</v>
      </c>
      <c r="M90" s="1" t="s">
        <v>28</v>
      </c>
      <c r="N90" s="1" t="s">
        <v>56</v>
      </c>
    </row>
    <row r="91" spans="1:14" ht="45">
      <c r="A91" s="1" t="str">
        <f t="shared" si="5"/>
        <v>2018-07-31</v>
      </c>
      <c r="B91" s="1" t="str">
        <f>"0900"</f>
        <v>0900</v>
      </c>
      <c r="C91" s="5" t="s">
        <v>57</v>
      </c>
      <c r="E91" s="1" t="str">
        <f>"03"</f>
        <v>03</v>
      </c>
      <c r="F91" s="1">
        <v>4</v>
      </c>
      <c r="G91" s="1" t="s">
        <v>26</v>
      </c>
      <c r="I91" s="1" t="s">
        <v>17</v>
      </c>
      <c r="J91" s="10"/>
      <c r="K91" s="7" t="s">
        <v>58</v>
      </c>
      <c r="L91" s="1">
        <v>2016</v>
      </c>
      <c r="M91" s="1" t="s">
        <v>28</v>
      </c>
      <c r="N91" s="1" t="s">
        <v>56</v>
      </c>
    </row>
    <row r="92" spans="1:14" ht="30">
      <c r="A92" s="1" t="str">
        <f t="shared" si="5"/>
        <v>2018-07-31</v>
      </c>
      <c r="B92" s="1" t="str">
        <f>"0930"</f>
        <v>0930</v>
      </c>
      <c r="C92" s="5" t="s">
        <v>59</v>
      </c>
      <c r="D92" s="5" t="s">
        <v>182</v>
      </c>
      <c r="E92" s="1" t="str">
        <f>"4"</f>
        <v>4</v>
      </c>
      <c r="F92" s="1">
        <v>4</v>
      </c>
      <c r="G92" s="1" t="s">
        <v>26</v>
      </c>
      <c r="I92" s="1" t="s">
        <v>17</v>
      </c>
      <c r="J92" s="10"/>
      <c r="K92" s="7" t="s">
        <v>60</v>
      </c>
      <c r="L92" s="1">
        <v>2015</v>
      </c>
      <c r="M92" s="1" t="s">
        <v>19</v>
      </c>
      <c r="N92" s="1" t="s">
        <v>36</v>
      </c>
    </row>
    <row r="93" spans="1:14" ht="60">
      <c r="A93" s="1" t="str">
        <f t="shared" si="5"/>
        <v>2018-07-31</v>
      </c>
      <c r="B93" s="1" t="str">
        <f>"1000"</f>
        <v>1000</v>
      </c>
      <c r="C93" s="5" t="s">
        <v>163</v>
      </c>
      <c r="D93" s="5" t="s">
        <v>165</v>
      </c>
      <c r="E93" s="1" t="str">
        <f>"02"</f>
        <v>02</v>
      </c>
      <c r="F93" s="1">
        <v>1</v>
      </c>
      <c r="G93" s="1" t="s">
        <v>14</v>
      </c>
      <c r="I93" s="1" t="s">
        <v>17</v>
      </c>
      <c r="J93" s="10"/>
      <c r="K93" s="7" t="s">
        <v>164</v>
      </c>
      <c r="L93" s="1">
        <v>2014</v>
      </c>
      <c r="M93" s="1" t="s">
        <v>19</v>
      </c>
      <c r="N93" s="1" t="s">
        <v>166</v>
      </c>
    </row>
    <row r="94" spans="1:14" ht="66" customHeight="1">
      <c r="A94" s="1" t="str">
        <f t="shared" si="5"/>
        <v>2018-07-31</v>
      </c>
      <c r="B94" s="1" t="str">
        <f>"1100"</f>
        <v>1100</v>
      </c>
      <c r="C94" s="5" t="s">
        <v>170</v>
      </c>
      <c r="E94" s="1" t="str">
        <f>"00"</f>
        <v>00</v>
      </c>
      <c r="F94" s="1">
        <v>0</v>
      </c>
      <c r="G94" s="1" t="s">
        <v>26</v>
      </c>
      <c r="I94" s="1" t="s">
        <v>17</v>
      </c>
      <c r="J94" s="10"/>
      <c r="K94" s="7" t="s">
        <v>171</v>
      </c>
      <c r="L94" s="1">
        <v>1989</v>
      </c>
      <c r="M94" s="1" t="s">
        <v>19</v>
      </c>
      <c r="N94" s="1" t="s">
        <v>172</v>
      </c>
    </row>
    <row r="95" spans="1:14" ht="30">
      <c r="A95" s="1" t="str">
        <f t="shared" si="5"/>
        <v>2018-07-31</v>
      </c>
      <c r="B95" s="1" t="str">
        <f>"1140"</f>
        <v>1140</v>
      </c>
      <c r="C95" s="5" t="s">
        <v>151</v>
      </c>
      <c r="D95" s="5" t="s">
        <v>153</v>
      </c>
      <c r="E95" s="1" t="str">
        <f>"02"</f>
        <v>02</v>
      </c>
      <c r="F95" s="1">
        <v>1</v>
      </c>
      <c r="G95" s="1" t="s">
        <v>14</v>
      </c>
      <c r="I95" s="1" t="s">
        <v>17</v>
      </c>
      <c r="J95" s="10"/>
      <c r="K95" s="7" t="s">
        <v>152</v>
      </c>
      <c r="L95" s="1">
        <v>2015</v>
      </c>
      <c r="M95" s="1" t="s">
        <v>28</v>
      </c>
      <c r="N95" s="1" t="s">
        <v>29</v>
      </c>
    </row>
    <row r="96" spans="1:14" ht="30">
      <c r="A96" s="1" t="str">
        <f t="shared" si="5"/>
        <v>2018-07-31</v>
      </c>
      <c r="B96" s="1" t="str">
        <f>"1210"</f>
        <v>1210</v>
      </c>
      <c r="C96" s="5" t="s">
        <v>102</v>
      </c>
      <c r="E96" s="1" t="str">
        <f>"00"</f>
        <v>00</v>
      </c>
      <c r="F96" s="1">
        <v>0</v>
      </c>
      <c r="G96" s="1" t="s">
        <v>103</v>
      </c>
      <c r="H96" s="1" t="s">
        <v>104</v>
      </c>
      <c r="I96" s="1" t="s">
        <v>17</v>
      </c>
      <c r="J96" s="10"/>
      <c r="K96" s="7" t="s">
        <v>105</v>
      </c>
      <c r="L96" s="1">
        <v>2001</v>
      </c>
      <c r="M96" s="1" t="s">
        <v>106</v>
      </c>
      <c r="N96" s="1" t="s">
        <v>107</v>
      </c>
    </row>
    <row r="97" spans="1:14" ht="45">
      <c r="A97" s="1" t="str">
        <f t="shared" si="5"/>
        <v>2018-07-31</v>
      </c>
      <c r="B97" s="1" t="str">
        <f>"1400"</f>
        <v>1400</v>
      </c>
      <c r="C97" s="5" t="s">
        <v>167</v>
      </c>
      <c r="E97" s="1" t="str">
        <f>" "</f>
        <v> </v>
      </c>
      <c r="F97" s="1">
        <v>0</v>
      </c>
      <c r="G97" s="1" t="s">
        <v>103</v>
      </c>
      <c r="H97" s="1" t="s">
        <v>110</v>
      </c>
      <c r="I97" s="1" t="s">
        <v>17</v>
      </c>
      <c r="J97" s="10"/>
      <c r="K97" s="7" t="s">
        <v>168</v>
      </c>
      <c r="L97" s="1">
        <v>2011</v>
      </c>
      <c r="M97" s="1" t="s">
        <v>28</v>
      </c>
      <c r="N97" s="1" t="s">
        <v>169</v>
      </c>
    </row>
    <row r="98" spans="1:14" ht="60">
      <c r="A98" s="1" t="str">
        <f t="shared" si="5"/>
        <v>2018-07-31</v>
      </c>
      <c r="B98" s="1" t="str">
        <f>"1445"</f>
        <v>1445</v>
      </c>
      <c r="C98" s="5" t="s">
        <v>146</v>
      </c>
      <c r="D98" s="5" t="s">
        <v>150</v>
      </c>
      <c r="E98" s="1" t="str">
        <f>"02"</f>
        <v>02</v>
      </c>
      <c r="F98" s="1">
        <v>18</v>
      </c>
      <c r="G98" s="1" t="s">
        <v>26</v>
      </c>
      <c r="I98" s="1" t="s">
        <v>17</v>
      </c>
      <c r="J98" s="10"/>
      <c r="K98" s="7" t="s">
        <v>149</v>
      </c>
      <c r="L98" s="1">
        <v>2014</v>
      </c>
      <c r="M98" s="1" t="s">
        <v>18</v>
      </c>
      <c r="N98" s="1" t="s">
        <v>49</v>
      </c>
    </row>
    <row r="99" spans="1:14" ht="30">
      <c r="A99" s="1" t="str">
        <f t="shared" si="5"/>
        <v>2018-07-31</v>
      </c>
      <c r="B99" s="1" t="str">
        <f>"1500"</f>
        <v>1500</v>
      </c>
      <c r="C99" s="5" t="s">
        <v>128</v>
      </c>
      <c r="D99" s="5" t="s">
        <v>184</v>
      </c>
      <c r="E99" s="1" t="str">
        <f>"01"</f>
        <v>01</v>
      </c>
      <c r="F99" s="1">
        <v>9</v>
      </c>
      <c r="G99" s="1" t="s">
        <v>26</v>
      </c>
      <c r="I99" s="1" t="s">
        <v>17</v>
      </c>
      <c r="J99" s="10"/>
      <c r="K99" s="7" t="s">
        <v>183</v>
      </c>
      <c r="L99" s="1">
        <v>2009</v>
      </c>
      <c r="M99" s="1" t="s">
        <v>19</v>
      </c>
      <c r="N99" s="1" t="s">
        <v>65</v>
      </c>
    </row>
    <row r="100" spans="1:14" ht="60">
      <c r="A100" s="1" t="str">
        <f t="shared" si="5"/>
        <v>2018-07-31</v>
      </c>
      <c r="B100" s="1" t="str">
        <f>"1525"</f>
        <v>1525</v>
      </c>
      <c r="C100" s="5" t="s">
        <v>131</v>
      </c>
      <c r="D100" s="5" t="s">
        <v>368</v>
      </c>
      <c r="E100" s="1" t="str">
        <f>"01"</f>
        <v>01</v>
      </c>
      <c r="F100" s="1">
        <v>9</v>
      </c>
      <c r="G100" s="1" t="s">
        <v>26</v>
      </c>
      <c r="I100" s="1" t="s">
        <v>17</v>
      </c>
      <c r="J100" s="10"/>
      <c r="K100" s="7" t="s">
        <v>185</v>
      </c>
      <c r="L100" s="1">
        <v>2009</v>
      </c>
      <c r="M100" s="1" t="s">
        <v>19</v>
      </c>
      <c r="N100" s="1" t="s">
        <v>65</v>
      </c>
    </row>
    <row r="101" spans="1:14" ht="60">
      <c r="A101" s="1" t="str">
        <f t="shared" si="5"/>
        <v>2018-07-31</v>
      </c>
      <c r="B101" s="1" t="str">
        <f>"1550"</f>
        <v>1550</v>
      </c>
      <c r="C101" s="5" t="s">
        <v>44</v>
      </c>
      <c r="E101" s="1" t="str">
        <f>"01"</f>
        <v>01</v>
      </c>
      <c r="F101" s="1">
        <v>2</v>
      </c>
      <c r="G101" s="1" t="s">
        <v>26</v>
      </c>
      <c r="I101" s="1" t="s">
        <v>17</v>
      </c>
      <c r="J101" s="10"/>
      <c r="K101" s="7" t="s">
        <v>45</v>
      </c>
      <c r="L101" s="1">
        <v>2010</v>
      </c>
      <c r="M101" s="1" t="s">
        <v>19</v>
      </c>
      <c r="N101" s="1" t="s">
        <v>160</v>
      </c>
    </row>
    <row r="102" spans="1:14" ht="30">
      <c r="A102" s="1" t="str">
        <f t="shared" si="5"/>
        <v>2018-07-31</v>
      </c>
      <c r="B102" s="1" t="str">
        <f>"1555"</f>
        <v>1555</v>
      </c>
      <c r="C102" s="5" t="s">
        <v>134</v>
      </c>
      <c r="D102" s="5" t="s">
        <v>186</v>
      </c>
      <c r="E102" s="1" t="str">
        <f>"1"</f>
        <v>1</v>
      </c>
      <c r="F102" s="1">
        <v>12</v>
      </c>
      <c r="G102" s="1" t="s">
        <v>26</v>
      </c>
      <c r="I102" s="1" t="s">
        <v>17</v>
      </c>
      <c r="J102" s="10"/>
      <c r="K102" s="7" t="s">
        <v>135</v>
      </c>
      <c r="L102" s="1">
        <v>2014</v>
      </c>
      <c r="M102" s="1" t="s">
        <v>19</v>
      </c>
      <c r="N102" s="1" t="s">
        <v>43</v>
      </c>
    </row>
    <row r="103" spans="1:14" ht="60">
      <c r="A103" s="1" t="str">
        <f t="shared" si="5"/>
        <v>2018-07-31</v>
      </c>
      <c r="B103" s="1" t="str">
        <f>"1620"</f>
        <v>1620</v>
      </c>
      <c r="C103" s="5" t="s">
        <v>137</v>
      </c>
      <c r="E103" s="1" t="str">
        <f>"01"</f>
        <v>01</v>
      </c>
      <c r="F103" s="1">
        <v>48</v>
      </c>
      <c r="G103" s="1" t="s">
        <v>26</v>
      </c>
      <c r="I103" s="1" t="s">
        <v>17</v>
      </c>
      <c r="J103" s="10"/>
      <c r="K103" s="7" t="s">
        <v>187</v>
      </c>
      <c r="L103" s="1">
        <v>2008</v>
      </c>
      <c r="M103" s="1" t="s">
        <v>19</v>
      </c>
      <c r="N103" s="1" t="s">
        <v>65</v>
      </c>
    </row>
    <row r="104" spans="1:14" ht="45">
      <c r="A104" s="1" t="str">
        <f t="shared" si="5"/>
        <v>2018-07-31</v>
      </c>
      <c r="B104" s="1" t="str">
        <f>"1645"</f>
        <v>1645</v>
      </c>
      <c r="C104" s="5" t="s">
        <v>30</v>
      </c>
      <c r="D104" s="5" t="s">
        <v>188</v>
      </c>
      <c r="E104" s="1" t="str">
        <f>"01"</f>
        <v>01</v>
      </c>
      <c r="F104" s="1">
        <v>24</v>
      </c>
      <c r="G104" s="1" t="s">
        <v>14</v>
      </c>
      <c r="I104" s="1" t="s">
        <v>17</v>
      </c>
      <c r="J104" s="10"/>
      <c r="K104" s="7" t="s">
        <v>31</v>
      </c>
      <c r="L104" s="1">
        <v>2009</v>
      </c>
      <c r="M104" s="1" t="s">
        <v>32</v>
      </c>
      <c r="N104" s="1" t="s">
        <v>33</v>
      </c>
    </row>
    <row r="105" spans="1:14" ht="60">
      <c r="A105" s="1" t="str">
        <f t="shared" si="5"/>
        <v>2018-07-31</v>
      </c>
      <c r="B105" s="1" t="str">
        <f>"1700"</f>
        <v>1700</v>
      </c>
      <c r="C105" s="5" t="s">
        <v>139</v>
      </c>
      <c r="D105" s="5" t="s">
        <v>189</v>
      </c>
      <c r="E105" s="1" t="str">
        <f>"01"</f>
        <v>01</v>
      </c>
      <c r="F105" s="1">
        <v>2</v>
      </c>
      <c r="G105" s="1" t="s">
        <v>26</v>
      </c>
      <c r="I105" s="1" t="s">
        <v>17</v>
      </c>
      <c r="J105" s="10"/>
      <c r="K105" s="7" t="s">
        <v>140</v>
      </c>
      <c r="L105" s="1">
        <v>2010</v>
      </c>
      <c r="M105" s="1" t="s">
        <v>106</v>
      </c>
      <c r="N105" s="1" t="s">
        <v>78</v>
      </c>
    </row>
    <row r="106" spans="1:14" ht="60">
      <c r="A106" s="1" t="str">
        <f t="shared" si="5"/>
        <v>2018-07-31</v>
      </c>
      <c r="B106" s="1" t="str">
        <f>"1730"</f>
        <v>1730</v>
      </c>
      <c r="C106" s="5" t="s">
        <v>142</v>
      </c>
      <c r="D106" s="5" t="s">
        <v>190</v>
      </c>
      <c r="E106" s="1" t="str">
        <f>" "</f>
        <v> </v>
      </c>
      <c r="F106" s="1">
        <v>4</v>
      </c>
      <c r="G106" s="1" t="s">
        <v>26</v>
      </c>
      <c r="I106" s="1" t="s">
        <v>17</v>
      </c>
      <c r="J106" s="10"/>
      <c r="K106" s="7" t="s">
        <v>143</v>
      </c>
      <c r="L106" s="1">
        <v>2013</v>
      </c>
      <c r="M106" s="1" t="s">
        <v>145</v>
      </c>
      <c r="N106" s="1" t="s">
        <v>43</v>
      </c>
    </row>
    <row r="107" spans="1:14" ht="49.5" customHeight="1">
      <c r="A107" s="1" t="str">
        <f t="shared" si="5"/>
        <v>2018-07-31</v>
      </c>
      <c r="B107" s="1" t="str">
        <f>"1800"</f>
        <v>1800</v>
      </c>
      <c r="C107" s="5" t="s">
        <v>191</v>
      </c>
      <c r="D107" s="5" t="s">
        <v>193</v>
      </c>
      <c r="E107" s="1" t="str">
        <f>"03"</f>
        <v>03</v>
      </c>
      <c r="F107" s="1">
        <v>3</v>
      </c>
      <c r="G107" s="1" t="s">
        <v>26</v>
      </c>
      <c r="I107" s="1" t="s">
        <v>17</v>
      </c>
      <c r="J107" s="10"/>
      <c r="K107" s="7" t="s">
        <v>192</v>
      </c>
      <c r="L107" s="1">
        <v>2015</v>
      </c>
      <c r="M107" s="1" t="s">
        <v>19</v>
      </c>
      <c r="N107" s="1" t="s">
        <v>49</v>
      </c>
    </row>
    <row r="108" spans="1:14" ht="60">
      <c r="A108" s="1" t="str">
        <f t="shared" si="5"/>
        <v>2018-07-31</v>
      </c>
      <c r="B108" s="1" t="str">
        <f>"1815"</f>
        <v>1815</v>
      </c>
      <c r="C108" s="5" t="s">
        <v>191</v>
      </c>
      <c r="D108" s="5" t="s">
        <v>195</v>
      </c>
      <c r="E108" s="1" t="str">
        <f>"03"</f>
        <v>03</v>
      </c>
      <c r="F108" s="1">
        <v>4</v>
      </c>
      <c r="G108" s="1" t="s">
        <v>26</v>
      </c>
      <c r="I108" s="1" t="s">
        <v>17</v>
      </c>
      <c r="J108" s="10"/>
      <c r="K108" s="7" t="s">
        <v>194</v>
      </c>
      <c r="L108" s="1">
        <v>2015</v>
      </c>
      <c r="M108" s="1" t="s">
        <v>19</v>
      </c>
      <c r="N108" s="1" t="s">
        <v>121</v>
      </c>
    </row>
    <row r="109" spans="1:14" ht="30">
      <c r="A109" s="1" t="str">
        <f t="shared" si="5"/>
        <v>2018-07-31</v>
      </c>
      <c r="B109" s="1" t="str">
        <f>"1830"</f>
        <v>1830</v>
      </c>
      <c r="C109" s="5" t="s">
        <v>196</v>
      </c>
      <c r="D109" s="5" t="s">
        <v>369</v>
      </c>
      <c r="E109" s="1" t="str">
        <f>"03"</f>
        <v>03</v>
      </c>
      <c r="F109" s="1">
        <v>1</v>
      </c>
      <c r="G109" s="1" t="s">
        <v>14</v>
      </c>
      <c r="I109" s="1" t="s">
        <v>17</v>
      </c>
      <c r="J109" s="10"/>
      <c r="K109" s="7" t="s">
        <v>197</v>
      </c>
      <c r="L109" s="1">
        <v>0</v>
      </c>
      <c r="M109" s="1" t="s">
        <v>19</v>
      </c>
      <c r="N109" s="1" t="s">
        <v>65</v>
      </c>
    </row>
    <row r="110" spans="1:14" ht="60">
      <c r="A110" s="1" t="str">
        <f t="shared" si="5"/>
        <v>2018-07-31</v>
      </c>
      <c r="B110" s="1" t="str">
        <f>"1900"</f>
        <v>1900</v>
      </c>
      <c r="C110" s="5" t="s">
        <v>154</v>
      </c>
      <c r="D110" s="5" t="s">
        <v>199</v>
      </c>
      <c r="E110" s="1" t="str">
        <f>"02"</f>
        <v>02</v>
      </c>
      <c r="F110" s="1">
        <v>11</v>
      </c>
      <c r="G110" s="1" t="s">
        <v>14</v>
      </c>
      <c r="I110" s="1" t="s">
        <v>17</v>
      </c>
      <c r="J110" s="10"/>
      <c r="K110" s="7" t="s">
        <v>198</v>
      </c>
      <c r="L110" s="1">
        <v>2017</v>
      </c>
      <c r="M110" s="1" t="s">
        <v>19</v>
      </c>
      <c r="N110" s="1" t="s">
        <v>200</v>
      </c>
    </row>
    <row r="111" spans="1:14" ht="45">
      <c r="A111" s="1" t="str">
        <f t="shared" si="5"/>
        <v>2018-07-31</v>
      </c>
      <c r="B111" s="1" t="str">
        <f>"1920"</f>
        <v>1920</v>
      </c>
      <c r="C111" s="5" t="s">
        <v>157</v>
      </c>
      <c r="D111" s="5" t="s">
        <v>202</v>
      </c>
      <c r="E111" s="1" t="str">
        <f>"01"</f>
        <v>01</v>
      </c>
      <c r="F111" s="1">
        <v>10</v>
      </c>
      <c r="G111" s="1" t="s">
        <v>26</v>
      </c>
      <c r="I111" s="1" t="s">
        <v>17</v>
      </c>
      <c r="J111" s="10"/>
      <c r="K111" s="7" t="s">
        <v>201</v>
      </c>
      <c r="L111" s="1">
        <v>0</v>
      </c>
      <c r="M111" s="1" t="s">
        <v>19</v>
      </c>
      <c r="N111" s="1" t="s">
        <v>119</v>
      </c>
    </row>
    <row r="112" spans="1:14" ht="45">
      <c r="A112" s="1" t="str">
        <f t="shared" si="5"/>
        <v>2018-07-31</v>
      </c>
      <c r="B112" s="1" t="str">
        <f>"1925"</f>
        <v>1925</v>
      </c>
      <c r="C112" s="5" t="s">
        <v>161</v>
      </c>
      <c r="E112" s="1" t="str">
        <f>"2018"</f>
        <v>2018</v>
      </c>
      <c r="F112" s="1">
        <v>147</v>
      </c>
      <c r="G112" s="1" t="s">
        <v>63</v>
      </c>
      <c r="J112" s="10"/>
      <c r="K112" s="7" t="s">
        <v>162</v>
      </c>
      <c r="L112" s="1">
        <v>2018</v>
      </c>
      <c r="M112" s="1" t="s">
        <v>19</v>
      </c>
      <c r="N112" s="1" t="s">
        <v>119</v>
      </c>
    </row>
    <row r="113" spans="1:14" ht="30">
      <c r="A113" s="1" t="str">
        <f t="shared" si="5"/>
        <v>2018-07-31</v>
      </c>
      <c r="B113" s="1" t="str">
        <f>"1930"</f>
        <v>1930</v>
      </c>
      <c r="C113" s="5" t="s">
        <v>203</v>
      </c>
      <c r="D113" s="5" t="s">
        <v>206</v>
      </c>
      <c r="E113" s="1" t="str">
        <f>"02"</f>
        <v>02</v>
      </c>
      <c r="F113" s="1">
        <v>8</v>
      </c>
      <c r="G113" s="1" t="s">
        <v>103</v>
      </c>
      <c r="H113" s="1" t="s">
        <v>204</v>
      </c>
      <c r="I113" s="1" t="s">
        <v>17</v>
      </c>
      <c r="J113" s="10" t="s">
        <v>394</v>
      </c>
      <c r="K113" s="7" t="s">
        <v>205</v>
      </c>
      <c r="L113" s="1">
        <v>2017</v>
      </c>
      <c r="M113" s="1" t="s">
        <v>106</v>
      </c>
      <c r="N113" s="1" t="s">
        <v>78</v>
      </c>
    </row>
    <row r="114" spans="1:14" ht="60">
      <c r="A114" s="1" t="str">
        <f t="shared" si="5"/>
        <v>2018-07-31</v>
      </c>
      <c r="B114" s="1" t="str">
        <f>"2000"</f>
        <v>2000</v>
      </c>
      <c r="C114" s="5" t="s">
        <v>207</v>
      </c>
      <c r="E114" s="1" t="str">
        <f>"2"</f>
        <v>2</v>
      </c>
      <c r="F114" s="1">
        <v>3</v>
      </c>
      <c r="G114" s="1" t="s">
        <v>14</v>
      </c>
      <c r="H114" s="1" t="s">
        <v>110</v>
      </c>
      <c r="I114" s="1" t="s">
        <v>17</v>
      </c>
      <c r="J114" s="10" t="s">
        <v>394</v>
      </c>
      <c r="K114" s="7" t="s">
        <v>208</v>
      </c>
      <c r="L114" s="1">
        <v>0</v>
      </c>
      <c r="M114" s="1" t="s">
        <v>19</v>
      </c>
      <c r="N114" s="1" t="s">
        <v>78</v>
      </c>
    </row>
    <row r="115" spans="1:14" ht="53.25" customHeight="1">
      <c r="A115" s="1" t="str">
        <f t="shared" si="5"/>
        <v>2018-07-31</v>
      </c>
      <c r="B115" s="1" t="str">
        <f>"2030"</f>
        <v>2030</v>
      </c>
      <c r="C115" s="5" t="s">
        <v>209</v>
      </c>
      <c r="E115" s="1" t="str">
        <f>"2018"</f>
        <v>2018</v>
      </c>
      <c r="F115" s="1">
        <v>21</v>
      </c>
      <c r="G115" s="1" t="s">
        <v>63</v>
      </c>
      <c r="J115" s="10" t="s">
        <v>395</v>
      </c>
      <c r="K115" s="7" t="s">
        <v>210</v>
      </c>
      <c r="L115" s="1">
        <v>2018</v>
      </c>
      <c r="M115" s="1" t="s">
        <v>19</v>
      </c>
      <c r="N115" s="1" t="s">
        <v>211</v>
      </c>
    </row>
    <row r="116" spans="1:14" ht="45">
      <c r="A116" s="1" t="str">
        <f t="shared" si="5"/>
        <v>2018-07-31</v>
      </c>
      <c r="B116" s="1" t="str">
        <f>"2130"</f>
        <v>2130</v>
      </c>
      <c r="C116" s="5" t="s">
        <v>161</v>
      </c>
      <c r="E116" s="1" t="str">
        <f>"2018"</f>
        <v>2018</v>
      </c>
      <c r="F116" s="1">
        <v>147</v>
      </c>
      <c r="G116" s="1" t="s">
        <v>63</v>
      </c>
      <c r="I116" s="1" t="s">
        <v>17</v>
      </c>
      <c r="J116" s="10"/>
      <c r="K116" s="7" t="s">
        <v>162</v>
      </c>
      <c r="L116" s="1">
        <v>2018</v>
      </c>
      <c r="M116" s="1" t="s">
        <v>19</v>
      </c>
      <c r="N116" s="1" t="s">
        <v>119</v>
      </c>
    </row>
    <row r="117" spans="1:14" ht="60">
      <c r="A117" s="1" t="str">
        <f t="shared" si="5"/>
        <v>2018-07-31</v>
      </c>
      <c r="B117" s="1" t="str">
        <f>"2135"</f>
        <v>2135</v>
      </c>
      <c r="C117" s="5" t="s">
        <v>212</v>
      </c>
      <c r="D117" s="5" t="s">
        <v>215</v>
      </c>
      <c r="E117" s="1" t="str">
        <f>"09"</f>
        <v>09</v>
      </c>
      <c r="F117" s="1">
        <v>9</v>
      </c>
      <c r="G117" s="1" t="s">
        <v>103</v>
      </c>
      <c r="H117" s="1" t="s">
        <v>213</v>
      </c>
      <c r="I117" s="1" t="s">
        <v>17</v>
      </c>
      <c r="J117" s="10" t="s">
        <v>396</v>
      </c>
      <c r="K117" s="7" t="s">
        <v>214</v>
      </c>
      <c r="L117" s="1">
        <v>2008</v>
      </c>
      <c r="M117" s="1" t="s">
        <v>81</v>
      </c>
      <c r="N117" s="1" t="s">
        <v>65</v>
      </c>
    </row>
    <row r="118" spans="1:14" ht="60">
      <c r="A118" s="1" t="str">
        <f t="shared" si="5"/>
        <v>2018-07-31</v>
      </c>
      <c r="B118" s="1" t="str">
        <f>"2200"</f>
        <v>2200</v>
      </c>
      <c r="C118" s="5" t="s">
        <v>212</v>
      </c>
      <c r="D118" s="5" t="s">
        <v>216</v>
      </c>
      <c r="E118" s="1" t="str">
        <f>"09"</f>
        <v>09</v>
      </c>
      <c r="F118" s="1">
        <v>10</v>
      </c>
      <c r="G118" s="1" t="s">
        <v>103</v>
      </c>
      <c r="H118" s="1" t="s">
        <v>177</v>
      </c>
      <c r="I118" s="1" t="s">
        <v>17</v>
      </c>
      <c r="J118" s="10" t="s">
        <v>396</v>
      </c>
      <c r="K118" s="7" t="s">
        <v>214</v>
      </c>
      <c r="L118" s="1">
        <v>2008</v>
      </c>
      <c r="M118" s="1" t="s">
        <v>81</v>
      </c>
      <c r="N118" s="1" t="s">
        <v>65</v>
      </c>
    </row>
    <row r="119" spans="1:14" ht="60">
      <c r="A119" s="1" t="str">
        <f t="shared" si="5"/>
        <v>2018-07-31</v>
      </c>
      <c r="B119" s="1" t="str">
        <f>"2230"</f>
        <v>2230</v>
      </c>
      <c r="C119" s="5" t="s">
        <v>217</v>
      </c>
      <c r="E119" s="1" t="str">
        <f>"01"</f>
        <v>01</v>
      </c>
      <c r="F119" s="1">
        <v>15</v>
      </c>
      <c r="G119" s="1" t="s">
        <v>26</v>
      </c>
      <c r="I119" s="1" t="s">
        <v>17</v>
      </c>
      <c r="J119" s="10"/>
      <c r="K119" s="7" t="s">
        <v>218</v>
      </c>
      <c r="L119" s="1">
        <v>2004</v>
      </c>
      <c r="M119" s="1" t="s">
        <v>81</v>
      </c>
      <c r="N119" s="1" t="s">
        <v>78</v>
      </c>
    </row>
    <row r="120" spans="1:14" ht="60">
      <c r="A120" s="1" t="str">
        <f t="shared" si="5"/>
        <v>2018-07-31</v>
      </c>
      <c r="B120" s="1" t="str">
        <f>"2300"</f>
        <v>2300</v>
      </c>
      <c r="C120" s="5" t="s">
        <v>217</v>
      </c>
      <c r="E120" s="1" t="str">
        <f>"01"</f>
        <v>01</v>
      </c>
      <c r="F120" s="1">
        <v>16</v>
      </c>
      <c r="G120" s="1" t="s">
        <v>26</v>
      </c>
      <c r="I120" s="1" t="s">
        <v>17</v>
      </c>
      <c r="J120" s="10"/>
      <c r="K120" s="7" t="s">
        <v>218</v>
      </c>
      <c r="L120" s="1">
        <v>2004</v>
      </c>
      <c r="M120" s="1" t="s">
        <v>81</v>
      </c>
      <c r="N120" s="1" t="s">
        <v>78</v>
      </c>
    </row>
    <row r="121" spans="1:14" ht="45">
      <c r="A121" s="1" t="str">
        <f t="shared" si="5"/>
        <v>2018-07-31</v>
      </c>
      <c r="B121" s="1" t="str">
        <f>"2330"</f>
        <v>2330</v>
      </c>
      <c r="C121" s="5" t="s">
        <v>219</v>
      </c>
      <c r="E121" s="1" t="str">
        <f>" "</f>
        <v> </v>
      </c>
      <c r="F121" s="1">
        <v>0</v>
      </c>
      <c r="G121" s="1" t="s">
        <v>26</v>
      </c>
      <c r="I121" s="1" t="s">
        <v>17</v>
      </c>
      <c r="J121" s="10"/>
      <c r="K121" s="7" t="s">
        <v>220</v>
      </c>
      <c r="L121" s="1">
        <v>2012</v>
      </c>
      <c r="M121" s="1" t="s">
        <v>19</v>
      </c>
      <c r="N121" s="1" t="s">
        <v>221</v>
      </c>
    </row>
    <row r="122" spans="1:14" ht="60">
      <c r="A122" s="1" t="str">
        <f t="shared" si="5"/>
        <v>2018-07-31</v>
      </c>
      <c r="B122" s="1" t="str">
        <f>"2400"</f>
        <v>2400</v>
      </c>
      <c r="C122" s="5" t="s">
        <v>13</v>
      </c>
      <c r="E122" s="1" t="str">
        <f aca="true" t="shared" si="6" ref="E122:E127">"02"</f>
        <v>02</v>
      </c>
      <c r="F122" s="1">
        <v>16</v>
      </c>
      <c r="G122" s="1" t="s">
        <v>14</v>
      </c>
      <c r="H122" s="1" t="s">
        <v>15</v>
      </c>
      <c r="I122" s="1" t="s">
        <v>17</v>
      </c>
      <c r="J122" s="10"/>
      <c r="K122" s="7" t="s">
        <v>16</v>
      </c>
      <c r="L122" s="1">
        <v>2011</v>
      </c>
      <c r="M122" s="1" t="s">
        <v>19</v>
      </c>
      <c r="N122" s="1" t="s">
        <v>114</v>
      </c>
    </row>
    <row r="123" spans="1:14" ht="60">
      <c r="A123" s="1" t="str">
        <f t="shared" si="5"/>
        <v>2018-07-31</v>
      </c>
      <c r="B123" s="1" t="str">
        <f>"2500"</f>
        <v>2500</v>
      </c>
      <c r="C123" s="5" t="s">
        <v>13</v>
      </c>
      <c r="E123" s="1" t="str">
        <f t="shared" si="6"/>
        <v>02</v>
      </c>
      <c r="F123" s="1">
        <v>16</v>
      </c>
      <c r="G123" s="1" t="s">
        <v>14</v>
      </c>
      <c r="H123" s="1" t="s">
        <v>15</v>
      </c>
      <c r="I123" s="1" t="s">
        <v>17</v>
      </c>
      <c r="J123" s="10"/>
      <c r="K123" s="7" t="s">
        <v>16</v>
      </c>
      <c r="L123" s="1">
        <v>2011</v>
      </c>
      <c r="M123" s="1" t="s">
        <v>19</v>
      </c>
      <c r="N123" s="1" t="s">
        <v>222</v>
      </c>
    </row>
    <row r="124" spans="1:14" ht="60">
      <c r="A124" s="1" t="str">
        <f t="shared" si="5"/>
        <v>2018-07-31</v>
      </c>
      <c r="B124" s="1" t="str">
        <f>"2600"</f>
        <v>2600</v>
      </c>
      <c r="C124" s="5" t="s">
        <v>13</v>
      </c>
      <c r="E124" s="1" t="str">
        <f t="shared" si="6"/>
        <v>02</v>
      </c>
      <c r="F124" s="1">
        <v>16</v>
      </c>
      <c r="G124" s="1" t="s">
        <v>14</v>
      </c>
      <c r="H124" s="1" t="s">
        <v>15</v>
      </c>
      <c r="I124" s="1" t="s">
        <v>17</v>
      </c>
      <c r="J124" s="10"/>
      <c r="K124" s="7" t="s">
        <v>16</v>
      </c>
      <c r="L124" s="1">
        <v>2011</v>
      </c>
      <c r="M124" s="1" t="s">
        <v>19</v>
      </c>
      <c r="N124" s="1" t="s">
        <v>114</v>
      </c>
    </row>
    <row r="125" spans="1:14" ht="60">
      <c r="A125" s="1" t="str">
        <f t="shared" si="5"/>
        <v>2018-07-31</v>
      </c>
      <c r="B125" s="1" t="str">
        <f>"2700"</f>
        <v>2700</v>
      </c>
      <c r="C125" s="5" t="s">
        <v>13</v>
      </c>
      <c r="E125" s="1" t="str">
        <f t="shared" si="6"/>
        <v>02</v>
      </c>
      <c r="F125" s="1">
        <v>16</v>
      </c>
      <c r="G125" s="1" t="s">
        <v>14</v>
      </c>
      <c r="H125" s="1" t="s">
        <v>15</v>
      </c>
      <c r="I125" s="1" t="s">
        <v>17</v>
      </c>
      <c r="J125" s="10"/>
      <c r="K125" s="7" t="s">
        <v>16</v>
      </c>
      <c r="L125" s="1">
        <v>2011</v>
      </c>
      <c r="M125" s="1" t="s">
        <v>19</v>
      </c>
      <c r="N125" s="1" t="s">
        <v>115</v>
      </c>
    </row>
    <row r="126" spans="1:14" ht="60">
      <c r="A126" s="1" t="str">
        <f t="shared" si="5"/>
        <v>2018-07-31</v>
      </c>
      <c r="B126" s="1" t="str">
        <f>"2800"</f>
        <v>2800</v>
      </c>
      <c r="C126" s="5" t="s">
        <v>13</v>
      </c>
      <c r="E126" s="1" t="str">
        <f t="shared" si="6"/>
        <v>02</v>
      </c>
      <c r="F126" s="1">
        <v>16</v>
      </c>
      <c r="G126" s="1" t="s">
        <v>14</v>
      </c>
      <c r="H126" s="1" t="s">
        <v>15</v>
      </c>
      <c r="I126" s="1" t="s">
        <v>17</v>
      </c>
      <c r="J126" s="10"/>
      <c r="K126" s="7" t="s">
        <v>16</v>
      </c>
      <c r="L126" s="1">
        <v>2011</v>
      </c>
      <c r="M126" s="1" t="s">
        <v>19</v>
      </c>
      <c r="N126" s="1" t="s">
        <v>115</v>
      </c>
    </row>
    <row r="127" spans="1:14" ht="60">
      <c r="A127" s="1" t="str">
        <f aca="true" t="shared" si="7" ref="A127:A174">"2018-08-01"</f>
        <v>2018-08-01</v>
      </c>
      <c r="B127" s="1" t="str">
        <f>"0500"</f>
        <v>0500</v>
      </c>
      <c r="C127" s="5" t="s">
        <v>13</v>
      </c>
      <c r="E127" s="1" t="str">
        <f t="shared" si="6"/>
        <v>02</v>
      </c>
      <c r="F127" s="1">
        <v>16</v>
      </c>
      <c r="G127" s="1" t="s">
        <v>14</v>
      </c>
      <c r="H127" s="1" t="s">
        <v>15</v>
      </c>
      <c r="I127" s="1" t="s">
        <v>17</v>
      </c>
      <c r="J127" s="10"/>
      <c r="K127" s="7" t="s">
        <v>16</v>
      </c>
      <c r="L127" s="1">
        <v>2011</v>
      </c>
      <c r="M127" s="1" t="s">
        <v>19</v>
      </c>
      <c r="N127" s="1" t="s">
        <v>211</v>
      </c>
    </row>
    <row r="128" spans="1:14" ht="45">
      <c r="A128" s="1" t="str">
        <f t="shared" si="7"/>
        <v>2018-08-01</v>
      </c>
      <c r="B128" s="1" t="str">
        <f>"0600"</f>
        <v>0600</v>
      </c>
      <c r="C128" s="5" t="s">
        <v>21</v>
      </c>
      <c r="D128" s="5" t="s">
        <v>370</v>
      </c>
      <c r="E128" s="1" t="str">
        <f>"01"</f>
        <v>01</v>
      </c>
      <c r="F128" s="1">
        <v>19</v>
      </c>
      <c r="G128" s="1" t="s">
        <v>14</v>
      </c>
      <c r="I128" s="1" t="s">
        <v>17</v>
      </c>
      <c r="J128" s="10"/>
      <c r="K128" s="7" t="s">
        <v>22</v>
      </c>
      <c r="L128" s="1">
        <v>1982</v>
      </c>
      <c r="M128" s="1" t="s">
        <v>23</v>
      </c>
      <c r="N128" s="1" t="s">
        <v>24</v>
      </c>
    </row>
    <row r="129" spans="1:14" ht="60">
      <c r="A129" s="1" t="str">
        <f t="shared" si="7"/>
        <v>2018-08-01</v>
      </c>
      <c r="B129" s="1" t="str">
        <f>"0630"</f>
        <v>0630</v>
      </c>
      <c r="C129" s="5" t="s">
        <v>25</v>
      </c>
      <c r="D129" s="5" t="s">
        <v>223</v>
      </c>
      <c r="E129" s="1" t="str">
        <f>"01"</f>
        <v>01</v>
      </c>
      <c r="F129" s="1">
        <v>9</v>
      </c>
      <c r="G129" s="1" t="s">
        <v>26</v>
      </c>
      <c r="I129" s="1" t="s">
        <v>17</v>
      </c>
      <c r="J129" s="10"/>
      <c r="K129" s="7" t="s">
        <v>27</v>
      </c>
      <c r="L129" s="1">
        <v>2005</v>
      </c>
      <c r="M129" s="1" t="s">
        <v>28</v>
      </c>
      <c r="N129" s="1" t="s">
        <v>29</v>
      </c>
    </row>
    <row r="130" spans="1:14" ht="45">
      <c r="A130" s="1" t="str">
        <f t="shared" si="7"/>
        <v>2018-08-01</v>
      </c>
      <c r="B130" s="1" t="str">
        <f>"0655"</f>
        <v>0655</v>
      </c>
      <c r="C130" s="5" t="s">
        <v>30</v>
      </c>
      <c r="D130" s="5" t="s">
        <v>371</v>
      </c>
      <c r="E130" s="1" t="str">
        <f>"01"</f>
        <v>01</v>
      </c>
      <c r="F130" s="1">
        <v>21</v>
      </c>
      <c r="G130" s="1" t="s">
        <v>14</v>
      </c>
      <c r="I130" s="1" t="s">
        <v>17</v>
      </c>
      <c r="J130" s="10"/>
      <c r="K130" s="7" t="s">
        <v>31</v>
      </c>
      <c r="L130" s="1">
        <v>2009</v>
      </c>
      <c r="M130" s="1" t="s">
        <v>32</v>
      </c>
      <c r="N130" s="1" t="s">
        <v>33</v>
      </c>
    </row>
    <row r="131" spans="1:14" ht="60">
      <c r="A131" s="1" t="str">
        <f t="shared" si="7"/>
        <v>2018-08-01</v>
      </c>
      <c r="B131" s="1" t="str">
        <f>"0707"</f>
        <v>0707</v>
      </c>
      <c r="C131" s="5" t="s">
        <v>34</v>
      </c>
      <c r="E131" s="1" t="str">
        <f>"1"</f>
        <v>1</v>
      </c>
      <c r="F131" s="1">
        <v>5</v>
      </c>
      <c r="G131" s="1" t="s">
        <v>14</v>
      </c>
      <c r="I131" s="1" t="s">
        <v>17</v>
      </c>
      <c r="J131" s="10"/>
      <c r="K131" s="7" t="s">
        <v>35</v>
      </c>
      <c r="L131" s="1">
        <v>2014</v>
      </c>
      <c r="M131" s="1" t="s">
        <v>28</v>
      </c>
      <c r="N131" s="1" t="s">
        <v>36</v>
      </c>
    </row>
    <row r="132" spans="1:14" ht="45">
      <c r="A132" s="1" t="str">
        <f t="shared" si="7"/>
        <v>2018-08-01</v>
      </c>
      <c r="B132" s="1" t="str">
        <f>"0730"</f>
        <v>0730</v>
      </c>
      <c r="C132" s="5" t="s">
        <v>37</v>
      </c>
      <c r="D132" s="5" t="s">
        <v>225</v>
      </c>
      <c r="E132" s="1" t="str">
        <f>"01"</f>
        <v>01</v>
      </c>
      <c r="F132" s="1">
        <v>40</v>
      </c>
      <c r="G132" s="1" t="s">
        <v>14</v>
      </c>
      <c r="I132" s="1" t="s">
        <v>17</v>
      </c>
      <c r="J132" s="10"/>
      <c r="K132" s="7" t="s">
        <v>224</v>
      </c>
      <c r="L132" s="1">
        <v>2010</v>
      </c>
      <c r="M132" s="1" t="s">
        <v>23</v>
      </c>
      <c r="N132" s="1" t="s">
        <v>40</v>
      </c>
    </row>
    <row r="133" spans="1:14" ht="45">
      <c r="A133" s="1" t="str">
        <f t="shared" si="7"/>
        <v>2018-08-01</v>
      </c>
      <c r="B133" s="1" t="str">
        <f>"0740"</f>
        <v>0740</v>
      </c>
      <c r="C133" s="5" t="s">
        <v>41</v>
      </c>
      <c r="E133" s="1" t="str">
        <f>"01"</f>
        <v>01</v>
      </c>
      <c r="F133" s="1">
        <v>18</v>
      </c>
      <c r="G133" s="1" t="s">
        <v>26</v>
      </c>
      <c r="I133" s="1" t="s">
        <v>17</v>
      </c>
      <c r="J133" s="10"/>
      <c r="K133" s="7" t="s">
        <v>42</v>
      </c>
      <c r="L133" s="1">
        <v>2007</v>
      </c>
      <c r="M133" s="1" t="s">
        <v>19</v>
      </c>
      <c r="N133" s="1" t="s">
        <v>78</v>
      </c>
    </row>
    <row r="134" spans="1:14" ht="60">
      <c r="A134" s="1" t="str">
        <f t="shared" si="7"/>
        <v>2018-08-01</v>
      </c>
      <c r="B134" s="1" t="str">
        <f>"0805"</f>
        <v>0805</v>
      </c>
      <c r="C134" s="5" t="s">
        <v>44</v>
      </c>
      <c r="E134" s="1" t="str">
        <f>"01"</f>
        <v>01</v>
      </c>
      <c r="F134" s="1">
        <v>3</v>
      </c>
      <c r="G134" s="1" t="s">
        <v>26</v>
      </c>
      <c r="I134" s="1" t="s">
        <v>17</v>
      </c>
      <c r="J134" s="10"/>
      <c r="K134" s="7" t="s">
        <v>45</v>
      </c>
      <c r="L134" s="1">
        <v>2010</v>
      </c>
      <c r="M134" s="1" t="s">
        <v>19</v>
      </c>
      <c r="N134" s="1" t="s">
        <v>160</v>
      </c>
    </row>
    <row r="135" spans="1:14" ht="45">
      <c r="A135" s="1" t="str">
        <f t="shared" si="7"/>
        <v>2018-08-01</v>
      </c>
      <c r="B135" s="1" t="str">
        <f>"0810"</f>
        <v>0810</v>
      </c>
      <c r="C135" s="5" t="s">
        <v>46</v>
      </c>
      <c r="D135" s="5" t="s">
        <v>226</v>
      </c>
      <c r="E135" s="1" t="str">
        <f>"02"</f>
        <v>02</v>
      </c>
      <c r="F135" s="1">
        <v>26</v>
      </c>
      <c r="G135" s="1" t="s">
        <v>26</v>
      </c>
      <c r="I135" s="1" t="s">
        <v>17</v>
      </c>
      <c r="J135" s="10"/>
      <c r="K135" s="7" t="s">
        <v>47</v>
      </c>
      <c r="L135" s="1">
        <v>2002</v>
      </c>
      <c r="M135" s="1" t="s">
        <v>28</v>
      </c>
      <c r="N135" s="1" t="s">
        <v>121</v>
      </c>
    </row>
    <row r="136" spans="1:14" ht="63.75" customHeight="1">
      <c r="A136" s="1" t="str">
        <f t="shared" si="7"/>
        <v>2018-08-01</v>
      </c>
      <c r="B136" s="1" t="str">
        <f>"0825"</f>
        <v>0825</v>
      </c>
      <c r="C136" s="5" t="s">
        <v>122</v>
      </c>
      <c r="D136" s="5" t="s">
        <v>372</v>
      </c>
      <c r="E136" s="1" t="str">
        <f>"02"</f>
        <v>02</v>
      </c>
      <c r="F136" s="1">
        <v>3</v>
      </c>
      <c r="G136" s="1" t="s">
        <v>26</v>
      </c>
      <c r="I136" s="1" t="s">
        <v>17</v>
      </c>
      <c r="J136" s="10"/>
      <c r="K136" s="7" t="s">
        <v>227</v>
      </c>
      <c r="L136" s="1">
        <v>2018</v>
      </c>
      <c r="M136" s="1" t="s">
        <v>19</v>
      </c>
      <c r="N136" s="1" t="s">
        <v>53</v>
      </c>
    </row>
    <row r="137" spans="1:14" ht="60">
      <c r="A137" s="1" t="str">
        <f t="shared" si="7"/>
        <v>2018-08-01</v>
      </c>
      <c r="B137" s="1" t="str">
        <f>"0835"</f>
        <v>0835</v>
      </c>
      <c r="C137" s="5" t="s">
        <v>54</v>
      </c>
      <c r="E137" s="1" t="str">
        <f>"02"</f>
        <v>02</v>
      </c>
      <c r="F137" s="1">
        <v>5</v>
      </c>
      <c r="G137" s="1" t="s">
        <v>26</v>
      </c>
      <c r="I137" s="1" t="s">
        <v>17</v>
      </c>
      <c r="J137" s="10"/>
      <c r="K137" s="7" t="s">
        <v>55</v>
      </c>
      <c r="L137" s="1">
        <v>2009</v>
      </c>
      <c r="M137" s="1" t="s">
        <v>28</v>
      </c>
      <c r="N137" s="1" t="s">
        <v>56</v>
      </c>
    </row>
    <row r="138" spans="1:14" ht="45">
      <c r="A138" s="1" t="str">
        <f t="shared" si="7"/>
        <v>2018-08-01</v>
      </c>
      <c r="B138" s="1" t="str">
        <f>"0900"</f>
        <v>0900</v>
      </c>
      <c r="C138" s="5" t="s">
        <v>57</v>
      </c>
      <c r="E138" s="1" t="str">
        <f>"03"</f>
        <v>03</v>
      </c>
      <c r="F138" s="1">
        <v>5</v>
      </c>
      <c r="G138" s="1" t="s">
        <v>26</v>
      </c>
      <c r="I138" s="1" t="s">
        <v>17</v>
      </c>
      <c r="J138" s="10"/>
      <c r="K138" s="7" t="s">
        <v>58</v>
      </c>
      <c r="L138" s="1">
        <v>2016</v>
      </c>
      <c r="M138" s="1" t="s">
        <v>28</v>
      </c>
      <c r="N138" s="1" t="s">
        <v>56</v>
      </c>
    </row>
    <row r="139" spans="1:14" ht="30">
      <c r="A139" s="1" t="str">
        <f t="shared" si="7"/>
        <v>2018-08-01</v>
      </c>
      <c r="B139" s="1" t="str">
        <f>"0930"</f>
        <v>0930</v>
      </c>
      <c r="C139" s="5" t="s">
        <v>59</v>
      </c>
      <c r="D139" s="5" t="s">
        <v>228</v>
      </c>
      <c r="E139" s="1" t="str">
        <f>"4"</f>
        <v>4</v>
      </c>
      <c r="F139" s="1">
        <v>5</v>
      </c>
      <c r="G139" s="1" t="s">
        <v>26</v>
      </c>
      <c r="I139" s="1" t="s">
        <v>17</v>
      </c>
      <c r="J139" s="10"/>
      <c r="K139" s="7" t="s">
        <v>60</v>
      </c>
      <c r="L139" s="1">
        <v>2015</v>
      </c>
      <c r="M139" s="1" t="s">
        <v>19</v>
      </c>
      <c r="N139" s="1" t="s">
        <v>36</v>
      </c>
    </row>
    <row r="140" spans="1:14" ht="52.5" customHeight="1">
      <c r="A140" s="1" t="str">
        <f t="shared" si="7"/>
        <v>2018-08-01</v>
      </c>
      <c r="B140" s="1" t="str">
        <f>"1000"</f>
        <v>1000</v>
      </c>
      <c r="C140" s="5" t="s">
        <v>209</v>
      </c>
      <c r="E140" s="1" t="str">
        <f>"2018"</f>
        <v>2018</v>
      </c>
      <c r="F140" s="1">
        <v>21</v>
      </c>
      <c r="G140" s="1" t="s">
        <v>63</v>
      </c>
      <c r="I140" s="1" t="s">
        <v>17</v>
      </c>
      <c r="J140" s="10"/>
      <c r="K140" s="7" t="s">
        <v>210</v>
      </c>
      <c r="L140" s="1">
        <v>2018</v>
      </c>
      <c r="M140" s="1" t="s">
        <v>19</v>
      </c>
      <c r="N140" s="1" t="s">
        <v>211</v>
      </c>
    </row>
    <row r="141" spans="1:14" ht="60">
      <c r="A141" s="1" t="str">
        <f t="shared" si="7"/>
        <v>2018-08-01</v>
      </c>
      <c r="B141" s="1" t="str">
        <f>"1100"</f>
        <v>1100</v>
      </c>
      <c r="C141" s="5" t="s">
        <v>217</v>
      </c>
      <c r="E141" s="1" t="str">
        <f>"01"</f>
        <v>01</v>
      </c>
      <c r="F141" s="1">
        <v>15</v>
      </c>
      <c r="G141" s="1" t="s">
        <v>26</v>
      </c>
      <c r="I141" s="1" t="s">
        <v>17</v>
      </c>
      <c r="J141" s="10"/>
      <c r="K141" s="7" t="s">
        <v>218</v>
      </c>
      <c r="L141" s="1">
        <v>2004</v>
      </c>
      <c r="M141" s="1" t="s">
        <v>81</v>
      </c>
      <c r="N141" s="1" t="s">
        <v>78</v>
      </c>
    </row>
    <row r="142" spans="1:14" ht="60">
      <c r="A142" s="1" t="str">
        <f t="shared" si="7"/>
        <v>2018-08-01</v>
      </c>
      <c r="B142" s="1" t="str">
        <f>"1130"</f>
        <v>1130</v>
      </c>
      <c r="C142" s="5" t="s">
        <v>217</v>
      </c>
      <c r="E142" s="1" t="str">
        <f>"01"</f>
        <v>01</v>
      </c>
      <c r="F142" s="1">
        <v>16</v>
      </c>
      <c r="G142" s="1" t="s">
        <v>26</v>
      </c>
      <c r="I142" s="1" t="s">
        <v>17</v>
      </c>
      <c r="J142" s="10"/>
      <c r="K142" s="7" t="s">
        <v>218</v>
      </c>
      <c r="L142" s="1">
        <v>2004</v>
      </c>
      <c r="M142" s="1" t="s">
        <v>81</v>
      </c>
      <c r="N142" s="1" t="s">
        <v>78</v>
      </c>
    </row>
    <row r="143" spans="1:14" ht="60">
      <c r="A143" s="1" t="str">
        <f t="shared" si="7"/>
        <v>2018-08-01</v>
      </c>
      <c r="B143" s="1" t="str">
        <f>"1200"</f>
        <v>1200</v>
      </c>
      <c r="C143" s="5" t="s">
        <v>212</v>
      </c>
      <c r="D143" s="5" t="s">
        <v>215</v>
      </c>
      <c r="E143" s="1" t="str">
        <f>"09"</f>
        <v>09</v>
      </c>
      <c r="F143" s="1">
        <v>9</v>
      </c>
      <c r="G143" s="1" t="s">
        <v>103</v>
      </c>
      <c r="H143" s="1" t="s">
        <v>213</v>
      </c>
      <c r="I143" s="1" t="s">
        <v>17</v>
      </c>
      <c r="J143" s="10"/>
      <c r="K143" s="7" t="s">
        <v>214</v>
      </c>
      <c r="L143" s="1">
        <v>2008</v>
      </c>
      <c r="M143" s="1" t="s">
        <v>81</v>
      </c>
      <c r="N143" s="1" t="s">
        <v>65</v>
      </c>
    </row>
    <row r="144" spans="1:14" ht="60">
      <c r="A144" s="1" t="str">
        <f t="shared" si="7"/>
        <v>2018-08-01</v>
      </c>
      <c r="B144" s="1" t="str">
        <f>"1225"</f>
        <v>1225</v>
      </c>
      <c r="C144" s="5" t="s">
        <v>212</v>
      </c>
      <c r="D144" s="5" t="s">
        <v>216</v>
      </c>
      <c r="E144" s="1" t="str">
        <f>"09"</f>
        <v>09</v>
      </c>
      <c r="F144" s="1">
        <v>10</v>
      </c>
      <c r="G144" s="1" t="s">
        <v>103</v>
      </c>
      <c r="H144" s="1" t="s">
        <v>177</v>
      </c>
      <c r="I144" s="1" t="s">
        <v>17</v>
      </c>
      <c r="J144" s="10"/>
      <c r="K144" s="7" t="s">
        <v>214</v>
      </c>
      <c r="L144" s="1">
        <v>2008</v>
      </c>
      <c r="M144" s="1" t="s">
        <v>81</v>
      </c>
      <c r="N144" s="1" t="s">
        <v>65</v>
      </c>
    </row>
    <row r="145" spans="1:14" ht="45">
      <c r="A145" s="1" t="str">
        <f t="shared" si="7"/>
        <v>2018-08-01</v>
      </c>
      <c r="B145" s="1" t="str">
        <f>"1255"</f>
        <v>1255</v>
      </c>
      <c r="C145" s="5" t="s">
        <v>219</v>
      </c>
      <c r="E145" s="1" t="str">
        <f>" "</f>
        <v> </v>
      </c>
      <c r="F145" s="1">
        <v>0</v>
      </c>
      <c r="G145" s="1" t="s">
        <v>26</v>
      </c>
      <c r="I145" s="1" t="s">
        <v>17</v>
      </c>
      <c r="J145" s="10"/>
      <c r="K145" s="7" t="s">
        <v>220</v>
      </c>
      <c r="L145" s="1">
        <v>2012</v>
      </c>
      <c r="M145" s="1" t="s">
        <v>19</v>
      </c>
      <c r="N145" s="1" t="s">
        <v>221</v>
      </c>
    </row>
    <row r="146" spans="1:14" ht="45">
      <c r="A146" s="1" t="str">
        <f t="shared" si="7"/>
        <v>2018-08-01</v>
      </c>
      <c r="B146" s="1" t="str">
        <f>"1325"</f>
        <v>1325</v>
      </c>
      <c r="C146" s="5" t="s">
        <v>229</v>
      </c>
      <c r="D146" s="5" t="s">
        <v>231</v>
      </c>
      <c r="E146" s="1" t="str">
        <f>"01"</f>
        <v>01</v>
      </c>
      <c r="F146" s="1">
        <v>0</v>
      </c>
      <c r="G146" s="1" t="s">
        <v>26</v>
      </c>
      <c r="I146" s="1" t="s">
        <v>17</v>
      </c>
      <c r="J146" s="10"/>
      <c r="K146" s="7" t="s">
        <v>230</v>
      </c>
      <c r="L146" s="1">
        <v>0</v>
      </c>
      <c r="M146" s="1" t="s">
        <v>19</v>
      </c>
      <c r="N146" s="1" t="s">
        <v>53</v>
      </c>
    </row>
    <row r="147" spans="1:14" ht="60">
      <c r="A147" s="1" t="str">
        <f t="shared" si="7"/>
        <v>2018-08-01</v>
      </c>
      <c r="B147" s="1" t="str">
        <f>"1335"</f>
        <v>1335</v>
      </c>
      <c r="C147" s="5" t="s">
        <v>232</v>
      </c>
      <c r="E147" s="1" t="str">
        <f>"00"</f>
        <v>00</v>
      </c>
      <c r="F147" s="1">
        <v>0</v>
      </c>
      <c r="G147" s="1" t="s">
        <v>14</v>
      </c>
      <c r="I147" s="1" t="s">
        <v>17</v>
      </c>
      <c r="J147" s="10"/>
      <c r="K147" s="7" t="s">
        <v>233</v>
      </c>
      <c r="L147" s="1">
        <v>2016</v>
      </c>
      <c r="M147" s="1" t="s">
        <v>19</v>
      </c>
      <c r="N147" s="1" t="s">
        <v>234</v>
      </c>
    </row>
    <row r="148" spans="1:14" ht="30">
      <c r="A148" s="1" t="str">
        <f t="shared" si="7"/>
        <v>2018-08-01</v>
      </c>
      <c r="B148" s="1" t="str">
        <f>"1400"</f>
        <v>1400</v>
      </c>
      <c r="C148" s="5" t="s">
        <v>196</v>
      </c>
      <c r="D148" s="5" t="s">
        <v>369</v>
      </c>
      <c r="E148" s="1" t="str">
        <f>"03"</f>
        <v>03</v>
      </c>
      <c r="F148" s="1">
        <v>1</v>
      </c>
      <c r="G148" s="1" t="s">
        <v>14</v>
      </c>
      <c r="I148" s="1" t="s">
        <v>17</v>
      </c>
      <c r="J148" s="10"/>
      <c r="K148" s="7" t="s">
        <v>197</v>
      </c>
      <c r="L148" s="1">
        <v>0</v>
      </c>
      <c r="M148" s="1" t="s">
        <v>19</v>
      </c>
      <c r="N148" s="1" t="s">
        <v>65</v>
      </c>
    </row>
    <row r="149" spans="1:14" ht="50.25" customHeight="1">
      <c r="A149" s="1" t="str">
        <f t="shared" si="7"/>
        <v>2018-08-01</v>
      </c>
      <c r="B149" s="1" t="str">
        <f>"1430"</f>
        <v>1430</v>
      </c>
      <c r="C149" s="5" t="s">
        <v>191</v>
      </c>
      <c r="D149" s="5" t="s">
        <v>193</v>
      </c>
      <c r="E149" s="1" t="str">
        <f>"03"</f>
        <v>03</v>
      </c>
      <c r="F149" s="1">
        <v>3</v>
      </c>
      <c r="G149" s="1" t="s">
        <v>26</v>
      </c>
      <c r="I149" s="1" t="s">
        <v>17</v>
      </c>
      <c r="J149" s="10"/>
      <c r="K149" s="7" t="s">
        <v>192</v>
      </c>
      <c r="L149" s="1">
        <v>2015</v>
      </c>
      <c r="M149" s="1" t="s">
        <v>19</v>
      </c>
      <c r="N149" s="1" t="s">
        <v>49</v>
      </c>
    </row>
    <row r="150" spans="1:14" ht="60">
      <c r="A150" s="1" t="str">
        <f t="shared" si="7"/>
        <v>2018-08-01</v>
      </c>
      <c r="B150" s="1" t="str">
        <f>"1445"</f>
        <v>1445</v>
      </c>
      <c r="C150" s="5" t="s">
        <v>191</v>
      </c>
      <c r="D150" s="5" t="s">
        <v>195</v>
      </c>
      <c r="E150" s="1" t="str">
        <f>"03"</f>
        <v>03</v>
      </c>
      <c r="F150" s="1">
        <v>4</v>
      </c>
      <c r="G150" s="1" t="s">
        <v>26</v>
      </c>
      <c r="I150" s="1" t="s">
        <v>17</v>
      </c>
      <c r="J150" s="10"/>
      <c r="K150" s="7" t="s">
        <v>194</v>
      </c>
      <c r="L150" s="1">
        <v>2015</v>
      </c>
      <c r="M150" s="1" t="s">
        <v>19</v>
      </c>
      <c r="N150" s="1" t="s">
        <v>121</v>
      </c>
    </row>
    <row r="151" spans="1:14" ht="30">
      <c r="A151" s="1" t="str">
        <f t="shared" si="7"/>
        <v>2018-08-01</v>
      </c>
      <c r="B151" s="1" t="str">
        <f>"1500"</f>
        <v>1500</v>
      </c>
      <c r="C151" s="5" t="s">
        <v>128</v>
      </c>
      <c r="D151" s="5" t="s">
        <v>236</v>
      </c>
      <c r="E151" s="1" t="str">
        <f>"01"</f>
        <v>01</v>
      </c>
      <c r="F151" s="1">
        <v>10</v>
      </c>
      <c r="G151" s="1" t="s">
        <v>26</v>
      </c>
      <c r="I151" s="1" t="s">
        <v>17</v>
      </c>
      <c r="J151" s="10"/>
      <c r="K151" s="7" t="s">
        <v>235</v>
      </c>
      <c r="L151" s="1">
        <v>2009</v>
      </c>
      <c r="M151" s="1" t="s">
        <v>19</v>
      </c>
      <c r="N151" s="1" t="s">
        <v>65</v>
      </c>
    </row>
    <row r="152" spans="1:14" ht="60">
      <c r="A152" s="1" t="str">
        <f t="shared" si="7"/>
        <v>2018-08-01</v>
      </c>
      <c r="B152" s="1" t="str">
        <f>"1525"</f>
        <v>1525</v>
      </c>
      <c r="C152" s="5" t="s">
        <v>131</v>
      </c>
      <c r="D152" s="5" t="s">
        <v>238</v>
      </c>
      <c r="E152" s="1" t="str">
        <f>"01"</f>
        <v>01</v>
      </c>
      <c r="F152" s="1">
        <v>10</v>
      </c>
      <c r="G152" s="1" t="s">
        <v>26</v>
      </c>
      <c r="I152" s="1" t="s">
        <v>17</v>
      </c>
      <c r="J152" s="10"/>
      <c r="K152" s="7" t="s">
        <v>237</v>
      </c>
      <c r="L152" s="1">
        <v>2009</v>
      </c>
      <c r="M152" s="1" t="s">
        <v>19</v>
      </c>
      <c r="N152" s="1" t="s">
        <v>65</v>
      </c>
    </row>
    <row r="153" spans="1:14" ht="60">
      <c r="A153" s="1" t="str">
        <f t="shared" si="7"/>
        <v>2018-08-01</v>
      </c>
      <c r="B153" s="1" t="str">
        <f>"1550"</f>
        <v>1550</v>
      </c>
      <c r="C153" s="5" t="s">
        <v>44</v>
      </c>
      <c r="E153" s="1" t="str">
        <f>"01"</f>
        <v>01</v>
      </c>
      <c r="F153" s="1">
        <v>3</v>
      </c>
      <c r="G153" s="1" t="s">
        <v>26</v>
      </c>
      <c r="I153" s="1" t="s">
        <v>17</v>
      </c>
      <c r="J153" s="10"/>
      <c r="K153" s="7" t="s">
        <v>45</v>
      </c>
      <c r="L153" s="1">
        <v>2010</v>
      </c>
      <c r="M153" s="1" t="s">
        <v>19</v>
      </c>
      <c r="N153" s="1" t="s">
        <v>160</v>
      </c>
    </row>
    <row r="154" spans="1:14" ht="30">
      <c r="A154" s="1" t="str">
        <f t="shared" si="7"/>
        <v>2018-08-01</v>
      </c>
      <c r="B154" s="1" t="str">
        <f>"1555"</f>
        <v>1555</v>
      </c>
      <c r="C154" s="5" t="s">
        <v>134</v>
      </c>
      <c r="D154" s="5" t="s">
        <v>239</v>
      </c>
      <c r="E154" s="1" t="str">
        <f>"1"</f>
        <v>1</v>
      </c>
      <c r="F154" s="1">
        <v>13</v>
      </c>
      <c r="G154" s="1" t="s">
        <v>26</v>
      </c>
      <c r="I154" s="1" t="s">
        <v>17</v>
      </c>
      <c r="J154" s="10"/>
      <c r="K154" s="7" t="s">
        <v>135</v>
      </c>
      <c r="L154" s="1">
        <v>2014</v>
      </c>
      <c r="M154" s="1" t="s">
        <v>19</v>
      </c>
      <c r="N154" s="1" t="s">
        <v>43</v>
      </c>
    </row>
    <row r="155" spans="1:14" ht="66" customHeight="1">
      <c r="A155" s="1" t="str">
        <f t="shared" si="7"/>
        <v>2018-08-01</v>
      </c>
      <c r="B155" s="1" t="str">
        <f>"1620"</f>
        <v>1620</v>
      </c>
      <c r="C155" s="5" t="s">
        <v>137</v>
      </c>
      <c r="E155" s="1" t="str">
        <f>"01"</f>
        <v>01</v>
      </c>
      <c r="F155" s="1">
        <v>49</v>
      </c>
      <c r="G155" s="1" t="s">
        <v>26</v>
      </c>
      <c r="I155" s="1" t="s">
        <v>17</v>
      </c>
      <c r="J155" s="10"/>
      <c r="K155" s="7" t="s">
        <v>240</v>
      </c>
      <c r="L155" s="1">
        <v>2008</v>
      </c>
      <c r="M155" s="1" t="s">
        <v>19</v>
      </c>
      <c r="N155" s="1" t="s">
        <v>65</v>
      </c>
    </row>
    <row r="156" spans="1:14" ht="45">
      <c r="A156" s="1" t="str">
        <f t="shared" si="7"/>
        <v>2018-08-01</v>
      </c>
      <c r="B156" s="1" t="str">
        <f>"1645"</f>
        <v>1645</v>
      </c>
      <c r="C156" s="5" t="s">
        <v>30</v>
      </c>
      <c r="D156" s="5" t="s">
        <v>241</v>
      </c>
      <c r="E156" s="1" t="str">
        <f>"01"</f>
        <v>01</v>
      </c>
      <c r="F156" s="1">
        <v>25</v>
      </c>
      <c r="G156" s="1" t="s">
        <v>26</v>
      </c>
      <c r="I156" s="1" t="s">
        <v>17</v>
      </c>
      <c r="J156" s="10"/>
      <c r="K156" s="7" t="s">
        <v>31</v>
      </c>
      <c r="L156" s="1">
        <v>2009</v>
      </c>
      <c r="M156" s="1" t="s">
        <v>32</v>
      </c>
      <c r="N156" s="1" t="s">
        <v>33</v>
      </c>
    </row>
    <row r="157" spans="1:14" ht="60">
      <c r="A157" s="1" t="str">
        <f t="shared" si="7"/>
        <v>2018-08-01</v>
      </c>
      <c r="B157" s="1" t="str">
        <f>"1700"</f>
        <v>1700</v>
      </c>
      <c r="C157" s="5" t="s">
        <v>139</v>
      </c>
      <c r="D157" s="5" t="s">
        <v>242</v>
      </c>
      <c r="E157" s="1" t="str">
        <f>"01"</f>
        <v>01</v>
      </c>
      <c r="F157" s="1">
        <v>3</v>
      </c>
      <c r="G157" s="1" t="s">
        <v>26</v>
      </c>
      <c r="I157" s="1" t="s">
        <v>17</v>
      </c>
      <c r="J157" s="10"/>
      <c r="K157" s="7" t="s">
        <v>140</v>
      </c>
      <c r="L157" s="1">
        <v>2010</v>
      </c>
      <c r="M157" s="1" t="s">
        <v>106</v>
      </c>
      <c r="N157" s="1" t="s">
        <v>78</v>
      </c>
    </row>
    <row r="158" spans="1:14" ht="60">
      <c r="A158" s="1" t="str">
        <f t="shared" si="7"/>
        <v>2018-08-01</v>
      </c>
      <c r="B158" s="1" t="str">
        <f>"1730"</f>
        <v>1730</v>
      </c>
      <c r="C158" s="5" t="s">
        <v>142</v>
      </c>
      <c r="D158" s="5" t="s">
        <v>243</v>
      </c>
      <c r="E158" s="1" t="str">
        <f>" "</f>
        <v> </v>
      </c>
      <c r="F158" s="1">
        <v>5</v>
      </c>
      <c r="G158" s="1" t="s">
        <v>14</v>
      </c>
      <c r="I158" s="1" t="s">
        <v>17</v>
      </c>
      <c r="J158" s="10"/>
      <c r="K158" s="7" t="s">
        <v>143</v>
      </c>
      <c r="L158" s="1">
        <v>2013</v>
      </c>
      <c r="M158" s="1" t="s">
        <v>145</v>
      </c>
      <c r="N158" s="1" t="s">
        <v>43</v>
      </c>
    </row>
    <row r="159" spans="1:14" ht="45">
      <c r="A159" s="1" t="str">
        <f t="shared" si="7"/>
        <v>2018-08-01</v>
      </c>
      <c r="B159" s="1" t="str">
        <f>"1800"</f>
        <v>1800</v>
      </c>
      <c r="C159" s="5" t="s">
        <v>244</v>
      </c>
      <c r="D159" s="5" t="s">
        <v>246</v>
      </c>
      <c r="E159" s="1" t="str">
        <f>"03"</f>
        <v>03</v>
      </c>
      <c r="F159" s="1">
        <v>13</v>
      </c>
      <c r="G159" s="1" t="s">
        <v>26</v>
      </c>
      <c r="I159" s="1" t="s">
        <v>17</v>
      </c>
      <c r="J159" s="10"/>
      <c r="K159" s="7" t="s">
        <v>245</v>
      </c>
      <c r="L159" s="1">
        <v>2015</v>
      </c>
      <c r="M159" s="1" t="s">
        <v>19</v>
      </c>
      <c r="N159" s="1" t="s">
        <v>121</v>
      </c>
    </row>
    <row r="160" spans="1:14" ht="65.25" customHeight="1">
      <c r="A160" s="1" t="str">
        <f t="shared" si="7"/>
        <v>2018-08-01</v>
      </c>
      <c r="B160" s="1" t="str">
        <f>"1815"</f>
        <v>1815</v>
      </c>
      <c r="C160" s="5" t="s">
        <v>244</v>
      </c>
      <c r="D160" s="5" t="s">
        <v>248</v>
      </c>
      <c r="E160" s="1" t="str">
        <f>"03"</f>
        <v>03</v>
      </c>
      <c r="F160" s="1">
        <v>14</v>
      </c>
      <c r="G160" s="1" t="s">
        <v>26</v>
      </c>
      <c r="I160" s="1" t="s">
        <v>17</v>
      </c>
      <c r="J160" s="10"/>
      <c r="K160" s="7" t="s">
        <v>247</v>
      </c>
      <c r="L160" s="1">
        <v>2015</v>
      </c>
      <c r="M160" s="1" t="s">
        <v>19</v>
      </c>
      <c r="N160" s="1" t="s">
        <v>49</v>
      </c>
    </row>
    <row r="161" spans="1:14" ht="45">
      <c r="A161" s="1" t="str">
        <f t="shared" si="7"/>
        <v>2018-08-01</v>
      </c>
      <c r="B161" s="1" t="str">
        <f>"1830"</f>
        <v>1830</v>
      </c>
      <c r="C161" s="5" t="s">
        <v>249</v>
      </c>
      <c r="D161" s="5" t="s">
        <v>251</v>
      </c>
      <c r="E161" s="1" t="str">
        <f>"01"</f>
        <v>01</v>
      </c>
      <c r="F161" s="1">
        <v>1</v>
      </c>
      <c r="G161" s="1" t="s">
        <v>14</v>
      </c>
      <c r="I161" s="1" t="s">
        <v>17</v>
      </c>
      <c r="J161" s="10"/>
      <c r="K161" s="7" t="s">
        <v>250</v>
      </c>
      <c r="L161" s="1">
        <v>2001</v>
      </c>
      <c r="M161" s="1" t="s">
        <v>19</v>
      </c>
      <c r="N161" s="1" t="s">
        <v>78</v>
      </c>
    </row>
    <row r="162" spans="1:14" ht="65.25" customHeight="1">
      <c r="A162" s="1" t="str">
        <f t="shared" si="7"/>
        <v>2018-08-01</v>
      </c>
      <c r="B162" s="1" t="str">
        <f>"1900"</f>
        <v>1900</v>
      </c>
      <c r="C162" s="5" t="s">
        <v>154</v>
      </c>
      <c r="D162" s="5" t="s">
        <v>373</v>
      </c>
      <c r="E162" s="1" t="str">
        <f>"02"</f>
        <v>02</v>
      </c>
      <c r="F162" s="1">
        <v>12</v>
      </c>
      <c r="G162" s="1" t="s">
        <v>26</v>
      </c>
      <c r="I162" s="1" t="s">
        <v>17</v>
      </c>
      <c r="J162" s="10"/>
      <c r="K162" s="7" t="s">
        <v>252</v>
      </c>
      <c r="L162" s="1">
        <v>2017</v>
      </c>
      <c r="M162" s="1" t="s">
        <v>19</v>
      </c>
      <c r="N162" s="1" t="s">
        <v>121</v>
      </c>
    </row>
    <row r="163" spans="1:14" ht="45">
      <c r="A163" s="1" t="str">
        <f t="shared" si="7"/>
        <v>2018-08-01</v>
      </c>
      <c r="B163" s="1" t="str">
        <f>"1920"</f>
        <v>1920</v>
      </c>
      <c r="C163" s="5" t="s">
        <v>157</v>
      </c>
      <c r="D163" s="5" t="s">
        <v>254</v>
      </c>
      <c r="E163" s="1" t="str">
        <f>"01"</f>
        <v>01</v>
      </c>
      <c r="F163" s="1">
        <v>11</v>
      </c>
      <c r="G163" s="1" t="s">
        <v>26</v>
      </c>
      <c r="I163" s="1" t="s">
        <v>17</v>
      </c>
      <c r="J163" s="10"/>
      <c r="K163" s="7" t="s">
        <v>253</v>
      </c>
      <c r="L163" s="1">
        <v>0</v>
      </c>
      <c r="M163" s="1" t="s">
        <v>19</v>
      </c>
      <c r="N163" s="1" t="s">
        <v>119</v>
      </c>
    </row>
    <row r="164" spans="1:14" ht="45">
      <c r="A164" s="1" t="str">
        <f t="shared" si="7"/>
        <v>2018-08-01</v>
      </c>
      <c r="B164" s="1" t="str">
        <f>"1925"</f>
        <v>1925</v>
      </c>
      <c r="C164" s="5" t="s">
        <v>161</v>
      </c>
      <c r="E164" s="1" t="str">
        <f>"2018"</f>
        <v>2018</v>
      </c>
      <c r="F164" s="1">
        <v>148</v>
      </c>
      <c r="G164" s="1" t="s">
        <v>63</v>
      </c>
      <c r="J164" s="10"/>
      <c r="K164" s="7" t="s">
        <v>162</v>
      </c>
      <c r="L164" s="1">
        <v>2018</v>
      </c>
      <c r="M164" s="1" t="s">
        <v>19</v>
      </c>
      <c r="N164" s="1" t="s">
        <v>119</v>
      </c>
    </row>
    <row r="165" spans="1:14" ht="60">
      <c r="A165" s="1" t="str">
        <f t="shared" si="7"/>
        <v>2018-08-01</v>
      </c>
      <c r="B165" s="1" t="str">
        <f>"1930"</f>
        <v>1930</v>
      </c>
      <c r="C165" s="5" t="s">
        <v>255</v>
      </c>
      <c r="E165" s="1" t="str">
        <f>"2018"</f>
        <v>2018</v>
      </c>
      <c r="F165" s="1">
        <v>20</v>
      </c>
      <c r="G165" s="1" t="s">
        <v>63</v>
      </c>
      <c r="J165" s="10" t="s">
        <v>397</v>
      </c>
      <c r="K165" s="7" t="s">
        <v>256</v>
      </c>
      <c r="L165" s="1">
        <v>2018</v>
      </c>
      <c r="M165" s="1" t="s">
        <v>19</v>
      </c>
      <c r="N165" s="1" t="s">
        <v>67</v>
      </c>
    </row>
    <row r="166" spans="1:14" ht="62.25" customHeight="1">
      <c r="A166" s="1" t="str">
        <f t="shared" si="7"/>
        <v>2018-08-01</v>
      </c>
      <c r="B166" s="1" t="str">
        <f>"2100"</f>
        <v>2100</v>
      </c>
      <c r="C166" s="5" t="s">
        <v>257</v>
      </c>
      <c r="D166" s="5" t="s">
        <v>259</v>
      </c>
      <c r="E166" s="1" t="str">
        <f>"26"</f>
        <v>26</v>
      </c>
      <c r="F166" s="1">
        <v>6</v>
      </c>
      <c r="J166" s="10" t="s">
        <v>398</v>
      </c>
      <c r="K166" s="7" t="s">
        <v>258</v>
      </c>
      <c r="L166" s="1">
        <v>2018</v>
      </c>
      <c r="M166" s="1" t="s">
        <v>19</v>
      </c>
      <c r="N166" s="1" t="s">
        <v>65</v>
      </c>
    </row>
    <row r="167" spans="1:14" ht="60">
      <c r="A167" s="1" t="str">
        <f t="shared" si="7"/>
        <v>2018-08-01</v>
      </c>
      <c r="B167" s="1" t="str">
        <f>"2130"</f>
        <v>2130</v>
      </c>
      <c r="C167" s="5" t="s">
        <v>71</v>
      </c>
      <c r="D167" s="5" t="s">
        <v>260</v>
      </c>
      <c r="E167" s="1" t="str">
        <f>"2018"</f>
        <v>2018</v>
      </c>
      <c r="F167" s="1">
        <v>17</v>
      </c>
      <c r="G167" s="1" t="s">
        <v>63</v>
      </c>
      <c r="J167" s="10" t="s">
        <v>399</v>
      </c>
      <c r="K167" s="7" t="s">
        <v>72</v>
      </c>
      <c r="L167" s="1">
        <v>2018</v>
      </c>
      <c r="M167" s="1" t="s">
        <v>19</v>
      </c>
      <c r="N167" s="1" t="s">
        <v>74</v>
      </c>
    </row>
    <row r="168" spans="1:14" ht="45">
      <c r="A168" s="1" t="str">
        <f t="shared" si="7"/>
        <v>2018-08-01</v>
      </c>
      <c r="B168" s="1" t="str">
        <f>"2345"</f>
        <v>2345</v>
      </c>
      <c r="C168" s="5" t="s">
        <v>161</v>
      </c>
      <c r="E168" s="1" t="str">
        <f>"2018"</f>
        <v>2018</v>
      </c>
      <c r="F168" s="1">
        <v>148</v>
      </c>
      <c r="G168" s="1" t="s">
        <v>63</v>
      </c>
      <c r="I168" s="1" t="s">
        <v>17</v>
      </c>
      <c r="J168" s="10"/>
      <c r="K168" s="7" t="s">
        <v>162</v>
      </c>
      <c r="L168" s="1">
        <v>2018</v>
      </c>
      <c r="M168" s="1" t="s">
        <v>19</v>
      </c>
      <c r="N168" s="1" t="s">
        <v>119</v>
      </c>
    </row>
    <row r="169" spans="1:14" ht="45">
      <c r="A169" s="1" t="str">
        <f t="shared" si="7"/>
        <v>2018-08-01</v>
      </c>
      <c r="B169" s="1" t="str">
        <f>"2350"</f>
        <v>2350</v>
      </c>
      <c r="C169" s="5" t="s">
        <v>261</v>
      </c>
      <c r="D169" s="5" t="s">
        <v>18</v>
      </c>
      <c r="E169" s="1" t="str">
        <f>" "</f>
        <v> </v>
      </c>
      <c r="F169" s="1">
        <v>0</v>
      </c>
      <c r="G169" s="1" t="s">
        <v>14</v>
      </c>
      <c r="I169" s="1" t="s">
        <v>17</v>
      </c>
      <c r="J169" s="10"/>
      <c r="K169" s="7" t="s">
        <v>262</v>
      </c>
      <c r="L169" s="1">
        <v>0</v>
      </c>
      <c r="M169" s="1" t="s">
        <v>19</v>
      </c>
      <c r="N169" s="1" t="s">
        <v>263</v>
      </c>
    </row>
    <row r="170" spans="1:14" ht="45">
      <c r="A170" s="1" t="str">
        <f t="shared" si="7"/>
        <v>2018-08-01</v>
      </c>
      <c r="B170" s="1" t="str">
        <f>"2400"</f>
        <v>2400</v>
      </c>
      <c r="C170" s="5" t="s">
        <v>13</v>
      </c>
      <c r="E170" s="1" t="str">
        <f aca="true" t="shared" si="8" ref="E170:E175">"03"</f>
        <v>03</v>
      </c>
      <c r="F170" s="1">
        <v>1</v>
      </c>
      <c r="G170" s="1" t="s">
        <v>14</v>
      </c>
      <c r="H170" s="1" t="s">
        <v>104</v>
      </c>
      <c r="I170" s="1" t="s">
        <v>17</v>
      </c>
      <c r="J170" s="10"/>
      <c r="K170" s="7" t="s">
        <v>264</v>
      </c>
      <c r="L170" s="1">
        <v>2012</v>
      </c>
      <c r="M170" s="1" t="s">
        <v>19</v>
      </c>
      <c r="N170" s="1" t="s">
        <v>265</v>
      </c>
    </row>
    <row r="171" spans="1:14" ht="45">
      <c r="A171" s="1" t="str">
        <f t="shared" si="7"/>
        <v>2018-08-01</v>
      </c>
      <c r="B171" s="1" t="str">
        <f>"2500"</f>
        <v>2500</v>
      </c>
      <c r="C171" s="5" t="s">
        <v>13</v>
      </c>
      <c r="E171" s="1" t="str">
        <f t="shared" si="8"/>
        <v>03</v>
      </c>
      <c r="F171" s="1">
        <v>1</v>
      </c>
      <c r="G171" s="1" t="s">
        <v>14</v>
      </c>
      <c r="H171" s="1" t="s">
        <v>104</v>
      </c>
      <c r="I171" s="1" t="s">
        <v>17</v>
      </c>
      <c r="J171" s="10"/>
      <c r="K171" s="7" t="s">
        <v>264</v>
      </c>
      <c r="L171" s="1">
        <v>2012</v>
      </c>
      <c r="M171" s="1" t="s">
        <v>19</v>
      </c>
      <c r="N171" s="1" t="s">
        <v>211</v>
      </c>
    </row>
    <row r="172" spans="1:14" ht="45">
      <c r="A172" s="1" t="str">
        <f t="shared" si="7"/>
        <v>2018-08-01</v>
      </c>
      <c r="B172" s="1" t="str">
        <f>"2600"</f>
        <v>2600</v>
      </c>
      <c r="C172" s="5" t="s">
        <v>13</v>
      </c>
      <c r="E172" s="1" t="str">
        <f t="shared" si="8"/>
        <v>03</v>
      </c>
      <c r="F172" s="1">
        <v>1</v>
      </c>
      <c r="G172" s="1" t="s">
        <v>14</v>
      </c>
      <c r="H172" s="1" t="s">
        <v>104</v>
      </c>
      <c r="I172" s="1" t="s">
        <v>17</v>
      </c>
      <c r="J172" s="10"/>
      <c r="K172" s="7" t="s">
        <v>264</v>
      </c>
      <c r="L172" s="1">
        <v>2012</v>
      </c>
      <c r="M172" s="1" t="s">
        <v>19</v>
      </c>
      <c r="N172" s="1" t="s">
        <v>211</v>
      </c>
    </row>
    <row r="173" spans="1:14" ht="45">
      <c r="A173" s="1" t="str">
        <f t="shared" si="7"/>
        <v>2018-08-01</v>
      </c>
      <c r="B173" s="1" t="str">
        <f>"2700"</f>
        <v>2700</v>
      </c>
      <c r="C173" s="5" t="s">
        <v>13</v>
      </c>
      <c r="E173" s="1" t="str">
        <f t="shared" si="8"/>
        <v>03</v>
      </c>
      <c r="F173" s="1">
        <v>1</v>
      </c>
      <c r="G173" s="1" t="s">
        <v>14</v>
      </c>
      <c r="H173" s="1" t="s">
        <v>104</v>
      </c>
      <c r="I173" s="1" t="s">
        <v>17</v>
      </c>
      <c r="J173" s="10"/>
      <c r="K173" s="7" t="s">
        <v>264</v>
      </c>
      <c r="L173" s="1">
        <v>2012</v>
      </c>
      <c r="M173" s="1" t="s">
        <v>19</v>
      </c>
      <c r="N173" s="1" t="s">
        <v>211</v>
      </c>
    </row>
    <row r="174" spans="1:14" ht="45">
      <c r="A174" s="1" t="str">
        <f t="shared" si="7"/>
        <v>2018-08-01</v>
      </c>
      <c r="B174" s="1" t="str">
        <f>"2800"</f>
        <v>2800</v>
      </c>
      <c r="C174" s="5" t="s">
        <v>13</v>
      </c>
      <c r="E174" s="1" t="str">
        <f t="shared" si="8"/>
        <v>03</v>
      </c>
      <c r="F174" s="1">
        <v>1</v>
      </c>
      <c r="G174" s="1" t="s">
        <v>14</v>
      </c>
      <c r="H174" s="1" t="s">
        <v>104</v>
      </c>
      <c r="I174" s="1" t="s">
        <v>17</v>
      </c>
      <c r="J174" s="10"/>
      <c r="K174" s="7" t="s">
        <v>264</v>
      </c>
      <c r="L174" s="1">
        <v>2012</v>
      </c>
      <c r="M174" s="1" t="s">
        <v>19</v>
      </c>
      <c r="N174" s="1" t="s">
        <v>211</v>
      </c>
    </row>
    <row r="175" spans="1:14" ht="45">
      <c r="A175" s="1" t="str">
        <f aca="true" t="shared" si="9" ref="A175:A214">"2018-08-02"</f>
        <v>2018-08-02</v>
      </c>
      <c r="B175" s="1" t="str">
        <f>"0500"</f>
        <v>0500</v>
      </c>
      <c r="C175" s="5" t="s">
        <v>13</v>
      </c>
      <c r="E175" s="1" t="str">
        <f t="shared" si="8"/>
        <v>03</v>
      </c>
      <c r="F175" s="1">
        <v>1</v>
      </c>
      <c r="G175" s="1" t="s">
        <v>14</v>
      </c>
      <c r="H175" s="1" t="s">
        <v>104</v>
      </c>
      <c r="I175" s="1" t="s">
        <v>17</v>
      </c>
      <c r="J175" s="10"/>
      <c r="K175" s="7" t="s">
        <v>264</v>
      </c>
      <c r="L175" s="1">
        <v>2012</v>
      </c>
      <c r="M175" s="1" t="s">
        <v>19</v>
      </c>
      <c r="N175" s="1" t="s">
        <v>266</v>
      </c>
    </row>
    <row r="176" spans="1:14" ht="45">
      <c r="A176" s="1" t="str">
        <f t="shared" si="9"/>
        <v>2018-08-02</v>
      </c>
      <c r="B176" s="1" t="str">
        <f>"0600"</f>
        <v>0600</v>
      </c>
      <c r="C176" s="5" t="s">
        <v>21</v>
      </c>
      <c r="D176" s="5" t="s">
        <v>374</v>
      </c>
      <c r="E176" s="1" t="str">
        <f>"01"</f>
        <v>01</v>
      </c>
      <c r="F176" s="1">
        <v>20</v>
      </c>
      <c r="G176" s="1" t="s">
        <v>14</v>
      </c>
      <c r="I176" s="1" t="s">
        <v>17</v>
      </c>
      <c r="J176" s="10"/>
      <c r="K176" s="7" t="s">
        <v>22</v>
      </c>
      <c r="L176" s="1">
        <v>1982</v>
      </c>
      <c r="M176" s="1" t="s">
        <v>23</v>
      </c>
      <c r="N176" s="1" t="s">
        <v>24</v>
      </c>
    </row>
    <row r="177" spans="1:14" ht="60">
      <c r="A177" s="1" t="str">
        <f t="shared" si="9"/>
        <v>2018-08-02</v>
      </c>
      <c r="B177" s="1" t="str">
        <f>"0630"</f>
        <v>0630</v>
      </c>
      <c r="C177" s="5" t="s">
        <v>25</v>
      </c>
      <c r="D177" s="5" t="s">
        <v>267</v>
      </c>
      <c r="E177" s="1" t="str">
        <f>"01"</f>
        <v>01</v>
      </c>
      <c r="F177" s="1">
        <v>10</v>
      </c>
      <c r="G177" s="1" t="s">
        <v>26</v>
      </c>
      <c r="I177" s="1" t="s">
        <v>17</v>
      </c>
      <c r="J177" s="10"/>
      <c r="K177" s="7" t="s">
        <v>27</v>
      </c>
      <c r="L177" s="1">
        <v>2005</v>
      </c>
      <c r="M177" s="1" t="s">
        <v>28</v>
      </c>
      <c r="N177" s="1" t="s">
        <v>29</v>
      </c>
    </row>
    <row r="178" spans="1:14" ht="45">
      <c r="A178" s="1" t="str">
        <f t="shared" si="9"/>
        <v>2018-08-02</v>
      </c>
      <c r="B178" s="1" t="str">
        <f>"0655"</f>
        <v>0655</v>
      </c>
      <c r="C178" s="5" t="s">
        <v>30</v>
      </c>
      <c r="D178" s="5" t="s">
        <v>375</v>
      </c>
      <c r="E178" s="1" t="str">
        <f>"01"</f>
        <v>01</v>
      </c>
      <c r="F178" s="1">
        <v>22</v>
      </c>
      <c r="G178" s="1" t="s">
        <v>14</v>
      </c>
      <c r="I178" s="1" t="s">
        <v>17</v>
      </c>
      <c r="J178" s="10"/>
      <c r="K178" s="7" t="s">
        <v>31</v>
      </c>
      <c r="L178" s="1">
        <v>2009</v>
      </c>
      <c r="M178" s="1" t="s">
        <v>32</v>
      </c>
      <c r="N178" s="1" t="s">
        <v>33</v>
      </c>
    </row>
    <row r="179" spans="1:14" ht="60">
      <c r="A179" s="1" t="str">
        <f t="shared" si="9"/>
        <v>2018-08-02</v>
      </c>
      <c r="B179" s="1" t="str">
        <f>"0707"</f>
        <v>0707</v>
      </c>
      <c r="C179" s="5" t="s">
        <v>34</v>
      </c>
      <c r="E179" s="1" t="str">
        <f>"1"</f>
        <v>1</v>
      </c>
      <c r="F179" s="1">
        <v>6</v>
      </c>
      <c r="G179" s="1" t="s">
        <v>14</v>
      </c>
      <c r="I179" s="1" t="s">
        <v>17</v>
      </c>
      <c r="J179" s="10"/>
      <c r="K179" s="7" t="s">
        <v>35</v>
      </c>
      <c r="L179" s="1">
        <v>2014</v>
      </c>
      <c r="M179" s="1" t="s">
        <v>28</v>
      </c>
      <c r="N179" s="1" t="s">
        <v>36</v>
      </c>
    </row>
    <row r="180" spans="1:14" ht="30">
      <c r="A180" s="1" t="str">
        <f t="shared" si="9"/>
        <v>2018-08-02</v>
      </c>
      <c r="B180" s="1" t="str">
        <f>"0730"</f>
        <v>0730</v>
      </c>
      <c r="C180" s="5" t="s">
        <v>37</v>
      </c>
      <c r="D180" s="5" t="s">
        <v>269</v>
      </c>
      <c r="E180" s="1" t="str">
        <f>"01"</f>
        <v>01</v>
      </c>
      <c r="F180" s="1">
        <v>41</v>
      </c>
      <c r="G180" s="1" t="s">
        <v>14</v>
      </c>
      <c r="I180" s="1" t="s">
        <v>17</v>
      </c>
      <c r="J180" s="10"/>
      <c r="K180" s="7" t="s">
        <v>268</v>
      </c>
      <c r="L180" s="1">
        <v>2010</v>
      </c>
      <c r="M180" s="1" t="s">
        <v>23</v>
      </c>
      <c r="N180" s="1" t="s">
        <v>40</v>
      </c>
    </row>
    <row r="181" spans="1:14" ht="45">
      <c r="A181" s="1" t="str">
        <f t="shared" si="9"/>
        <v>2018-08-02</v>
      </c>
      <c r="B181" s="1" t="str">
        <f>"0740"</f>
        <v>0740</v>
      </c>
      <c r="C181" s="5" t="s">
        <v>41</v>
      </c>
      <c r="E181" s="1" t="str">
        <f>"01"</f>
        <v>01</v>
      </c>
      <c r="F181" s="1">
        <v>19</v>
      </c>
      <c r="G181" s="1" t="s">
        <v>26</v>
      </c>
      <c r="I181" s="1" t="s">
        <v>17</v>
      </c>
      <c r="J181" s="10"/>
      <c r="K181" s="7" t="s">
        <v>42</v>
      </c>
      <c r="L181" s="1">
        <v>2007</v>
      </c>
      <c r="M181" s="1" t="s">
        <v>19</v>
      </c>
      <c r="N181" s="1" t="s">
        <v>56</v>
      </c>
    </row>
    <row r="182" spans="1:14" ht="60">
      <c r="A182" s="1" t="str">
        <f t="shared" si="9"/>
        <v>2018-08-02</v>
      </c>
      <c r="B182" s="1" t="str">
        <f>"0805"</f>
        <v>0805</v>
      </c>
      <c r="C182" s="5" t="s">
        <v>44</v>
      </c>
      <c r="E182" s="1" t="str">
        <f>"01"</f>
        <v>01</v>
      </c>
      <c r="F182" s="1">
        <v>4</v>
      </c>
      <c r="G182" s="1" t="s">
        <v>26</v>
      </c>
      <c r="I182" s="1" t="s">
        <v>17</v>
      </c>
      <c r="J182" s="10"/>
      <c r="K182" s="7" t="s">
        <v>45</v>
      </c>
      <c r="L182" s="1">
        <v>2010</v>
      </c>
      <c r="M182" s="1" t="s">
        <v>19</v>
      </c>
      <c r="N182" s="1" t="s">
        <v>160</v>
      </c>
    </row>
    <row r="183" spans="1:14" ht="45">
      <c r="A183" s="1" t="str">
        <f t="shared" si="9"/>
        <v>2018-08-02</v>
      </c>
      <c r="B183" s="1" t="str">
        <f>"0810"</f>
        <v>0810</v>
      </c>
      <c r="C183" s="5" t="s">
        <v>46</v>
      </c>
      <c r="D183" s="5" t="s">
        <v>270</v>
      </c>
      <c r="E183" s="1" t="str">
        <f>"02"</f>
        <v>02</v>
      </c>
      <c r="F183" s="1">
        <v>27</v>
      </c>
      <c r="G183" s="1" t="s">
        <v>26</v>
      </c>
      <c r="I183" s="1" t="s">
        <v>17</v>
      </c>
      <c r="J183" s="10"/>
      <c r="K183" s="7" t="s">
        <v>47</v>
      </c>
      <c r="L183" s="1">
        <v>2002</v>
      </c>
      <c r="M183" s="1" t="s">
        <v>28</v>
      </c>
      <c r="N183" s="1" t="s">
        <v>49</v>
      </c>
    </row>
    <row r="184" spans="1:14" ht="60">
      <c r="A184" s="1" t="str">
        <f t="shared" si="9"/>
        <v>2018-08-02</v>
      </c>
      <c r="B184" s="1" t="str">
        <f>"0825"</f>
        <v>0825</v>
      </c>
      <c r="C184" s="5" t="s">
        <v>122</v>
      </c>
      <c r="D184" s="5" t="s">
        <v>272</v>
      </c>
      <c r="E184" s="1" t="str">
        <f>"02"</f>
        <v>02</v>
      </c>
      <c r="F184" s="1">
        <v>4</v>
      </c>
      <c r="G184" s="1" t="s">
        <v>26</v>
      </c>
      <c r="I184" s="1" t="s">
        <v>17</v>
      </c>
      <c r="J184" s="10"/>
      <c r="K184" s="7" t="s">
        <v>271</v>
      </c>
      <c r="L184" s="1">
        <v>2018</v>
      </c>
      <c r="M184" s="1" t="s">
        <v>19</v>
      </c>
      <c r="N184" s="1" t="s">
        <v>53</v>
      </c>
    </row>
    <row r="185" spans="1:14" ht="60">
      <c r="A185" s="1" t="str">
        <f t="shared" si="9"/>
        <v>2018-08-02</v>
      </c>
      <c r="B185" s="1" t="str">
        <f>"0835"</f>
        <v>0835</v>
      </c>
      <c r="C185" s="5" t="s">
        <v>54</v>
      </c>
      <c r="E185" s="1" t="str">
        <f>"02"</f>
        <v>02</v>
      </c>
      <c r="F185" s="1">
        <v>6</v>
      </c>
      <c r="G185" s="1" t="s">
        <v>26</v>
      </c>
      <c r="I185" s="1" t="s">
        <v>17</v>
      </c>
      <c r="J185" s="10"/>
      <c r="K185" s="7" t="s">
        <v>55</v>
      </c>
      <c r="L185" s="1">
        <v>2009</v>
      </c>
      <c r="M185" s="1" t="s">
        <v>28</v>
      </c>
      <c r="N185" s="1" t="s">
        <v>56</v>
      </c>
    </row>
    <row r="186" spans="1:14" ht="45">
      <c r="A186" s="1" t="str">
        <f t="shared" si="9"/>
        <v>2018-08-02</v>
      </c>
      <c r="B186" s="1" t="str">
        <f>"0900"</f>
        <v>0900</v>
      </c>
      <c r="C186" s="5" t="s">
        <v>57</v>
      </c>
      <c r="E186" s="1" t="str">
        <f>"03"</f>
        <v>03</v>
      </c>
      <c r="F186" s="1">
        <v>6</v>
      </c>
      <c r="G186" s="1" t="s">
        <v>26</v>
      </c>
      <c r="I186" s="1" t="s">
        <v>17</v>
      </c>
      <c r="J186" s="10"/>
      <c r="K186" s="7" t="s">
        <v>58</v>
      </c>
      <c r="L186" s="1">
        <v>2016</v>
      </c>
      <c r="M186" s="1" t="s">
        <v>28</v>
      </c>
      <c r="N186" s="1" t="s">
        <v>56</v>
      </c>
    </row>
    <row r="187" spans="1:14" ht="30">
      <c r="A187" s="1" t="str">
        <f t="shared" si="9"/>
        <v>2018-08-02</v>
      </c>
      <c r="B187" s="1" t="str">
        <f>"0930"</f>
        <v>0930</v>
      </c>
      <c r="C187" s="5" t="s">
        <v>59</v>
      </c>
      <c r="D187" s="5" t="s">
        <v>273</v>
      </c>
      <c r="E187" s="1" t="str">
        <f>"4"</f>
        <v>4</v>
      </c>
      <c r="F187" s="1">
        <v>6</v>
      </c>
      <c r="G187" s="1" t="s">
        <v>26</v>
      </c>
      <c r="I187" s="1" t="s">
        <v>17</v>
      </c>
      <c r="J187" s="10"/>
      <c r="K187" s="7" t="s">
        <v>60</v>
      </c>
      <c r="L187" s="1">
        <v>2015</v>
      </c>
      <c r="M187" s="1" t="s">
        <v>19</v>
      </c>
      <c r="N187" s="1" t="s">
        <v>36</v>
      </c>
    </row>
    <row r="188" spans="1:14" ht="60">
      <c r="A188" s="1" t="str">
        <f t="shared" si="9"/>
        <v>2018-08-02</v>
      </c>
      <c r="B188" s="1" t="str">
        <f>"1000"</f>
        <v>1000</v>
      </c>
      <c r="C188" s="5" t="s">
        <v>255</v>
      </c>
      <c r="E188" s="1" t="str">
        <f>"2018"</f>
        <v>2018</v>
      </c>
      <c r="F188" s="1">
        <v>20</v>
      </c>
      <c r="G188" s="1" t="s">
        <v>63</v>
      </c>
      <c r="I188" s="1" t="s">
        <v>17</v>
      </c>
      <c r="J188" s="10"/>
      <c r="K188" s="7" t="s">
        <v>256</v>
      </c>
      <c r="L188" s="1">
        <v>2018</v>
      </c>
      <c r="M188" s="1" t="s">
        <v>19</v>
      </c>
      <c r="N188" s="1" t="s">
        <v>67</v>
      </c>
    </row>
    <row r="189" spans="1:14" ht="60">
      <c r="A189" s="1" t="str">
        <f t="shared" si="9"/>
        <v>2018-08-02</v>
      </c>
      <c r="B189" s="1" t="str">
        <f>"1130"</f>
        <v>1130</v>
      </c>
      <c r="C189" s="5" t="s">
        <v>71</v>
      </c>
      <c r="D189" s="5" t="s">
        <v>260</v>
      </c>
      <c r="E189" s="1" t="str">
        <f>"2018"</f>
        <v>2018</v>
      </c>
      <c r="F189" s="1">
        <v>17</v>
      </c>
      <c r="G189" s="1" t="s">
        <v>63</v>
      </c>
      <c r="I189" s="1" t="s">
        <v>17</v>
      </c>
      <c r="J189" s="10"/>
      <c r="K189" s="7" t="s">
        <v>72</v>
      </c>
      <c r="L189" s="1">
        <v>2018</v>
      </c>
      <c r="M189" s="1" t="s">
        <v>19</v>
      </c>
      <c r="N189" s="1" t="s">
        <v>74</v>
      </c>
    </row>
    <row r="190" spans="1:14" ht="64.5" customHeight="1">
      <c r="A190" s="1" t="str">
        <f t="shared" si="9"/>
        <v>2018-08-02</v>
      </c>
      <c r="B190" s="1" t="str">
        <f>"1345"</f>
        <v>1345</v>
      </c>
      <c r="C190" s="5" t="s">
        <v>257</v>
      </c>
      <c r="D190" s="5" t="s">
        <v>259</v>
      </c>
      <c r="E190" s="1" t="str">
        <f>"26"</f>
        <v>26</v>
      </c>
      <c r="F190" s="1">
        <v>6</v>
      </c>
      <c r="I190" s="1" t="s">
        <v>17</v>
      </c>
      <c r="J190" s="10"/>
      <c r="K190" s="7" t="s">
        <v>258</v>
      </c>
      <c r="L190" s="1">
        <v>2018</v>
      </c>
      <c r="M190" s="1" t="s">
        <v>19</v>
      </c>
      <c r="N190" s="1" t="s">
        <v>65</v>
      </c>
    </row>
    <row r="191" spans="1:14" ht="45">
      <c r="A191" s="1" t="str">
        <f t="shared" si="9"/>
        <v>2018-08-02</v>
      </c>
      <c r="B191" s="1" t="str">
        <f>"1415"</f>
        <v>1415</v>
      </c>
      <c r="C191" s="5" t="s">
        <v>249</v>
      </c>
      <c r="D191" s="5" t="s">
        <v>251</v>
      </c>
      <c r="E191" s="1" t="str">
        <f>"01"</f>
        <v>01</v>
      </c>
      <c r="F191" s="1">
        <v>1</v>
      </c>
      <c r="G191" s="1" t="s">
        <v>14</v>
      </c>
      <c r="I191" s="1" t="s">
        <v>17</v>
      </c>
      <c r="J191" s="10"/>
      <c r="K191" s="7" t="s">
        <v>250</v>
      </c>
      <c r="L191" s="1">
        <v>2001</v>
      </c>
      <c r="M191" s="1" t="s">
        <v>19</v>
      </c>
      <c r="N191" s="1" t="s">
        <v>78</v>
      </c>
    </row>
    <row r="192" spans="1:14" ht="67.5" customHeight="1">
      <c r="A192" s="1" t="str">
        <f t="shared" si="9"/>
        <v>2018-08-02</v>
      </c>
      <c r="B192" s="1" t="str">
        <f>"1445"</f>
        <v>1445</v>
      </c>
      <c r="C192" s="5" t="s">
        <v>244</v>
      </c>
      <c r="D192" s="5" t="s">
        <v>248</v>
      </c>
      <c r="E192" s="1" t="str">
        <f>"03"</f>
        <v>03</v>
      </c>
      <c r="F192" s="1">
        <v>14</v>
      </c>
      <c r="G192" s="1" t="s">
        <v>26</v>
      </c>
      <c r="I192" s="1" t="s">
        <v>17</v>
      </c>
      <c r="J192" s="10"/>
      <c r="K192" s="7" t="s">
        <v>247</v>
      </c>
      <c r="L192" s="1">
        <v>2015</v>
      </c>
      <c r="M192" s="1" t="s">
        <v>19</v>
      </c>
      <c r="N192" s="1" t="s">
        <v>49</v>
      </c>
    </row>
    <row r="193" spans="1:14" ht="45">
      <c r="A193" s="1" t="str">
        <f t="shared" si="9"/>
        <v>2018-08-02</v>
      </c>
      <c r="B193" s="1" t="str">
        <f>"1500"</f>
        <v>1500</v>
      </c>
      <c r="C193" s="5" t="s">
        <v>128</v>
      </c>
      <c r="D193" s="5" t="s">
        <v>275</v>
      </c>
      <c r="E193" s="1" t="str">
        <f>"01"</f>
        <v>01</v>
      </c>
      <c r="F193" s="1">
        <v>11</v>
      </c>
      <c r="G193" s="1" t="s">
        <v>26</v>
      </c>
      <c r="I193" s="1" t="s">
        <v>17</v>
      </c>
      <c r="J193" s="10"/>
      <c r="K193" s="7" t="s">
        <v>274</v>
      </c>
      <c r="L193" s="1">
        <v>2009</v>
      </c>
      <c r="M193" s="1" t="s">
        <v>19</v>
      </c>
      <c r="N193" s="1" t="s">
        <v>65</v>
      </c>
    </row>
    <row r="194" spans="1:14" ht="30">
      <c r="A194" s="1" t="str">
        <f t="shared" si="9"/>
        <v>2018-08-02</v>
      </c>
      <c r="B194" s="1" t="str">
        <f>"1525"</f>
        <v>1525</v>
      </c>
      <c r="C194" s="5" t="s">
        <v>131</v>
      </c>
      <c r="D194" s="5" t="s">
        <v>277</v>
      </c>
      <c r="E194" s="1" t="str">
        <f>"01"</f>
        <v>01</v>
      </c>
      <c r="F194" s="1">
        <v>11</v>
      </c>
      <c r="G194" s="1" t="s">
        <v>26</v>
      </c>
      <c r="I194" s="1" t="s">
        <v>17</v>
      </c>
      <c r="J194" s="10"/>
      <c r="K194" s="7" t="s">
        <v>276</v>
      </c>
      <c r="L194" s="1">
        <v>2009</v>
      </c>
      <c r="M194" s="1" t="s">
        <v>19</v>
      </c>
      <c r="N194" s="1" t="s">
        <v>65</v>
      </c>
    </row>
    <row r="195" spans="1:14" ht="60">
      <c r="A195" s="1" t="str">
        <f t="shared" si="9"/>
        <v>2018-08-02</v>
      </c>
      <c r="B195" s="1" t="str">
        <f>"1550"</f>
        <v>1550</v>
      </c>
      <c r="C195" s="5" t="s">
        <v>44</v>
      </c>
      <c r="E195" s="1" t="str">
        <f>"01"</f>
        <v>01</v>
      </c>
      <c r="F195" s="1">
        <v>4</v>
      </c>
      <c r="G195" s="1" t="s">
        <v>26</v>
      </c>
      <c r="I195" s="1" t="s">
        <v>17</v>
      </c>
      <c r="J195" s="10"/>
      <c r="K195" s="7" t="s">
        <v>45</v>
      </c>
      <c r="L195" s="1">
        <v>2010</v>
      </c>
      <c r="M195" s="1" t="s">
        <v>19</v>
      </c>
      <c r="N195" s="1" t="s">
        <v>160</v>
      </c>
    </row>
    <row r="196" spans="1:14" ht="30">
      <c r="A196" s="1" t="str">
        <f t="shared" si="9"/>
        <v>2018-08-02</v>
      </c>
      <c r="B196" s="1" t="str">
        <f>"1555"</f>
        <v>1555</v>
      </c>
      <c r="C196" s="5" t="s">
        <v>134</v>
      </c>
      <c r="D196" s="5" t="s">
        <v>278</v>
      </c>
      <c r="E196" s="1" t="str">
        <f>"1"</f>
        <v>1</v>
      </c>
      <c r="F196" s="1">
        <v>14</v>
      </c>
      <c r="G196" s="1" t="s">
        <v>26</v>
      </c>
      <c r="I196" s="1" t="s">
        <v>17</v>
      </c>
      <c r="J196" s="10"/>
      <c r="K196" s="7" t="s">
        <v>135</v>
      </c>
      <c r="L196" s="1">
        <v>2014</v>
      </c>
      <c r="M196" s="1" t="s">
        <v>19</v>
      </c>
      <c r="N196" s="1" t="s">
        <v>43</v>
      </c>
    </row>
    <row r="197" spans="1:14" ht="45">
      <c r="A197" s="1" t="str">
        <f t="shared" si="9"/>
        <v>2018-08-02</v>
      </c>
      <c r="B197" s="1" t="str">
        <f>"1620"</f>
        <v>1620</v>
      </c>
      <c r="C197" s="5" t="s">
        <v>137</v>
      </c>
      <c r="E197" s="1" t="str">
        <f>"01"</f>
        <v>01</v>
      </c>
      <c r="F197" s="1">
        <v>50</v>
      </c>
      <c r="G197" s="1" t="s">
        <v>26</v>
      </c>
      <c r="I197" s="1" t="s">
        <v>17</v>
      </c>
      <c r="J197" s="10"/>
      <c r="K197" s="7" t="s">
        <v>279</v>
      </c>
      <c r="L197" s="1">
        <v>2008</v>
      </c>
      <c r="M197" s="1" t="s">
        <v>19</v>
      </c>
      <c r="N197" s="1" t="s">
        <v>65</v>
      </c>
    </row>
    <row r="198" spans="1:14" ht="45">
      <c r="A198" s="1" t="str">
        <f t="shared" si="9"/>
        <v>2018-08-02</v>
      </c>
      <c r="B198" s="1" t="str">
        <f>"1645"</f>
        <v>1645</v>
      </c>
      <c r="C198" s="5" t="s">
        <v>30</v>
      </c>
      <c r="D198" s="5" t="s">
        <v>280</v>
      </c>
      <c r="E198" s="1" t="str">
        <f>"01"</f>
        <v>01</v>
      </c>
      <c r="F198" s="1">
        <v>26</v>
      </c>
      <c r="G198" s="1" t="s">
        <v>14</v>
      </c>
      <c r="I198" s="1" t="s">
        <v>17</v>
      </c>
      <c r="J198" s="10"/>
      <c r="K198" s="7" t="s">
        <v>31</v>
      </c>
      <c r="L198" s="1">
        <v>2009</v>
      </c>
      <c r="M198" s="1" t="s">
        <v>32</v>
      </c>
      <c r="N198" s="1" t="s">
        <v>33</v>
      </c>
    </row>
    <row r="199" spans="1:14" ht="60">
      <c r="A199" s="1" t="str">
        <f t="shared" si="9"/>
        <v>2018-08-02</v>
      </c>
      <c r="B199" s="1" t="str">
        <f>"1700"</f>
        <v>1700</v>
      </c>
      <c r="C199" s="5" t="s">
        <v>139</v>
      </c>
      <c r="D199" s="5" t="s">
        <v>281</v>
      </c>
      <c r="E199" s="1" t="str">
        <f>"01"</f>
        <v>01</v>
      </c>
      <c r="F199" s="1">
        <v>4</v>
      </c>
      <c r="G199" s="1" t="s">
        <v>26</v>
      </c>
      <c r="I199" s="1" t="s">
        <v>17</v>
      </c>
      <c r="J199" s="10"/>
      <c r="K199" s="7" t="s">
        <v>140</v>
      </c>
      <c r="L199" s="1">
        <v>2010</v>
      </c>
      <c r="M199" s="1" t="s">
        <v>106</v>
      </c>
      <c r="N199" s="1" t="s">
        <v>78</v>
      </c>
    </row>
    <row r="200" spans="1:14" ht="60">
      <c r="A200" s="1" t="str">
        <f t="shared" si="9"/>
        <v>2018-08-02</v>
      </c>
      <c r="B200" s="1" t="str">
        <f>"1730"</f>
        <v>1730</v>
      </c>
      <c r="C200" s="5" t="s">
        <v>142</v>
      </c>
      <c r="D200" s="5" t="s">
        <v>282</v>
      </c>
      <c r="E200" s="1" t="str">
        <f>" "</f>
        <v> </v>
      </c>
      <c r="F200" s="1">
        <v>6</v>
      </c>
      <c r="G200" s="1" t="s">
        <v>14</v>
      </c>
      <c r="I200" s="1" t="s">
        <v>17</v>
      </c>
      <c r="J200" s="10"/>
      <c r="K200" s="7" t="s">
        <v>143</v>
      </c>
      <c r="L200" s="1">
        <v>2013</v>
      </c>
      <c r="M200" s="1" t="s">
        <v>145</v>
      </c>
      <c r="N200" s="1" t="s">
        <v>43</v>
      </c>
    </row>
    <row r="201" spans="1:14" ht="60">
      <c r="A201" s="1" t="str">
        <f t="shared" si="9"/>
        <v>2018-08-02</v>
      </c>
      <c r="B201" s="1" t="str">
        <f>"1800"</f>
        <v>1800</v>
      </c>
      <c r="C201" s="5" t="s">
        <v>283</v>
      </c>
      <c r="D201" s="5" t="s">
        <v>285</v>
      </c>
      <c r="E201" s="1" t="str">
        <f>"03"</f>
        <v>03</v>
      </c>
      <c r="F201" s="1">
        <v>11</v>
      </c>
      <c r="G201" s="1" t="s">
        <v>26</v>
      </c>
      <c r="I201" s="1" t="s">
        <v>17</v>
      </c>
      <c r="J201" s="10"/>
      <c r="K201" s="7" t="s">
        <v>284</v>
      </c>
      <c r="L201" s="1">
        <v>2015</v>
      </c>
      <c r="M201" s="1" t="s">
        <v>19</v>
      </c>
      <c r="N201" s="1" t="s">
        <v>121</v>
      </c>
    </row>
    <row r="202" spans="1:14" ht="60">
      <c r="A202" s="1" t="str">
        <f t="shared" si="9"/>
        <v>2018-08-02</v>
      </c>
      <c r="B202" s="1" t="str">
        <f>"1815"</f>
        <v>1815</v>
      </c>
      <c r="C202" s="5" t="s">
        <v>283</v>
      </c>
      <c r="D202" s="5" t="s">
        <v>287</v>
      </c>
      <c r="E202" s="1" t="str">
        <f>"03"</f>
        <v>03</v>
      </c>
      <c r="F202" s="1">
        <v>12</v>
      </c>
      <c r="G202" s="1" t="s">
        <v>26</v>
      </c>
      <c r="I202" s="1" t="s">
        <v>17</v>
      </c>
      <c r="J202" s="10"/>
      <c r="K202" s="7" t="s">
        <v>286</v>
      </c>
      <c r="L202" s="1">
        <v>2015</v>
      </c>
      <c r="M202" s="1" t="s">
        <v>19</v>
      </c>
      <c r="N202" s="1" t="s">
        <v>121</v>
      </c>
    </row>
    <row r="203" spans="1:14" ht="45">
      <c r="A203" s="1" t="str">
        <f t="shared" si="9"/>
        <v>2018-08-02</v>
      </c>
      <c r="B203" s="1" t="str">
        <f>"1830"</f>
        <v>1830</v>
      </c>
      <c r="C203" s="5" t="s">
        <v>288</v>
      </c>
      <c r="D203" s="5" t="s">
        <v>290</v>
      </c>
      <c r="E203" s="1" t="str">
        <f>"01"</f>
        <v>01</v>
      </c>
      <c r="F203" s="1">
        <v>14</v>
      </c>
      <c r="G203" s="1" t="s">
        <v>26</v>
      </c>
      <c r="I203" s="1" t="s">
        <v>17</v>
      </c>
      <c r="J203" s="10"/>
      <c r="K203" s="7" t="s">
        <v>289</v>
      </c>
      <c r="L203" s="1">
        <v>2014</v>
      </c>
      <c r="M203" s="1" t="s">
        <v>291</v>
      </c>
      <c r="N203" s="1" t="s">
        <v>78</v>
      </c>
    </row>
    <row r="204" spans="1:14" ht="60">
      <c r="A204" s="1" t="str">
        <f t="shared" si="9"/>
        <v>2018-08-02</v>
      </c>
      <c r="B204" s="1" t="str">
        <f>"1900"</f>
        <v>1900</v>
      </c>
      <c r="C204" s="5" t="s">
        <v>154</v>
      </c>
      <c r="D204" s="5" t="s">
        <v>293</v>
      </c>
      <c r="E204" s="1" t="str">
        <f>"02"</f>
        <v>02</v>
      </c>
      <c r="F204" s="1">
        <v>13</v>
      </c>
      <c r="G204" s="1" t="s">
        <v>14</v>
      </c>
      <c r="H204" s="1" t="s">
        <v>177</v>
      </c>
      <c r="I204" s="1" t="s">
        <v>17</v>
      </c>
      <c r="J204" s="10"/>
      <c r="K204" s="7" t="s">
        <v>292</v>
      </c>
      <c r="L204" s="1">
        <v>2017</v>
      </c>
      <c r="M204" s="1" t="s">
        <v>19</v>
      </c>
      <c r="N204" s="1" t="s">
        <v>121</v>
      </c>
    </row>
    <row r="205" spans="1:14" ht="60">
      <c r="A205" s="1" t="str">
        <f t="shared" si="9"/>
        <v>2018-08-02</v>
      </c>
      <c r="B205" s="1" t="str">
        <f>"1920"</f>
        <v>1920</v>
      </c>
      <c r="C205" s="5" t="s">
        <v>157</v>
      </c>
      <c r="D205" s="5" t="s">
        <v>295</v>
      </c>
      <c r="E205" s="1" t="str">
        <f>"01"</f>
        <v>01</v>
      </c>
      <c r="F205" s="1">
        <v>13</v>
      </c>
      <c r="G205" s="1" t="s">
        <v>26</v>
      </c>
      <c r="I205" s="1" t="s">
        <v>17</v>
      </c>
      <c r="J205" s="10"/>
      <c r="K205" s="7" t="s">
        <v>294</v>
      </c>
      <c r="L205" s="1">
        <v>0</v>
      </c>
      <c r="M205" s="1" t="s">
        <v>19</v>
      </c>
      <c r="N205" s="1" t="s">
        <v>119</v>
      </c>
    </row>
    <row r="206" spans="1:14" ht="45">
      <c r="A206" s="1" t="str">
        <f t="shared" si="9"/>
        <v>2018-08-02</v>
      </c>
      <c r="B206" s="1" t="str">
        <f>"1925"</f>
        <v>1925</v>
      </c>
      <c r="C206" s="5" t="s">
        <v>161</v>
      </c>
      <c r="E206" s="1" t="str">
        <f>"2018"</f>
        <v>2018</v>
      </c>
      <c r="F206" s="1">
        <v>149</v>
      </c>
      <c r="G206" s="1" t="s">
        <v>63</v>
      </c>
      <c r="J206" s="10"/>
      <c r="K206" s="7" t="s">
        <v>162</v>
      </c>
      <c r="L206" s="1">
        <v>2018</v>
      </c>
      <c r="M206" s="1" t="s">
        <v>19</v>
      </c>
      <c r="N206" s="1" t="s">
        <v>119</v>
      </c>
    </row>
    <row r="207" spans="1:14" ht="45">
      <c r="A207" s="1" t="str">
        <f t="shared" si="9"/>
        <v>2018-08-02</v>
      </c>
      <c r="B207" s="1" t="str">
        <f>"1930"</f>
        <v>1930</v>
      </c>
      <c r="C207" s="5" t="s">
        <v>296</v>
      </c>
      <c r="D207" s="5" t="s">
        <v>297</v>
      </c>
      <c r="E207" s="1" t="str">
        <f>"01"</f>
        <v>01</v>
      </c>
      <c r="F207" s="1">
        <v>6</v>
      </c>
      <c r="G207" s="1" t="s">
        <v>103</v>
      </c>
      <c r="J207" s="10" t="s">
        <v>392</v>
      </c>
      <c r="K207" s="7" t="s">
        <v>384</v>
      </c>
      <c r="L207" s="1">
        <v>2014</v>
      </c>
      <c r="M207" s="1" t="s">
        <v>19</v>
      </c>
      <c r="N207" s="1" t="s">
        <v>222</v>
      </c>
    </row>
    <row r="208" spans="1:14" ht="63" customHeight="1">
      <c r="A208" s="1" t="str">
        <f t="shared" si="9"/>
        <v>2018-08-02</v>
      </c>
      <c r="B208" s="1" t="str">
        <f>"2030"</f>
        <v>2030</v>
      </c>
      <c r="C208" s="5" t="s">
        <v>298</v>
      </c>
      <c r="E208" s="1" t="str">
        <f>"2018"</f>
        <v>2018</v>
      </c>
      <c r="F208" s="1">
        <v>20</v>
      </c>
      <c r="G208" s="1" t="s">
        <v>63</v>
      </c>
      <c r="J208" s="10" t="s">
        <v>400</v>
      </c>
      <c r="K208" s="7" t="s">
        <v>299</v>
      </c>
      <c r="L208" s="1">
        <v>2018</v>
      </c>
      <c r="M208" s="1" t="s">
        <v>19</v>
      </c>
      <c r="N208" s="1" t="s">
        <v>115</v>
      </c>
    </row>
    <row r="209" spans="1:14" ht="45">
      <c r="A209" s="1" t="str">
        <f t="shared" si="9"/>
        <v>2018-08-02</v>
      </c>
      <c r="B209" s="1" t="str">
        <f>"2130"</f>
        <v>2130</v>
      </c>
      <c r="C209" s="5" t="s">
        <v>300</v>
      </c>
      <c r="D209" s="5" t="s">
        <v>18</v>
      </c>
      <c r="E209" s="1" t="str">
        <f>" "</f>
        <v> </v>
      </c>
      <c r="F209" s="1">
        <v>0</v>
      </c>
      <c r="J209" s="10" t="s">
        <v>401</v>
      </c>
      <c r="K209" s="7" t="s">
        <v>301</v>
      </c>
      <c r="L209" s="1">
        <v>0</v>
      </c>
      <c r="M209" s="1" t="s">
        <v>106</v>
      </c>
      <c r="N209" s="1" t="s">
        <v>302</v>
      </c>
    </row>
    <row r="210" spans="1:14" ht="45">
      <c r="A210" s="1" t="str">
        <f t="shared" si="9"/>
        <v>2018-08-02</v>
      </c>
      <c r="B210" s="1" t="str">
        <f>"2330"</f>
        <v>2330</v>
      </c>
      <c r="C210" s="5" t="s">
        <v>161</v>
      </c>
      <c r="E210" s="1" t="str">
        <f>"2018"</f>
        <v>2018</v>
      </c>
      <c r="F210" s="1">
        <v>149</v>
      </c>
      <c r="G210" s="1" t="s">
        <v>63</v>
      </c>
      <c r="I210" s="1" t="s">
        <v>17</v>
      </c>
      <c r="J210" s="10"/>
      <c r="K210" s="7" t="s">
        <v>162</v>
      </c>
      <c r="L210" s="1">
        <v>2018</v>
      </c>
      <c r="M210" s="1" t="s">
        <v>19</v>
      </c>
      <c r="N210" s="1" t="s">
        <v>119</v>
      </c>
    </row>
    <row r="211" spans="1:14" ht="60">
      <c r="A211" s="1" t="str">
        <f t="shared" si="9"/>
        <v>2018-08-02</v>
      </c>
      <c r="B211" s="1" t="str">
        <f>"2335"</f>
        <v>2335</v>
      </c>
      <c r="C211" s="5" t="s">
        <v>255</v>
      </c>
      <c r="E211" s="1" t="str">
        <f>"2018"</f>
        <v>2018</v>
      </c>
      <c r="F211" s="1">
        <v>20</v>
      </c>
      <c r="G211" s="1" t="s">
        <v>63</v>
      </c>
      <c r="I211" s="1" t="s">
        <v>17</v>
      </c>
      <c r="J211" s="10"/>
      <c r="K211" s="7" t="s">
        <v>256</v>
      </c>
      <c r="L211" s="1">
        <v>2018</v>
      </c>
      <c r="M211" s="1" t="s">
        <v>19</v>
      </c>
      <c r="N211" s="1" t="s">
        <v>67</v>
      </c>
    </row>
    <row r="212" spans="1:14" ht="45">
      <c r="A212" s="1" t="str">
        <f t="shared" si="9"/>
        <v>2018-08-02</v>
      </c>
      <c r="B212" s="1" t="str">
        <f>"2500"</f>
        <v>2500</v>
      </c>
      <c r="C212" s="5" t="s">
        <v>300</v>
      </c>
      <c r="D212" s="5" t="s">
        <v>18</v>
      </c>
      <c r="E212" s="1" t="str">
        <f>" "</f>
        <v> </v>
      </c>
      <c r="F212" s="1">
        <v>0</v>
      </c>
      <c r="I212" s="1" t="s">
        <v>17</v>
      </c>
      <c r="J212" s="10" t="s">
        <v>402</v>
      </c>
      <c r="K212" s="7" t="s">
        <v>301</v>
      </c>
      <c r="L212" s="1">
        <v>0</v>
      </c>
      <c r="M212" s="1" t="s">
        <v>106</v>
      </c>
      <c r="N212" s="1" t="s">
        <v>302</v>
      </c>
    </row>
    <row r="213" spans="1:14" ht="45">
      <c r="A213" s="1" t="str">
        <f t="shared" si="9"/>
        <v>2018-08-02</v>
      </c>
      <c r="B213" s="1" t="str">
        <f>"2700"</f>
        <v>2700</v>
      </c>
      <c r="C213" s="5" t="s">
        <v>13</v>
      </c>
      <c r="E213" s="1" t="str">
        <f>"03"</f>
        <v>03</v>
      </c>
      <c r="F213" s="1">
        <v>2</v>
      </c>
      <c r="G213" s="1" t="s">
        <v>14</v>
      </c>
      <c r="H213" s="1" t="s">
        <v>104</v>
      </c>
      <c r="I213" s="1" t="s">
        <v>17</v>
      </c>
      <c r="J213" s="10"/>
      <c r="K213" s="7" t="s">
        <v>264</v>
      </c>
      <c r="L213" s="1">
        <v>2012</v>
      </c>
      <c r="M213" s="1" t="s">
        <v>19</v>
      </c>
      <c r="N213" s="1" t="s">
        <v>211</v>
      </c>
    </row>
    <row r="214" spans="1:14" ht="45">
      <c r="A214" s="1" t="str">
        <f t="shared" si="9"/>
        <v>2018-08-02</v>
      </c>
      <c r="B214" s="1" t="str">
        <f>"2800"</f>
        <v>2800</v>
      </c>
      <c r="C214" s="5" t="s">
        <v>13</v>
      </c>
      <c r="E214" s="1" t="str">
        <f>"03"</f>
        <v>03</v>
      </c>
      <c r="F214" s="1">
        <v>2</v>
      </c>
      <c r="G214" s="1" t="s">
        <v>14</v>
      </c>
      <c r="H214" s="1" t="s">
        <v>104</v>
      </c>
      <c r="I214" s="1" t="s">
        <v>17</v>
      </c>
      <c r="J214" s="10"/>
      <c r="K214" s="7" t="s">
        <v>264</v>
      </c>
      <c r="L214" s="1">
        <v>2012</v>
      </c>
      <c r="M214" s="1" t="s">
        <v>19</v>
      </c>
      <c r="N214" s="1" t="s">
        <v>211</v>
      </c>
    </row>
    <row r="215" spans="1:14" ht="45">
      <c r="A215" s="1" t="str">
        <f aca="true" t="shared" si="10" ref="A215:A259">"2018-08-03"</f>
        <v>2018-08-03</v>
      </c>
      <c r="B215" s="1" t="str">
        <f>"0500"</f>
        <v>0500</v>
      </c>
      <c r="C215" s="5" t="s">
        <v>13</v>
      </c>
      <c r="E215" s="1" t="str">
        <f>"03"</f>
        <v>03</v>
      </c>
      <c r="F215" s="1">
        <v>2</v>
      </c>
      <c r="G215" s="1" t="s">
        <v>14</v>
      </c>
      <c r="H215" s="1" t="s">
        <v>104</v>
      </c>
      <c r="I215" s="1" t="s">
        <v>17</v>
      </c>
      <c r="J215" s="10"/>
      <c r="K215" s="7" t="s">
        <v>264</v>
      </c>
      <c r="L215" s="1">
        <v>2012</v>
      </c>
      <c r="M215" s="1" t="s">
        <v>19</v>
      </c>
      <c r="N215" s="1" t="s">
        <v>166</v>
      </c>
    </row>
    <row r="216" spans="1:14" ht="45">
      <c r="A216" s="1" t="str">
        <f t="shared" si="10"/>
        <v>2018-08-03</v>
      </c>
      <c r="B216" s="1" t="str">
        <f>"0600"</f>
        <v>0600</v>
      </c>
      <c r="C216" s="5" t="s">
        <v>21</v>
      </c>
      <c r="D216" s="5" t="s">
        <v>376</v>
      </c>
      <c r="E216" s="1" t="str">
        <f>"01"</f>
        <v>01</v>
      </c>
      <c r="F216" s="1">
        <v>21</v>
      </c>
      <c r="G216" s="1" t="s">
        <v>14</v>
      </c>
      <c r="I216" s="1" t="s">
        <v>17</v>
      </c>
      <c r="J216" s="10"/>
      <c r="K216" s="7" t="s">
        <v>22</v>
      </c>
      <c r="L216" s="1">
        <v>1982</v>
      </c>
      <c r="M216" s="1" t="s">
        <v>23</v>
      </c>
      <c r="N216" s="1" t="s">
        <v>24</v>
      </c>
    </row>
    <row r="217" spans="1:14" ht="60">
      <c r="A217" s="1" t="str">
        <f t="shared" si="10"/>
        <v>2018-08-03</v>
      </c>
      <c r="B217" s="1" t="str">
        <f>"0630"</f>
        <v>0630</v>
      </c>
      <c r="C217" s="5" t="s">
        <v>25</v>
      </c>
      <c r="D217" s="5" t="s">
        <v>303</v>
      </c>
      <c r="E217" s="1" t="str">
        <f>"01"</f>
        <v>01</v>
      </c>
      <c r="F217" s="1">
        <v>11</v>
      </c>
      <c r="G217" s="1" t="s">
        <v>26</v>
      </c>
      <c r="I217" s="1" t="s">
        <v>17</v>
      </c>
      <c r="J217" s="10"/>
      <c r="K217" s="7" t="s">
        <v>27</v>
      </c>
      <c r="L217" s="1">
        <v>2005</v>
      </c>
      <c r="M217" s="1" t="s">
        <v>28</v>
      </c>
      <c r="N217" s="1" t="s">
        <v>29</v>
      </c>
    </row>
    <row r="218" spans="1:14" ht="45">
      <c r="A218" s="1" t="str">
        <f t="shared" si="10"/>
        <v>2018-08-03</v>
      </c>
      <c r="B218" s="1" t="str">
        <f>"0655"</f>
        <v>0655</v>
      </c>
      <c r="C218" s="5" t="s">
        <v>30</v>
      </c>
      <c r="D218" s="5" t="s">
        <v>138</v>
      </c>
      <c r="E218" s="1" t="str">
        <f>"01"</f>
        <v>01</v>
      </c>
      <c r="F218" s="1">
        <v>23</v>
      </c>
      <c r="G218" s="1" t="s">
        <v>26</v>
      </c>
      <c r="I218" s="1" t="s">
        <v>17</v>
      </c>
      <c r="J218" s="10"/>
      <c r="K218" s="7" t="s">
        <v>31</v>
      </c>
      <c r="L218" s="1">
        <v>2009</v>
      </c>
      <c r="M218" s="1" t="s">
        <v>32</v>
      </c>
      <c r="N218" s="1" t="s">
        <v>33</v>
      </c>
    </row>
    <row r="219" spans="1:14" ht="60">
      <c r="A219" s="1" t="str">
        <f t="shared" si="10"/>
        <v>2018-08-03</v>
      </c>
      <c r="B219" s="1" t="str">
        <f>"0707"</f>
        <v>0707</v>
      </c>
      <c r="C219" s="5" t="s">
        <v>34</v>
      </c>
      <c r="E219" s="1" t="str">
        <f>"1"</f>
        <v>1</v>
      </c>
      <c r="F219" s="1">
        <v>7</v>
      </c>
      <c r="G219" s="1" t="s">
        <v>14</v>
      </c>
      <c r="I219" s="1" t="s">
        <v>17</v>
      </c>
      <c r="J219" s="10"/>
      <c r="K219" s="7" t="s">
        <v>35</v>
      </c>
      <c r="L219" s="1">
        <v>2014</v>
      </c>
      <c r="M219" s="1" t="s">
        <v>28</v>
      </c>
      <c r="N219" s="1" t="s">
        <v>36</v>
      </c>
    </row>
    <row r="220" spans="1:14" ht="51" customHeight="1">
      <c r="A220" s="1" t="str">
        <f t="shared" si="10"/>
        <v>2018-08-03</v>
      </c>
      <c r="B220" s="1" t="str">
        <f>"0730"</f>
        <v>0730</v>
      </c>
      <c r="C220" s="5" t="s">
        <v>37</v>
      </c>
      <c r="D220" s="5" t="s">
        <v>305</v>
      </c>
      <c r="E220" s="1" t="str">
        <f>"01"</f>
        <v>01</v>
      </c>
      <c r="F220" s="1">
        <v>42</v>
      </c>
      <c r="G220" s="1" t="s">
        <v>14</v>
      </c>
      <c r="I220" s="1" t="s">
        <v>17</v>
      </c>
      <c r="J220" s="10"/>
      <c r="K220" s="7" t="s">
        <v>304</v>
      </c>
      <c r="L220" s="1">
        <v>2010</v>
      </c>
      <c r="M220" s="1" t="s">
        <v>23</v>
      </c>
      <c r="N220" s="1" t="s">
        <v>40</v>
      </c>
    </row>
    <row r="221" spans="1:14" ht="45">
      <c r="A221" s="1" t="str">
        <f t="shared" si="10"/>
        <v>2018-08-03</v>
      </c>
      <c r="B221" s="1" t="str">
        <f>"0740"</f>
        <v>0740</v>
      </c>
      <c r="C221" s="5" t="s">
        <v>41</v>
      </c>
      <c r="E221" s="1" t="str">
        <f>"01"</f>
        <v>01</v>
      </c>
      <c r="F221" s="1">
        <v>20</v>
      </c>
      <c r="G221" s="1" t="s">
        <v>26</v>
      </c>
      <c r="I221" s="1" t="s">
        <v>17</v>
      </c>
      <c r="J221" s="10"/>
      <c r="K221" s="7" t="s">
        <v>42</v>
      </c>
      <c r="L221" s="1">
        <v>2007</v>
      </c>
      <c r="M221" s="1" t="s">
        <v>19</v>
      </c>
      <c r="N221" s="1" t="s">
        <v>78</v>
      </c>
    </row>
    <row r="222" spans="1:14" ht="60">
      <c r="A222" s="1" t="str">
        <f t="shared" si="10"/>
        <v>2018-08-03</v>
      </c>
      <c r="B222" s="1" t="str">
        <f>"0805"</f>
        <v>0805</v>
      </c>
      <c r="C222" s="5" t="s">
        <v>44</v>
      </c>
      <c r="E222" s="1" t="str">
        <f>"01"</f>
        <v>01</v>
      </c>
      <c r="F222" s="1">
        <v>5</v>
      </c>
      <c r="G222" s="1" t="s">
        <v>26</v>
      </c>
      <c r="I222" s="1" t="s">
        <v>17</v>
      </c>
      <c r="J222" s="10"/>
      <c r="K222" s="7" t="s">
        <v>45</v>
      </c>
      <c r="L222" s="1">
        <v>2010</v>
      </c>
      <c r="M222" s="1" t="s">
        <v>19</v>
      </c>
      <c r="N222" s="1" t="s">
        <v>263</v>
      </c>
    </row>
    <row r="223" spans="1:14" ht="45">
      <c r="A223" s="1" t="str">
        <f t="shared" si="10"/>
        <v>2018-08-03</v>
      </c>
      <c r="B223" s="1" t="str">
        <f>"0810"</f>
        <v>0810</v>
      </c>
      <c r="C223" s="5" t="s">
        <v>46</v>
      </c>
      <c r="D223" s="5" t="s">
        <v>306</v>
      </c>
      <c r="E223" s="1" t="str">
        <f>"02"</f>
        <v>02</v>
      </c>
      <c r="F223" s="1">
        <v>28</v>
      </c>
      <c r="G223" s="1" t="s">
        <v>26</v>
      </c>
      <c r="I223" s="1" t="s">
        <v>17</v>
      </c>
      <c r="J223" s="10"/>
      <c r="K223" s="7" t="s">
        <v>47</v>
      </c>
      <c r="L223" s="1">
        <v>2002</v>
      </c>
      <c r="M223" s="1" t="s">
        <v>28</v>
      </c>
      <c r="N223" s="1" t="s">
        <v>121</v>
      </c>
    </row>
    <row r="224" spans="1:14" ht="60">
      <c r="A224" s="1" t="str">
        <f t="shared" si="10"/>
        <v>2018-08-03</v>
      </c>
      <c r="B224" s="1" t="str">
        <f>"0825"</f>
        <v>0825</v>
      </c>
      <c r="C224" s="5" t="s">
        <v>122</v>
      </c>
      <c r="D224" s="5" t="s">
        <v>308</v>
      </c>
      <c r="E224" s="1" t="str">
        <f>"02"</f>
        <v>02</v>
      </c>
      <c r="F224" s="1">
        <v>5</v>
      </c>
      <c r="G224" s="1" t="s">
        <v>26</v>
      </c>
      <c r="I224" s="1" t="s">
        <v>17</v>
      </c>
      <c r="J224" s="10"/>
      <c r="K224" s="7" t="s">
        <v>307</v>
      </c>
      <c r="L224" s="1">
        <v>2018</v>
      </c>
      <c r="M224" s="1" t="s">
        <v>19</v>
      </c>
      <c r="N224" s="1" t="s">
        <v>53</v>
      </c>
    </row>
    <row r="225" spans="1:14" ht="60">
      <c r="A225" s="1" t="str">
        <f t="shared" si="10"/>
        <v>2018-08-03</v>
      </c>
      <c r="B225" s="1" t="str">
        <f>"0835"</f>
        <v>0835</v>
      </c>
      <c r="C225" s="5" t="s">
        <v>54</v>
      </c>
      <c r="E225" s="1" t="str">
        <f>"02"</f>
        <v>02</v>
      </c>
      <c r="F225" s="1">
        <v>7</v>
      </c>
      <c r="G225" s="1" t="s">
        <v>26</v>
      </c>
      <c r="I225" s="1" t="s">
        <v>17</v>
      </c>
      <c r="J225" s="10"/>
      <c r="K225" s="7" t="s">
        <v>55</v>
      </c>
      <c r="L225" s="1">
        <v>2009</v>
      </c>
      <c r="M225" s="1" t="s">
        <v>28</v>
      </c>
      <c r="N225" s="1" t="s">
        <v>56</v>
      </c>
    </row>
    <row r="226" spans="1:14" ht="45">
      <c r="A226" s="1" t="str">
        <f t="shared" si="10"/>
        <v>2018-08-03</v>
      </c>
      <c r="B226" s="1" t="str">
        <f>"0900"</f>
        <v>0900</v>
      </c>
      <c r="C226" s="5" t="s">
        <v>57</v>
      </c>
      <c r="E226" s="1" t="str">
        <f>"03"</f>
        <v>03</v>
      </c>
      <c r="F226" s="1">
        <v>7</v>
      </c>
      <c r="G226" s="1" t="s">
        <v>26</v>
      </c>
      <c r="I226" s="1" t="s">
        <v>17</v>
      </c>
      <c r="J226" s="10"/>
      <c r="K226" s="7" t="s">
        <v>58</v>
      </c>
      <c r="L226" s="1">
        <v>2016</v>
      </c>
      <c r="M226" s="1" t="s">
        <v>28</v>
      </c>
      <c r="N226" s="1" t="s">
        <v>56</v>
      </c>
    </row>
    <row r="227" spans="1:14" ht="30">
      <c r="A227" s="1" t="str">
        <f t="shared" si="10"/>
        <v>2018-08-03</v>
      </c>
      <c r="B227" s="1" t="str">
        <f>"0930"</f>
        <v>0930</v>
      </c>
      <c r="C227" s="5" t="s">
        <v>59</v>
      </c>
      <c r="D227" s="5" t="s">
        <v>309</v>
      </c>
      <c r="E227" s="1" t="str">
        <f>"4"</f>
        <v>4</v>
      </c>
      <c r="F227" s="1">
        <v>7</v>
      </c>
      <c r="G227" s="1" t="s">
        <v>26</v>
      </c>
      <c r="I227" s="1" t="s">
        <v>17</v>
      </c>
      <c r="J227" s="10"/>
      <c r="K227" s="7" t="s">
        <v>60</v>
      </c>
      <c r="L227" s="1">
        <v>2015</v>
      </c>
      <c r="M227" s="1" t="s">
        <v>19</v>
      </c>
      <c r="N227" s="1" t="s">
        <v>36</v>
      </c>
    </row>
    <row r="228" spans="1:14" ht="63" customHeight="1">
      <c r="A228" s="1" t="str">
        <f t="shared" si="10"/>
        <v>2018-08-03</v>
      </c>
      <c r="B228" s="1" t="str">
        <f>"1000"</f>
        <v>1000</v>
      </c>
      <c r="C228" s="5" t="s">
        <v>298</v>
      </c>
      <c r="E228" s="1" t="str">
        <f>"2018"</f>
        <v>2018</v>
      </c>
      <c r="F228" s="1">
        <v>20</v>
      </c>
      <c r="G228" s="1" t="s">
        <v>63</v>
      </c>
      <c r="I228" s="1" t="s">
        <v>17</v>
      </c>
      <c r="J228" s="10"/>
      <c r="K228" s="7" t="s">
        <v>299</v>
      </c>
      <c r="L228" s="1">
        <v>2018</v>
      </c>
      <c r="M228" s="1" t="s">
        <v>19</v>
      </c>
      <c r="N228" s="1" t="s">
        <v>115</v>
      </c>
    </row>
    <row r="229" spans="1:14" ht="60">
      <c r="A229" s="1" t="str">
        <f t="shared" si="10"/>
        <v>2018-08-03</v>
      </c>
      <c r="B229" s="1" t="str">
        <f>"1100"</f>
        <v>1100</v>
      </c>
      <c r="C229" s="5" t="s">
        <v>255</v>
      </c>
      <c r="E229" s="1" t="str">
        <f>"2018"</f>
        <v>2018</v>
      </c>
      <c r="F229" s="1">
        <v>20</v>
      </c>
      <c r="G229" s="1" t="s">
        <v>63</v>
      </c>
      <c r="I229" s="1" t="s">
        <v>17</v>
      </c>
      <c r="J229" s="10"/>
      <c r="K229" s="7" t="s">
        <v>256</v>
      </c>
      <c r="L229" s="1">
        <v>2018</v>
      </c>
      <c r="M229" s="1" t="s">
        <v>19</v>
      </c>
      <c r="N229" s="1" t="s">
        <v>67</v>
      </c>
    </row>
    <row r="230" spans="1:14" ht="45">
      <c r="A230" s="1" t="str">
        <f t="shared" si="10"/>
        <v>2018-08-03</v>
      </c>
      <c r="B230" s="1" t="str">
        <f>"1230"</f>
        <v>1230</v>
      </c>
      <c r="C230" s="5" t="s">
        <v>296</v>
      </c>
      <c r="D230" s="5" t="s">
        <v>297</v>
      </c>
      <c r="E230" s="1" t="str">
        <f>"01"</f>
        <v>01</v>
      </c>
      <c r="F230" s="1">
        <v>6</v>
      </c>
      <c r="G230" s="1" t="s">
        <v>103</v>
      </c>
      <c r="I230" s="1" t="s">
        <v>17</v>
      </c>
      <c r="J230" s="10"/>
      <c r="K230" s="7" t="s">
        <v>384</v>
      </c>
      <c r="L230" s="1">
        <v>2014</v>
      </c>
      <c r="M230" s="1" t="s">
        <v>19</v>
      </c>
      <c r="N230" s="1" t="s">
        <v>222</v>
      </c>
    </row>
    <row r="231" spans="1:14" ht="45">
      <c r="A231" s="1" t="str">
        <f t="shared" si="10"/>
        <v>2018-08-03</v>
      </c>
      <c r="B231" s="1" t="str">
        <f>"1330"</f>
        <v>1330</v>
      </c>
      <c r="C231" s="5" t="s">
        <v>310</v>
      </c>
      <c r="E231" s="1" t="str">
        <f>"01"</f>
        <v>01</v>
      </c>
      <c r="F231" s="1">
        <v>0</v>
      </c>
      <c r="G231" s="1" t="s">
        <v>26</v>
      </c>
      <c r="I231" s="1" t="s">
        <v>17</v>
      </c>
      <c r="J231" s="10"/>
      <c r="K231" s="7" t="s">
        <v>311</v>
      </c>
      <c r="L231" s="1">
        <v>0</v>
      </c>
      <c r="M231" s="1" t="s">
        <v>19</v>
      </c>
      <c r="N231" s="1" t="s">
        <v>43</v>
      </c>
    </row>
    <row r="232" spans="1:14" ht="60">
      <c r="A232" s="1" t="str">
        <f t="shared" si="10"/>
        <v>2018-08-03</v>
      </c>
      <c r="B232" s="1" t="str">
        <f>"1430"</f>
        <v>1430</v>
      </c>
      <c r="C232" s="5" t="s">
        <v>283</v>
      </c>
      <c r="D232" s="5" t="s">
        <v>285</v>
      </c>
      <c r="E232" s="1" t="str">
        <f>"03"</f>
        <v>03</v>
      </c>
      <c r="F232" s="1">
        <v>11</v>
      </c>
      <c r="G232" s="1" t="s">
        <v>26</v>
      </c>
      <c r="I232" s="1" t="s">
        <v>17</v>
      </c>
      <c r="J232" s="10"/>
      <c r="K232" s="7" t="s">
        <v>284</v>
      </c>
      <c r="L232" s="1">
        <v>2015</v>
      </c>
      <c r="M232" s="1" t="s">
        <v>19</v>
      </c>
      <c r="N232" s="1" t="s">
        <v>121</v>
      </c>
    </row>
    <row r="233" spans="1:14" ht="60">
      <c r="A233" s="1" t="str">
        <f t="shared" si="10"/>
        <v>2018-08-03</v>
      </c>
      <c r="B233" s="1" t="str">
        <f>"1445"</f>
        <v>1445</v>
      </c>
      <c r="C233" s="5" t="s">
        <v>283</v>
      </c>
      <c r="D233" s="5" t="s">
        <v>287</v>
      </c>
      <c r="E233" s="1" t="str">
        <f>"03"</f>
        <v>03</v>
      </c>
      <c r="F233" s="1">
        <v>12</v>
      </c>
      <c r="G233" s="1" t="s">
        <v>26</v>
      </c>
      <c r="I233" s="1" t="s">
        <v>17</v>
      </c>
      <c r="J233" s="10"/>
      <c r="K233" s="7" t="s">
        <v>286</v>
      </c>
      <c r="L233" s="1">
        <v>2015</v>
      </c>
      <c r="M233" s="1" t="s">
        <v>19</v>
      </c>
      <c r="N233" s="1" t="s">
        <v>121</v>
      </c>
    </row>
    <row r="234" spans="1:14" ht="45">
      <c r="A234" s="1" t="str">
        <f t="shared" si="10"/>
        <v>2018-08-03</v>
      </c>
      <c r="B234" s="1" t="str">
        <f>"1500"</f>
        <v>1500</v>
      </c>
      <c r="C234" s="5" t="s">
        <v>128</v>
      </c>
      <c r="D234" s="5" t="s">
        <v>313</v>
      </c>
      <c r="E234" s="1" t="str">
        <f>"01"</f>
        <v>01</v>
      </c>
      <c r="F234" s="1">
        <v>12</v>
      </c>
      <c r="G234" s="1" t="s">
        <v>26</v>
      </c>
      <c r="I234" s="1" t="s">
        <v>17</v>
      </c>
      <c r="J234" s="10"/>
      <c r="K234" s="7" t="s">
        <v>312</v>
      </c>
      <c r="L234" s="1">
        <v>2009</v>
      </c>
      <c r="M234" s="1" t="s">
        <v>19</v>
      </c>
      <c r="N234" s="1" t="s">
        <v>65</v>
      </c>
    </row>
    <row r="235" spans="1:14" ht="30">
      <c r="A235" s="1" t="str">
        <f t="shared" si="10"/>
        <v>2018-08-03</v>
      </c>
      <c r="B235" s="1" t="str">
        <f>"1525"</f>
        <v>1525</v>
      </c>
      <c r="C235" s="5" t="s">
        <v>131</v>
      </c>
      <c r="D235" s="5" t="s">
        <v>315</v>
      </c>
      <c r="E235" s="1" t="str">
        <f>"01"</f>
        <v>01</v>
      </c>
      <c r="F235" s="1">
        <v>12</v>
      </c>
      <c r="G235" s="1" t="s">
        <v>26</v>
      </c>
      <c r="I235" s="1" t="s">
        <v>17</v>
      </c>
      <c r="J235" s="10"/>
      <c r="K235" s="7" t="s">
        <v>314</v>
      </c>
      <c r="L235" s="1">
        <v>2009</v>
      </c>
      <c r="M235" s="1" t="s">
        <v>19</v>
      </c>
      <c r="N235" s="1" t="s">
        <v>78</v>
      </c>
    </row>
    <row r="236" spans="1:14" ht="60">
      <c r="A236" s="1" t="str">
        <f t="shared" si="10"/>
        <v>2018-08-03</v>
      </c>
      <c r="B236" s="1" t="str">
        <f>"1550"</f>
        <v>1550</v>
      </c>
      <c r="C236" s="5" t="s">
        <v>44</v>
      </c>
      <c r="E236" s="1" t="str">
        <f>"01"</f>
        <v>01</v>
      </c>
      <c r="F236" s="1">
        <v>5</v>
      </c>
      <c r="G236" s="1" t="s">
        <v>26</v>
      </c>
      <c r="I236" s="1" t="s">
        <v>17</v>
      </c>
      <c r="J236" s="10"/>
      <c r="K236" s="7" t="s">
        <v>45</v>
      </c>
      <c r="L236" s="1">
        <v>2010</v>
      </c>
      <c r="M236" s="1" t="s">
        <v>19</v>
      </c>
      <c r="N236" s="1" t="s">
        <v>263</v>
      </c>
    </row>
    <row r="237" spans="1:14" ht="30">
      <c r="A237" s="1" t="str">
        <f t="shared" si="10"/>
        <v>2018-08-03</v>
      </c>
      <c r="B237" s="1" t="str">
        <f>"1555"</f>
        <v>1555</v>
      </c>
      <c r="C237" s="5" t="s">
        <v>134</v>
      </c>
      <c r="D237" s="5" t="s">
        <v>316</v>
      </c>
      <c r="E237" s="1" t="str">
        <f>"1"</f>
        <v>1</v>
      </c>
      <c r="F237" s="1">
        <v>1</v>
      </c>
      <c r="G237" s="1" t="s">
        <v>26</v>
      </c>
      <c r="I237" s="1" t="s">
        <v>17</v>
      </c>
      <c r="J237" s="10"/>
      <c r="K237" s="7" t="s">
        <v>135</v>
      </c>
      <c r="L237" s="1">
        <v>2014</v>
      </c>
      <c r="M237" s="1" t="s">
        <v>19</v>
      </c>
      <c r="N237" s="1" t="s">
        <v>43</v>
      </c>
    </row>
    <row r="238" spans="1:14" ht="45">
      <c r="A238" s="1" t="str">
        <f t="shared" si="10"/>
        <v>2018-08-03</v>
      </c>
      <c r="B238" s="1" t="str">
        <f>"1620"</f>
        <v>1620</v>
      </c>
      <c r="C238" s="5" t="s">
        <v>137</v>
      </c>
      <c r="E238" s="1" t="str">
        <f>"01"</f>
        <v>01</v>
      </c>
      <c r="F238" s="1">
        <v>51</v>
      </c>
      <c r="G238" s="1" t="s">
        <v>26</v>
      </c>
      <c r="I238" s="1" t="s">
        <v>17</v>
      </c>
      <c r="J238" s="10"/>
      <c r="K238" s="7" t="s">
        <v>279</v>
      </c>
      <c r="L238" s="1">
        <v>2008</v>
      </c>
      <c r="M238" s="1" t="s">
        <v>19</v>
      </c>
      <c r="N238" s="1" t="s">
        <v>65</v>
      </c>
    </row>
    <row r="239" spans="1:14" ht="45">
      <c r="A239" s="1" t="str">
        <f t="shared" si="10"/>
        <v>2018-08-03</v>
      </c>
      <c r="B239" s="1" t="str">
        <f>"1645"</f>
        <v>1645</v>
      </c>
      <c r="C239" s="5" t="s">
        <v>30</v>
      </c>
      <c r="D239" s="5" t="s">
        <v>377</v>
      </c>
      <c r="E239" s="1" t="str">
        <f>"01"</f>
        <v>01</v>
      </c>
      <c r="F239" s="1">
        <v>27</v>
      </c>
      <c r="G239" s="1" t="s">
        <v>26</v>
      </c>
      <c r="I239" s="1" t="s">
        <v>17</v>
      </c>
      <c r="J239" s="10"/>
      <c r="K239" s="7" t="s">
        <v>31</v>
      </c>
      <c r="L239" s="1">
        <v>2009</v>
      </c>
      <c r="M239" s="1" t="s">
        <v>32</v>
      </c>
      <c r="N239" s="1" t="s">
        <v>33</v>
      </c>
    </row>
    <row r="240" spans="1:14" ht="60">
      <c r="A240" s="1" t="str">
        <f t="shared" si="10"/>
        <v>2018-08-03</v>
      </c>
      <c r="B240" s="1" t="str">
        <f>"1700"</f>
        <v>1700</v>
      </c>
      <c r="C240" s="5" t="s">
        <v>139</v>
      </c>
      <c r="D240" s="5" t="s">
        <v>317</v>
      </c>
      <c r="E240" s="1" t="str">
        <f>"01"</f>
        <v>01</v>
      </c>
      <c r="F240" s="1">
        <v>5</v>
      </c>
      <c r="G240" s="1" t="s">
        <v>14</v>
      </c>
      <c r="I240" s="1" t="s">
        <v>17</v>
      </c>
      <c r="J240" s="10"/>
      <c r="K240" s="7" t="s">
        <v>140</v>
      </c>
      <c r="L240" s="1">
        <v>2010</v>
      </c>
      <c r="M240" s="1" t="s">
        <v>106</v>
      </c>
      <c r="N240" s="1" t="s">
        <v>78</v>
      </c>
    </row>
    <row r="241" spans="1:14" ht="60">
      <c r="A241" s="1" t="str">
        <f t="shared" si="10"/>
        <v>2018-08-03</v>
      </c>
      <c r="B241" s="1" t="str">
        <f>"1730"</f>
        <v>1730</v>
      </c>
      <c r="C241" s="5" t="s">
        <v>142</v>
      </c>
      <c r="D241" s="5" t="s">
        <v>318</v>
      </c>
      <c r="E241" s="1" t="str">
        <f>" "</f>
        <v> </v>
      </c>
      <c r="F241" s="1">
        <v>7</v>
      </c>
      <c r="G241" s="1" t="s">
        <v>26</v>
      </c>
      <c r="I241" s="1" t="s">
        <v>17</v>
      </c>
      <c r="J241" s="10"/>
      <c r="K241" s="7" t="s">
        <v>143</v>
      </c>
      <c r="L241" s="1">
        <v>2013</v>
      </c>
      <c r="M241" s="1" t="s">
        <v>145</v>
      </c>
      <c r="N241" s="1" t="s">
        <v>43</v>
      </c>
    </row>
    <row r="242" spans="1:14" ht="60">
      <c r="A242" s="1" t="str">
        <f t="shared" si="10"/>
        <v>2018-08-03</v>
      </c>
      <c r="B242" s="1" t="str">
        <f>"1800"</f>
        <v>1800</v>
      </c>
      <c r="C242" s="5" t="s">
        <v>319</v>
      </c>
      <c r="D242" s="5" t="s">
        <v>321</v>
      </c>
      <c r="E242" s="1" t="str">
        <f>"02"</f>
        <v>02</v>
      </c>
      <c r="F242" s="1">
        <v>1</v>
      </c>
      <c r="G242" s="1" t="s">
        <v>14</v>
      </c>
      <c r="I242" s="1" t="s">
        <v>17</v>
      </c>
      <c r="J242" s="10"/>
      <c r="K242" s="7" t="s">
        <v>320</v>
      </c>
      <c r="L242" s="1">
        <v>0</v>
      </c>
      <c r="M242" s="1" t="s">
        <v>19</v>
      </c>
      <c r="N242" s="1" t="s">
        <v>121</v>
      </c>
    </row>
    <row r="243" spans="1:14" ht="65.25" customHeight="1">
      <c r="A243" s="1" t="str">
        <f t="shared" si="10"/>
        <v>2018-08-03</v>
      </c>
      <c r="B243" s="1" t="str">
        <f>"1815"</f>
        <v>1815</v>
      </c>
      <c r="C243" s="5" t="s">
        <v>319</v>
      </c>
      <c r="D243" s="5" t="s">
        <v>323</v>
      </c>
      <c r="E243" s="1" t="str">
        <f>"02"</f>
        <v>02</v>
      </c>
      <c r="F243" s="1">
        <v>2</v>
      </c>
      <c r="G243" s="1" t="s">
        <v>26</v>
      </c>
      <c r="I243" s="1" t="s">
        <v>17</v>
      </c>
      <c r="J243" s="10"/>
      <c r="K243" s="7" t="s">
        <v>322</v>
      </c>
      <c r="L243" s="1">
        <v>0</v>
      </c>
      <c r="M243" s="1" t="s">
        <v>19</v>
      </c>
      <c r="N243" s="1" t="s">
        <v>200</v>
      </c>
    </row>
    <row r="244" spans="1:14" ht="66.75" customHeight="1">
      <c r="A244" s="1" t="str">
        <f t="shared" si="10"/>
        <v>2018-08-03</v>
      </c>
      <c r="B244" s="1" t="str">
        <f>"1830"</f>
        <v>1830</v>
      </c>
      <c r="C244" s="5" t="s">
        <v>324</v>
      </c>
      <c r="D244" s="5" t="s">
        <v>326</v>
      </c>
      <c r="E244" s="1" t="str">
        <f>"02"</f>
        <v>02</v>
      </c>
      <c r="F244" s="1">
        <v>4</v>
      </c>
      <c r="G244" s="1" t="s">
        <v>26</v>
      </c>
      <c r="I244" s="1" t="s">
        <v>17</v>
      </c>
      <c r="J244" s="10"/>
      <c r="K244" s="7" t="s">
        <v>325</v>
      </c>
      <c r="L244" s="1">
        <v>2012</v>
      </c>
      <c r="M244" s="1" t="s">
        <v>81</v>
      </c>
      <c r="N244" s="1" t="s">
        <v>78</v>
      </c>
    </row>
    <row r="245" spans="1:14" ht="60">
      <c r="A245" s="1" t="str">
        <f t="shared" si="10"/>
        <v>2018-08-03</v>
      </c>
      <c r="B245" s="1" t="str">
        <f>"1900"</f>
        <v>1900</v>
      </c>
      <c r="C245" s="5" t="s">
        <v>154</v>
      </c>
      <c r="D245" s="5" t="s">
        <v>328</v>
      </c>
      <c r="E245" s="1" t="str">
        <f>"02"</f>
        <v>02</v>
      </c>
      <c r="F245" s="1">
        <v>14</v>
      </c>
      <c r="G245" s="1" t="s">
        <v>26</v>
      </c>
      <c r="I245" s="1" t="s">
        <v>17</v>
      </c>
      <c r="J245" s="10"/>
      <c r="K245" s="7" t="s">
        <v>327</v>
      </c>
      <c r="L245" s="1">
        <v>2017</v>
      </c>
      <c r="M245" s="1" t="s">
        <v>19</v>
      </c>
      <c r="N245" s="1" t="s">
        <v>200</v>
      </c>
    </row>
    <row r="246" spans="1:14" ht="51" customHeight="1">
      <c r="A246" s="1" t="str">
        <f t="shared" si="10"/>
        <v>2018-08-03</v>
      </c>
      <c r="B246" s="1" t="str">
        <f>"1920"</f>
        <v>1920</v>
      </c>
      <c r="C246" s="5" t="s">
        <v>157</v>
      </c>
      <c r="D246" s="5" t="s">
        <v>330</v>
      </c>
      <c r="E246" s="1" t="str">
        <f>"01"</f>
        <v>01</v>
      </c>
      <c r="F246" s="1">
        <v>14</v>
      </c>
      <c r="G246" s="1" t="s">
        <v>26</v>
      </c>
      <c r="I246" s="1" t="s">
        <v>17</v>
      </c>
      <c r="J246" s="10"/>
      <c r="K246" s="7" t="s">
        <v>329</v>
      </c>
      <c r="L246" s="1">
        <v>0</v>
      </c>
      <c r="M246" s="1" t="s">
        <v>19</v>
      </c>
      <c r="N246" s="1" t="s">
        <v>119</v>
      </c>
    </row>
    <row r="247" spans="1:14" ht="45">
      <c r="A247" s="1" t="str">
        <f t="shared" si="10"/>
        <v>2018-08-03</v>
      </c>
      <c r="B247" s="1" t="str">
        <f>"1925"</f>
        <v>1925</v>
      </c>
      <c r="C247" s="5" t="s">
        <v>161</v>
      </c>
      <c r="E247" s="1" t="str">
        <f>"2018"</f>
        <v>2018</v>
      </c>
      <c r="F247" s="1">
        <v>150</v>
      </c>
      <c r="G247" s="1" t="s">
        <v>63</v>
      </c>
      <c r="J247" s="10"/>
      <c r="K247" s="7" t="s">
        <v>162</v>
      </c>
      <c r="L247" s="1">
        <v>2018</v>
      </c>
      <c r="M247" s="1" t="s">
        <v>19</v>
      </c>
      <c r="N247" s="1" t="s">
        <v>119</v>
      </c>
    </row>
    <row r="248" spans="1:14" ht="60">
      <c r="A248" s="1" t="str">
        <f t="shared" si="10"/>
        <v>2018-08-03</v>
      </c>
      <c r="B248" s="1" t="str">
        <f>"1930"</f>
        <v>1930</v>
      </c>
      <c r="C248" s="5" t="s">
        <v>331</v>
      </c>
      <c r="D248" s="5" t="s">
        <v>18</v>
      </c>
      <c r="E248" s="1" t="str">
        <f>" "</f>
        <v> </v>
      </c>
      <c r="F248" s="1">
        <v>0</v>
      </c>
      <c r="J248" s="10" t="s">
        <v>403</v>
      </c>
      <c r="K248" s="7" t="s">
        <v>383</v>
      </c>
      <c r="L248" s="1">
        <v>2000</v>
      </c>
      <c r="M248" s="1" t="s">
        <v>19</v>
      </c>
      <c r="N248" s="1" t="s">
        <v>332</v>
      </c>
    </row>
    <row r="249" spans="1:14" ht="45">
      <c r="A249" s="1" t="str">
        <f t="shared" si="10"/>
        <v>2018-08-03</v>
      </c>
      <c r="B249" s="1" t="str">
        <f>"2100"</f>
        <v>2100</v>
      </c>
      <c r="C249" s="5" t="s">
        <v>62</v>
      </c>
      <c r="E249" s="1" t="str">
        <f>"2018"</f>
        <v>2018</v>
      </c>
      <c r="F249" s="1">
        <v>22</v>
      </c>
      <c r="G249" s="1" t="s">
        <v>63</v>
      </c>
      <c r="J249" s="10" t="s">
        <v>404</v>
      </c>
      <c r="K249" s="7" t="s">
        <v>64</v>
      </c>
      <c r="L249" s="1">
        <v>2018</v>
      </c>
      <c r="M249" s="1" t="s">
        <v>19</v>
      </c>
      <c r="N249" s="1" t="s">
        <v>65</v>
      </c>
    </row>
    <row r="250" spans="1:14" ht="60">
      <c r="A250" s="1" t="str">
        <f t="shared" si="10"/>
        <v>2018-08-03</v>
      </c>
      <c r="B250" s="1" t="str">
        <f>"2130"</f>
        <v>2130</v>
      </c>
      <c r="C250" s="5" t="s">
        <v>378</v>
      </c>
      <c r="E250" s="1" t="str">
        <f>"04"</f>
        <v>04</v>
      </c>
      <c r="F250" s="1">
        <v>1</v>
      </c>
      <c r="J250" s="10" t="s">
        <v>405</v>
      </c>
      <c r="K250" s="7" t="s">
        <v>382</v>
      </c>
      <c r="L250" s="1">
        <v>2015</v>
      </c>
      <c r="M250" s="1" t="s">
        <v>106</v>
      </c>
      <c r="N250" s="1" t="s">
        <v>29</v>
      </c>
    </row>
    <row r="251" spans="1:14" ht="60">
      <c r="A251" s="1" t="str">
        <f t="shared" si="10"/>
        <v>2018-08-03</v>
      </c>
      <c r="B251" s="1" t="str">
        <f>"2200"</f>
        <v>2200</v>
      </c>
      <c r="C251" s="5" t="s">
        <v>378</v>
      </c>
      <c r="E251" s="1" t="str">
        <f>"04"</f>
        <v>04</v>
      </c>
      <c r="F251" s="1">
        <v>2</v>
      </c>
      <c r="J251" s="10" t="s">
        <v>405</v>
      </c>
      <c r="K251" s="7" t="s">
        <v>381</v>
      </c>
      <c r="L251" s="1">
        <v>2015</v>
      </c>
      <c r="M251" s="1" t="s">
        <v>106</v>
      </c>
      <c r="N251" s="1" t="s">
        <v>29</v>
      </c>
    </row>
    <row r="252" spans="1:14" ht="45">
      <c r="A252" s="1" t="str">
        <f t="shared" si="10"/>
        <v>2018-08-03</v>
      </c>
      <c r="B252" s="1" t="str">
        <f>"2230"</f>
        <v>2230</v>
      </c>
      <c r="C252" s="5" t="s">
        <v>161</v>
      </c>
      <c r="E252" s="1" t="str">
        <f>"2018"</f>
        <v>2018</v>
      </c>
      <c r="F252" s="1">
        <v>150</v>
      </c>
      <c r="G252" s="1" t="s">
        <v>63</v>
      </c>
      <c r="I252" s="1" t="s">
        <v>17</v>
      </c>
      <c r="J252" s="10"/>
      <c r="K252" s="7" t="s">
        <v>162</v>
      </c>
      <c r="L252" s="1">
        <v>2018</v>
      </c>
      <c r="M252" s="1" t="s">
        <v>19</v>
      </c>
      <c r="N252" s="1" t="s">
        <v>119</v>
      </c>
    </row>
    <row r="253" spans="1:14" ht="48.75" customHeight="1">
      <c r="A253" s="1" t="str">
        <f t="shared" si="10"/>
        <v>2018-08-03</v>
      </c>
      <c r="B253" s="1" t="str">
        <f>"2235"</f>
        <v>2235</v>
      </c>
      <c r="C253" s="5" t="s">
        <v>209</v>
      </c>
      <c r="E253" s="1" t="str">
        <f>"2018"</f>
        <v>2018</v>
      </c>
      <c r="F253" s="1">
        <v>21</v>
      </c>
      <c r="G253" s="1" t="s">
        <v>63</v>
      </c>
      <c r="I253" s="1" t="s">
        <v>17</v>
      </c>
      <c r="J253" s="10"/>
      <c r="K253" s="7" t="s">
        <v>210</v>
      </c>
      <c r="L253" s="1">
        <v>2018</v>
      </c>
      <c r="M253" s="1" t="s">
        <v>19</v>
      </c>
      <c r="N253" s="1" t="s">
        <v>211</v>
      </c>
    </row>
    <row r="254" spans="1:14" ht="60">
      <c r="A254" s="1" t="str">
        <f t="shared" si="10"/>
        <v>2018-08-03</v>
      </c>
      <c r="B254" s="1" t="str">
        <f>"2335"</f>
        <v>2335</v>
      </c>
      <c r="C254" s="5" t="s">
        <v>333</v>
      </c>
      <c r="E254" s="1" t="str">
        <f>"00"</f>
        <v>00</v>
      </c>
      <c r="F254" s="1">
        <v>0</v>
      </c>
      <c r="G254" s="1" t="s">
        <v>26</v>
      </c>
      <c r="I254" s="1" t="s">
        <v>17</v>
      </c>
      <c r="J254" s="10"/>
      <c r="K254" s="7" t="s">
        <v>334</v>
      </c>
      <c r="L254" s="1">
        <v>2006</v>
      </c>
      <c r="M254" s="1" t="s">
        <v>19</v>
      </c>
      <c r="N254" s="1" t="s">
        <v>29</v>
      </c>
    </row>
    <row r="255" spans="1:14" ht="45">
      <c r="A255" s="1" t="str">
        <f t="shared" si="10"/>
        <v>2018-08-03</v>
      </c>
      <c r="B255" s="1" t="str">
        <f>"2400"</f>
        <v>2400</v>
      </c>
      <c r="C255" s="5" t="s">
        <v>13</v>
      </c>
      <c r="E255" s="1" t="str">
        <f aca="true" t="shared" si="11" ref="E255:E260">"03"</f>
        <v>03</v>
      </c>
      <c r="F255" s="1">
        <v>3</v>
      </c>
      <c r="G255" s="1" t="s">
        <v>14</v>
      </c>
      <c r="H255" s="1" t="s">
        <v>104</v>
      </c>
      <c r="I255" s="1" t="s">
        <v>17</v>
      </c>
      <c r="J255" s="10"/>
      <c r="K255" s="7" t="s">
        <v>264</v>
      </c>
      <c r="L255" s="1">
        <v>2012</v>
      </c>
      <c r="M255" s="1" t="s">
        <v>19</v>
      </c>
      <c r="N255" s="1" t="s">
        <v>211</v>
      </c>
    </row>
    <row r="256" spans="1:14" ht="45">
      <c r="A256" s="1" t="str">
        <f t="shared" si="10"/>
        <v>2018-08-03</v>
      </c>
      <c r="B256" s="1" t="str">
        <f>"2500"</f>
        <v>2500</v>
      </c>
      <c r="C256" s="5" t="s">
        <v>13</v>
      </c>
      <c r="E256" s="1" t="str">
        <f t="shared" si="11"/>
        <v>03</v>
      </c>
      <c r="F256" s="1">
        <v>3</v>
      </c>
      <c r="G256" s="1" t="s">
        <v>14</v>
      </c>
      <c r="H256" s="1" t="s">
        <v>104</v>
      </c>
      <c r="I256" s="1" t="s">
        <v>17</v>
      </c>
      <c r="J256" s="10"/>
      <c r="K256" s="7" t="s">
        <v>264</v>
      </c>
      <c r="L256" s="1">
        <v>2012</v>
      </c>
      <c r="M256" s="1" t="s">
        <v>19</v>
      </c>
      <c r="N256" s="1" t="s">
        <v>211</v>
      </c>
    </row>
    <row r="257" spans="1:14" ht="45">
      <c r="A257" s="1" t="str">
        <f t="shared" si="10"/>
        <v>2018-08-03</v>
      </c>
      <c r="B257" s="1" t="str">
        <f>"2600"</f>
        <v>2600</v>
      </c>
      <c r="C257" s="5" t="s">
        <v>13</v>
      </c>
      <c r="E257" s="1" t="str">
        <f t="shared" si="11"/>
        <v>03</v>
      </c>
      <c r="F257" s="1">
        <v>3</v>
      </c>
      <c r="G257" s="1" t="s">
        <v>14</v>
      </c>
      <c r="H257" s="1" t="s">
        <v>104</v>
      </c>
      <c r="I257" s="1" t="s">
        <v>17</v>
      </c>
      <c r="J257" s="10"/>
      <c r="K257" s="7" t="s">
        <v>264</v>
      </c>
      <c r="L257" s="1">
        <v>2012</v>
      </c>
      <c r="M257" s="1" t="s">
        <v>19</v>
      </c>
      <c r="N257" s="1" t="s">
        <v>211</v>
      </c>
    </row>
    <row r="258" spans="1:14" ht="45">
      <c r="A258" s="1" t="str">
        <f t="shared" si="10"/>
        <v>2018-08-03</v>
      </c>
      <c r="B258" s="1" t="str">
        <f>"2700"</f>
        <v>2700</v>
      </c>
      <c r="C258" s="5" t="s">
        <v>13</v>
      </c>
      <c r="E258" s="1" t="str">
        <f t="shared" si="11"/>
        <v>03</v>
      </c>
      <c r="F258" s="1">
        <v>3</v>
      </c>
      <c r="G258" s="1" t="s">
        <v>14</v>
      </c>
      <c r="H258" s="1" t="s">
        <v>104</v>
      </c>
      <c r="I258" s="1" t="s">
        <v>17</v>
      </c>
      <c r="J258" s="10"/>
      <c r="K258" s="7" t="s">
        <v>264</v>
      </c>
      <c r="L258" s="1">
        <v>2012</v>
      </c>
      <c r="M258" s="1" t="s">
        <v>19</v>
      </c>
      <c r="N258" s="1" t="s">
        <v>211</v>
      </c>
    </row>
    <row r="259" spans="1:14" ht="45">
      <c r="A259" s="1" t="str">
        <f t="shared" si="10"/>
        <v>2018-08-03</v>
      </c>
      <c r="B259" s="1" t="str">
        <f>"2800"</f>
        <v>2800</v>
      </c>
      <c r="C259" s="5" t="s">
        <v>13</v>
      </c>
      <c r="E259" s="1" t="str">
        <f t="shared" si="11"/>
        <v>03</v>
      </c>
      <c r="F259" s="1">
        <v>3</v>
      </c>
      <c r="G259" s="1" t="s">
        <v>14</v>
      </c>
      <c r="H259" s="1" t="s">
        <v>104</v>
      </c>
      <c r="I259" s="1" t="s">
        <v>17</v>
      </c>
      <c r="J259" s="10"/>
      <c r="K259" s="7" t="s">
        <v>264</v>
      </c>
      <c r="L259" s="1">
        <v>2012</v>
      </c>
      <c r="M259" s="1" t="s">
        <v>19</v>
      </c>
      <c r="N259" s="1" t="s">
        <v>211</v>
      </c>
    </row>
    <row r="260" spans="1:14" ht="45">
      <c r="A260" s="1" t="str">
        <f aca="true" t="shared" si="12" ref="A260:A295">"2018-08-04"</f>
        <v>2018-08-04</v>
      </c>
      <c r="B260" s="1" t="str">
        <f>"0500"</f>
        <v>0500</v>
      </c>
      <c r="C260" s="5" t="s">
        <v>13</v>
      </c>
      <c r="E260" s="1" t="str">
        <f t="shared" si="11"/>
        <v>03</v>
      </c>
      <c r="F260" s="1">
        <v>3</v>
      </c>
      <c r="G260" s="1" t="s">
        <v>14</v>
      </c>
      <c r="H260" s="1" t="s">
        <v>104</v>
      </c>
      <c r="I260" s="1" t="s">
        <v>17</v>
      </c>
      <c r="J260" s="10"/>
      <c r="K260" s="7" t="s">
        <v>264</v>
      </c>
      <c r="L260" s="1">
        <v>2012</v>
      </c>
      <c r="M260" s="1" t="s">
        <v>19</v>
      </c>
      <c r="N260" s="1" t="s">
        <v>266</v>
      </c>
    </row>
    <row r="261" spans="1:14" ht="45">
      <c r="A261" s="1" t="str">
        <f t="shared" si="12"/>
        <v>2018-08-04</v>
      </c>
      <c r="B261" s="1" t="str">
        <f>"0600"</f>
        <v>0600</v>
      </c>
      <c r="C261" s="5" t="s">
        <v>21</v>
      </c>
      <c r="D261" s="5" t="s">
        <v>379</v>
      </c>
      <c r="E261" s="1" t="str">
        <f>"01"</f>
        <v>01</v>
      </c>
      <c r="F261" s="1">
        <v>22</v>
      </c>
      <c r="G261" s="1" t="s">
        <v>14</v>
      </c>
      <c r="I261" s="1" t="s">
        <v>17</v>
      </c>
      <c r="J261" s="10"/>
      <c r="K261" s="7" t="s">
        <v>22</v>
      </c>
      <c r="L261" s="1">
        <v>1982</v>
      </c>
      <c r="M261" s="1" t="s">
        <v>23</v>
      </c>
      <c r="N261" s="1" t="s">
        <v>24</v>
      </c>
    </row>
    <row r="262" spans="1:14" ht="60">
      <c r="A262" s="1" t="str">
        <f t="shared" si="12"/>
        <v>2018-08-04</v>
      </c>
      <c r="B262" s="1" t="str">
        <f>"0630"</f>
        <v>0630</v>
      </c>
      <c r="C262" s="5" t="s">
        <v>25</v>
      </c>
      <c r="D262" s="5" t="s">
        <v>335</v>
      </c>
      <c r="E262" s="1" t="str">
        <f>"01"</f>
        <v>01</v>
      </c>
      <c r="F262" s="1">
        <v>12</v>
      </c>
      <c r="G262" s="1" t="s">
        <v>26</v>
      </c>
      <c r="I262" s="1" t="s">
        <v>17</v>
      </c>
      <c r="J262" s="10"/>
      <c r="K262" s="7" t="s">
        <v>27</v>
      </c>
      <c r="L262" s="1">
        <v>2005</v>
      </c>
      <c r="M262" s="1" t="s">
        <v>28</v>
      </c>
      <c r="N262" s="1" t="s">
        <v>29</v>
      </c>
    </row>
    <row r="263" spans="1:14" ht="45">
      <c r="A263" s="1" t="str">
        <f t="shared" si="12"/>
        <v>2018-08-04</v>
      </c>
      <c r="B263" s="1" t="str">
        <f>"0655"</f>
        <v>0655</v>
      </c>
      <c r="C263" s="5" t="s">
        <v>30</v>
      </c>
      <c r="D263" s="5" t="s">
        <v>188</v>
      </c>
      <c r="E263" s="1" t="str">
        <f>"01"</f>
        <v>01</v>
      </c>
      <c r="F263" s="1">
        <v>24</v>
      </c>
      <c r="G263" s="1" t="s">
        <v>14</v>
      </c>
      <c r="I263" s="1" t="s">
        <v>17</v>
      </c>
      <c r="J263" s="10"/>
      <c r="K263" s="7" t="s">
        <v>31</v>
      </c>
      <c r="L263" s="1">
        <v>2009</v>
      </c>
      <c r="M263" s="1" t="s">
        <v>32</v>
      </c>
      <c r="N263" s="1" t="s">
        <v>33</v>
      </c>
    </row>
    <row r="264" spans="1:14" ht="60">
      <c r="A264" s="1" t="str">
        <f t="shared" si="12"/>
        <v>2018-08-04</v>
      </c>
      <c r="B264" s="1" t="str">
        <f>"0707"</f>
        <v>0707</v>
      </c>
      <c r="C264" s="5" t="s">
        <v>34</v>
      </c>
      <c r="E264" s="1" t="str">
        <f>"1"</f>
        <v>1</v>
      </c>
      <c r="F264" s="1">
        <v>8</v>
      </c>
      <c r="G264" s="1" t="s">
        <v>14</v>
      </c>
      <c r="I264" s="1" t="s">
        <v>17</v>
      </c>
      <c r="J264" s="10"/>
      <c r="K264" s="7" t="s">
        <v>35</v>
      </c>
      <c r="L264" s="1">
        <v>2014</v>
      </c>
      <c r="M264" s="1" t="s">
        <v>28</v>
      </c>
      <c r="N264" s="1" t="s">
        <v>36</v>
      </c>
    </row>
    <row r="265" spans="1:14" ht="31.5" customHeight="1">
      <c r="A265" s="1" t="str">
        <f t="shared" si="12"/>
        <v>2018-08-04</v>
      </c>
      <c r="B265" s="1" t="str">
        <f>"0730"</f>
        <v>0730</v>
      </c>
      <c r="C265" s="5" t="s">
        <v>37</v>
      </c>
      <c r="D265" s="5" t="s">
        <v>337</v>
      </c>
      <c r="E265" s="1" t="str">
        <f>"01"</f>
        <v>01</v>
      </c>
      <c r="F265" s="1">
        <v>43</v>
      </c>
      <c r="G265" s="1" t="s">
        <v>14</v>
      </c>
      <c r="I265" s="1" t="s">
        <v>17</v>
      </c>
      <c r="J265" s="10"/>
      <c r="K265" s="7" t="s">
        <v>336</v>
      </c>
      <c r="L265" s="1">
        <v>2010</v>
      </c>
      <c r="M265" s="1" t="s">
        <v>23</v>
      </c>
      <c r="N265" s="1" t="s">
        <v>40</v>
      </c>
    </row>
    <row r="266" spans="1:14" ht="45">
      <c r="A266" s="1" t="str">
        <f t="shared" si="12"/>
        <v>2018-08-04</v>
      </c>
      <c r="B266" s="1" t="str">
        <f>"0740"</f>
        <v>0740</v>
      </c>
      <c r="C266" s="5" t="s">
        <v>41</v>
      </c>
      <c r="E266" s="1" t="str">
        <f>"01"</f>
        <v>01</v>
      </c>
      <c r="F266" s="1">
        <v>21</v>
      </c>
      <c r="G266" s="1" t="s">
        <v>26</v>
      </c>
      <c r="I266" s="1" t="s">
        <v>17</v>
      </c>
      <c r="J266" s="10"/>
      <c r="K266" s="7" t="s">
        <v>338</v>
      </c>
      <c r="L266" s="1">
        <v>2007</v>
      </c>
      <c r="M266" s="1" t="s">
        <v>19</v>
      </c>
      <c r="N266" s="1" t="s">
        <v>29</v>
      </c>
    </row>
    <row r="267" spans="1:14" ht="60">
      <c r="A267" s="1" t="str">
        <f t="shared" si="12"/>
        <v>2018-08-04</v>
      </c>
      <c r="B267" s="1" t="str">
        <f>"0805"</f>
        <v>0805</v>
      </c>
      <c r="C267" s="5" t="s">
        <v>44</v>
      </c>
      <c r="E267" s="1" t="str">
        <f>"01"</f>
        <v>01</v>
      </c>
      <c r="F267" s="1">
        <v>6</v>
      </c>
      <c r="G267" s="1" t="s">
        <v>26</v>
      </c>
      <c r="I267" s="1" t="s">
        <v>17</v>
      </c>
      <c r="J267" s="10"/>
      <c r="K267" s="7" t="s">
        <v>45</v>
      </c>
      <c r="L267" s="1">
        <v>2010</v>
      </c>
      <c r="M267" s="1" t="s">
        <v>19</v>
      </c>
      <c r="N267" s="1" t="s">
        <v>119</v>
      </c>
    </row>
    <row r="268" spans="1:14" ht="45">
      <c r="A268" s="1" t="str">
        <f t="shared" si="12"/>
        <v>2018-08-04</v>
      </c>
      <c r="B268" s="1" t="str">
        <f>"0810"</f>
        <v>0810</v>
      </c>
      <c r="C268" s="5" t="s">
        <v>46</v>
      </c>
      <c r="D268" s="5" t="s">
        <v>339</v>
      </c>
      <c r="E268" s="1" t="str">
        <f>"02"</f>
        <v>02</v>
      </c>
      <c r="F268" s="1">
        <v>29</v>
      </c>
      <c r="G268" s="1" t="s">
        <v>26</v>
      </c>
      <c r="I268" s="1" t="s">
        <v>17</v>
      </c>
      <c r="J268" s="10"/>
      <c r="K268" s="7" t="s">
        <v>47</v>
      </c>
      <c r="L268" s="1">
        <v>2002</v>
      </c>
      <c r="M268" s="1" t="s">
        <v>28</v>
      </c>
      <c r="N268" s="1" t="s">
        <v>49</v>
      </c>
    </row>
    <row r="269" spans="1:14" ht="60">
      <c r="A269" s="1" t="str">
        <f t="shared" si="12"/>
        <v>2018-08-04</v>
      </c>
      <c r="B269" s="1" t="str">
        <f>"0825"</f>
        <v>0825</v>
      </c>
      <c r="C269" s="5" t="s">
        <v>122</v>
      </c>
      <c r="D269" s="5" t="s">
        <v>341</v>
      </c>
      <c r="E269" s="1" t="str">
        <f>"02"</f>
        <v>02</v>
      </c>
      <c r="F269" s="1">
        <v>6</v>
      </c>
      <c r="G269" s="1" t="s">
        <v>26</v>
      </c>
      <c r="I269" s="1" t="s">
        <v>17</v>
      </c>
      <c r="J269" s="10"/>
      <c r="K269" s="7" t="s">
        <v>340</v>
      </c>
      <c r="L269" s="1">
        <v>2018</v>
      </c>
      <c r="M269" s="1" t="s">
        <v>19</v>
      </c>
      <c r="N269" s="1" t="s">
        <v>342</v>
      </c>
    </row>
    <row r="270" spans="1:14" ht="60">
      <c r="A270" s="1" t="str">
        <f t="shared" si="12"/>
        <v>2018-08-04</v>
      </c>
      <c r="B270" s="1" t="str">
        <f>"0835"</f>
        <v>0835</v>
      </c>
      <c r="C270" s="5" t="s">
        <v>54</v>
      </c>
      <c r="E270" s="1" t="str">
        <f>"02"</f>
        <v>02</v>
      </c>
      <c r="F270" s="1">
        <v>8</v>
      </c>
      <c r="G270" s="1" t="s">
        <v>26</v>
      </c>
      <c r="I270" s="1" t="s">
        <v>17</v>
      </c>
      <c r="J270" s="10"/>
      <c r="K270" s="7" t="s">
        <v>55</v>
      </c>
      <c r="L270" s="1">
        <v>2009</v>
      </c>
      <c r="M270" s="1" t="s">
        <v>28</v>
      </c>
      <c r="N270" s="1" t="s">
        <v>56</v>
      </c>
    </row>
    <row r="271" spans="1:14" ht="45">
      <c r="A271" s="1" t="str">
        <f t="shared" si="12"/>
        <v>2018-08-04</v>
      </c>
      <c r="B271" s="1" t="str">
        <f>"0900"</f>
        <v>0900</v>
      </c>
      <c r="C271" s="5" t="s">
        <v>57</v>
      </c>
      <c r="E271" s="1" t="str">
        <f>"03"</f>
        <v>03</v>
      </c>
      <c r="F271" s="1">
        <v>8</v>
      </c>
      <c r="G271" s="1" t="s">
        <v>26</v>
      </c>
      <c r="I271" s="1" t="s">
        <v>17</v>
      </c>
      <c r="J271" s="10"/>
      <c r="K271" s="7" t="s">
        <v>58</v>
      </c>
      <c r="L271" s="1">
        <v>2016</v>
      </c>
      <c r="M271" s="1" t="s">
        <v>28</v>
      </c>
      <c r="N271" s="1" t="s">
        <v>56</v>
      </c>
    </row>
    <row r="272" spans="1:14" ht="30">
      <c r="A272" s="1" t="str">
        <f t="shared" si="12"/>
        <v>2018-08-04</v>
      </c>
      <c r="B272" s="1" t="str">
        <f>"0930"</f>
        <v>0930</v>
      </c>
      <c r="C272" s="5" t="s">
        <v>59</v>
      </c>
      <c r="D272" s="5" t="s">
        <v>343</v>
      </c>
      <c r="E272" s="1" t="str">
        <f>"4"</f>
        <v>4</v>
      </c>
      <c r="F272" s="1">
        <v>8</v>
      </c>
      <c r="G272" s="1" t="s">
        <v>26</v>
      </c>
      <c r="I272" s="1" t="s">
        <v>17</v>
      </c>
      <c r="J272" s="10"/>
      <c r="K272" s="7" t="s">
        <v>60</v>
      </c>
      <c r="L272" s="1">
        <v>2015</v>
      </c>
      <c r="M272" s="1" t="s">
        <v>19</v>
      </c>
      <c r="N272" s="1" t="s">
        <v>36</v>
      </c>
    </row>
    <row r="273" spans="1:14" ht="45">
      <c r="A273" s="1" t="str">
        <f t="shared" si="12"/>
        <v>2018-08-04</v>
      </c>
      <c r="B273" s="1" t="str">
        <f>"1000"</f>
        <v>1000</v>
      </c>
      <c r="C273" s="5" t="s">
        <v>62</v>
      </c>
      <c r="E273" s="1" t="str">
        <f>"2018"</f>
        <v>2018</v>
      </c>
      <c r="F273" s="1">
        <v>22</v>
      </c>
      <c r="G273" s="1" t="s">
        <v>63</v>
      </c>
      <c r="I273" s="1" t="s">
        <v>17</v>
      </c>
      <c r="J273" s="10"/>
      <c r="K273" s="7" t="s">
        <v>64</v>
      </c>
      <c r="L273" s="1">
        <v>2018</v>
      </c>
      <c r="M273" s="1" t="s">
        <v>19</v>
      </c>
      <c r="N273" s="1" t="s">
        <v>65</v>
      </c>
    </row>
    <row r="274" spans="1:14" ht="65.25" customHeight="1">
      <c r="A274" s="1" t="str">
        <f t="shared" si="12"/>
        <v>2018-08-04</v>
      </c>
      <c r="B274" s="1" t="str">
        <f>"1030"</f>
        <v>1030</v>
      </c>
      <c r="C274" s="5" t="s">
        <v>257</v>
      </c>
      <c r="D274" s="5" t="s">
        <v>259</v>
      </c>
      <c r="E274" s="1" t="str">
        <f>"26"</f>
        <v>26</v>
      </c>
      <c r="F274" s="1">
        <v>6</v>
      </c>
      <c r="I274" s="1" t="s">
        <v>17</v>
      </c>
      <c r="J274" s="10"/>
      <c r="K274" s="7" t="s">
        <v>258</v>
      </c>
      <c r="L274" s="1">
        <v>2018</v>
      </c>
      <c r="M274" s="1" t="s">
        <v>19</v>
      </c>
      <c r="N274" s="1" t="s">
        <v>65</v>
      </c>
    </row>
    <row r="275" spans="1:14" ht="60">
      <c r="A275" s="1" t="str">
        <f t="shared" si="12"/>
        <v>2018-08-04</v>
      </c>
      <c r="B275" s="1" t="str">
        <f>"1100"</f>
        <v>1100</v>
      </c>
      <c r="C275" s="5" t="s">
        <v>331</v>
      </c>
      <c r="D275" s="5" t="s">
        <v>18</v>
      </c>
      <c r="E275" s="1" t="str">
        <f>" "</f>
        <v> </v>
      </c>
      <c r="F275" s="1">
        <v>0</v>
      </c>
      <c r="I275" s="1" t="s">
        <v>17</v>
      </c>
      <c r="J275" s="10"/>
      <c r="K275" s="7" t="s">
        <v>383</v>
      </c>
      <c r="L275" s="1">
        <v>2000</v>
      </c>
      <c r="M275" s="1" t="s">
        <v>19</v>
      </c>
      <c r="N275" s="1" t="s">
        <v>332</v>
      </c>
    </row>
    <row r="276" spans="1:14" ht="60">
      <c r="A276" s="1" t="str">
        <f t="shared" si="12"/>
        <v>2018-08-04</v>
      </c>
      <c r="B276" s="1" t="str">
        <f>"1230"</f>
        <v>1230</v>
      </c>
      <c r="C276" s="5" t="s">
        <v>378</v>
      </c>
      <c r="E276" s="1" t="str">
        <f>"04"</f>
        <v>04</v>
      </c>
      <c r="F276" s="1">
        <v>1</v>
      </c>
      <c r="I276" s="1" t="s">
        <v>17</v>
      </c>
      <c r="J276" s="10"/>
      <c r="K276" s="7" t="s">
        <v>382</v>
      </c>
      <c r="L276" s="1">
        <v>2015</v>
      </c>
      <c r="M276" s="1" t="s">
        <v>106</v>
      </c>
      <c r="N276" s="1" t="s">
        <v>29</v>
      </c>
    </row>
    <row r="277" spans="1:14" ht="60">
      <c r="A277" s="1" t="str">
        <f t="shared" si="12"/>
        <v>2018-08-04</v>
      </c>
      <c r="B277" s="1" t="str">
        <f>"1300"</f>
        <v>1300</v>
      </c>
      <c r="C277" s="5" t="s">
        <v>378</v>
      </c>
      <c r="E277" s="1" t="str">
        <f>"04"</f>
        <v>04</v>
      </c>
      <c r="F277" s="1">
        <v>2</v>
      </c>
      <c r="I277" s="1" t="s">
        <v>17</v>
      </c>
      <c r="J277" s="10"/>
      <c r="K277" s="7" t="s">
        <v>381</v>
      </c>
      <c r="L277" s="1">
        <v>2015</v>
      </c>
      <c r="M277" s="1" t="s">
        <v>106</v>
      </c>
      <c r="N277" s="1" t="s">
        <v>29</v>
      </c>
    </row>
    <row r="278" spans="1:14" ht="63.75" customHeight="1">
      <c r="A278" s="1" t="str">
        <f t="shared" si="12"/>
        <v>2018-08-04</v>
      </c>
      <c r="B278" s="1" t="str">
        <f>"1330"</f>
        <v>1330</v>
      </c>
      <c r="C278" s="5" t="s">
        <v>324</v>
      </c>
      <c r="D278" s="5" t="s">
        <v>326</v>
      </c>
      <c r="E278" s="1" t="str">
        <f>"02"</f>
        <v>02</v>
      </c>
      <c r="F278" s="1">
        <v>4</v>
      </c>
      <c r="G278" s="1" t="s">
        <v>26</v>
      </c>
      <c r="I278" s="1" t="s">
        <v>17</v>
      </c>
      <c r="J278" s="10"/>
      <c r="K278" s="7" t="s">
        <v>325</v>
      </c>
      <c r="L278" s="1">
        <v>2012</v>
      </c>
      <c r="M278" s="1" t="s">
        <v>81</v>
      </c>
      <c r="N278" s="1" t="s">
        <v>78</v>
      </c>
    </row>
    <row r="279" spans="1:14" ht="60">
      <c r="A279" s="1" t="str">
        <f t="shared" si="12"/>
        <v>2018-08-04</v>
      </c>
      <c r="B279" s="1" t="str">
        <f>"1400"</f>
        <v>1400</v>
      </c>
      <c r="C279" s="5" t="s">
        <v>319</v>
      </c>
      <c r="D279" s="5" t="s">
        <v>321</v>
      </c>
      <c r="E279" s="1" t="str">
        <f>"02"</f>
        <v>02</v>
      </c>
      <c r="F279" s="1">
        <v>1</v>
      </c>
      <c r="G279" s="1" t="s">
        <v>14</v>
      </c>
      <c r="I279" s="1" t="s">
        <v>17</v>
      </c>
      <c r="J279" s="10"/>
      <c r="K279" s="7" t="s">
        <v>320</v>
      </c>
      <c r="L279" s="1">
        <v>0</v>
      </c>
      <c r="M279" s="1" t="s">
        <v>19</v>
      </c>
      <c r="N279" s="1" t="s">
        <v>121</v>
      </c>
    </row>
    <row r="280" spans="1:14" ht="64.5" customHeight="1">
      <c r="A280" s="1" t="str">
        <f t="shared" si="12"/>
        <v>2018-08-04</v>
      </c>
      <c r="B280" s="1" t="str">
        <f>"1415"</f>
        <v>1415</v>
      </c>
      <c r="C280" s="5" t="s">
        <v>319</v>
      </c>
      <c r="D280" s="5" t="s">
        <v>323</v>
      </c>
      <c r="E280" s="1" t="str">
        <f>"02"</f>
        <v>02</v>
      </c>
      <c r="F280" s="1">
        <v>2</v>
      </c>
      <c r="G280" s="1" t="s">
        <v>26</v>
      </c>
      <c r="I280" s="1" t="s">
        <v>17</v>
      </c>
      <c r="J280" s="10"/>
      <c r="K280" s="7" t="s">
        <v>322</v>
      </c>
      <c r="L280" s="1">
        <v>0</v>
      </c>
      <c r="M280" s="1" t="s">
        <v>19</v>
      </c>
      <c r="N280" s="1" t="s">
        <v>200</v>
      </c>
    </row>
    <row r="281" spans="1:14" ht="60">
      <c r="A281" s="1" t="str">
        <f t="shared" si="12"/>
        <v>2018-08-04</v>
      </c>
      <c r="B281" s="1" t="str">
        <f>"1430"</f>
        <v>1430</v>
      </c>
      <c r="C281" s="5" t="s">
        <v>344</v>
      </c>
      <c r="D281" s="5" t="s">
        <v>380</v>
      </c>
      <c r="E281" s="1" t="str">
        <f>"01"</f>
        <v>01</v>
      </c>
      <c r="F281" s="1">
        <v>4</v>
      </c>
      <c r="G281" s="1" t="s">
        <v>14</v>
      </c>
      <c r="H281" s="1" t="s">
        <v>177</v>
      </c>
      <c r="I281" s="1" t="s">
        <v>17</v>
      </c>
      <c r="J281" s="10"/>
      <c r="K281" s="7" t="s">
        <v>345</v>
      </c>
      <c r="L281" s="1">
        <v>2012</v>
      </c>
      <c r="M281" s="1" t="s">
        <v>19</v>
      </c>
      <c r="N281" s="1" t="s">
        <v>346</v>
      </c>
    </row>
    <row r="282" spans="1:14" ht="45">
      <c r="A282" s="1" t="str">
        <f t="shared" si="12"/>
        <v>2018-08-04</v>
      </c>
      <c r="B282" s="1" t="str">
        <f>"1530"</f>
        <v>1530</v>
      </c>
      <c r="C282" s="5" t="s">
        <v>347</v>
      </c>
      <c r="E282" s="1" t="str">
        <f>"2016"</f>
        <v>2016</v>
      </c>
      <c r="F282" s="1">
        <v>3</v>
      </c>
      <c r="G282" s="1" t="s">
        <v>26</v>
      </c>
      <c r="I282" s="1" t="s">
        <v>17</v>
      </c>
      <c r="J282" s="10"/>
      <c r="K282" s="7" t="s">
        <v>348</v>
      </c>
      <c r="L282" s="1">
        <v>0</v>
      </c>
      <c r="M282" s="1" t="s">
        <v>19</v>
      </c>
      <c r="N282" s="1" t="s">
        <v>349</v>
      </c>
    </row>
    <row r="283" spans="1:14" ht="60">
      <c r="A283" s="1" t="str">
        <f t="shared" si="12"/>
        <v>2018-08-04</v>
      </c>
      <c r="B283" s="1" t="str">
        <f>"1700"</f>
        <v>1700</v>
      </c>
      <c r="C283" s="5" t="s">
        <v>350</v>
      </c>
      <c r="D283" s="5" t="s">
        <v>352</v>
      </c>
      <c r="E283" s="1" t="str">
        <f>"1"</f>
        <v>1</v>
      </c>
      <c r="F283" s="1">
        <v>4</v>
      </c>
      <c r="G283" s="1" t="s">
        <v>14</v>
      </c>
      <c r="I283" s="1" t="s">
        <v>17</v>
      </c>
      <c r="J283" s="10"/>
      <c r="K283" s="7" t="s">
        <v>351</v>
      </c>
      <c r="L283" s="1">
        <v>2013</v>
      </c>
      <c r="M283" s="1" t="s">
        <v>106</v>
      </c>
      <c r="N283" s="1" t="s">
        <v>266</v>
      </c>
    </row>
    <row r="284" spans="1:14" ht="45">
      <c r="A284" s="1" t="str">
        <f t="shared" si="12"/>
        <v>2018-08-04</v>
      </c>
      <c r="B284" s="1" t="str">
        <f>"1800"</f>
        <v>1800</v>
      </c>
      <c r="C284" s="5" t="s">
        <v>79</v>
      </c>
      <c r="E284" s="1" t="str">
        <f>"2018"</f>
        <v>2018</v>
      </c>
      <c r="F284" s="1">
        <v>21</v>
      </c>
      <c r="G284" s="1" t="s">
        <v>63</v>
      </c>
      <c r="J284" s="10" t="s">
        <v>388</v>
      </c>
      <c r="K284" s="7" t="s">
        <v>80</v>
      </c>
      <c r="L284" s="1">
        <v>2018</v>
      </c>
      <c r="M284" s="1" t="s">
        <v>81</v>
      </c>
      <c r="N284" s="1" t="s">
        <v>65</v>
      </c>
    </row>
    <row r="285" spans="1:14" ht="60">
      <c r="A285" s="1" t="str">
        <f t="shared" si="12"/>
        <v>2018-08-04</v>
      </c>
      <c r="B285" s="1" t="str">
        <f>"1830"</f>
        <v>1830</v>
      </c>
      <c r="C285" s="5" t="s">
        <v>163</v>
      </c>
      <c r="D285" s="5" t="s">
        <v>165</v>
      </c>
      <c r="E285" s="1" t="str">
        <f>"02"</f>
        <v>02</v>
      </c>
      <c r="F285" s="1">
        <v>1</v>
      </c>
      <c r="G285" s="1" t="s">
        <v>14</v>
      </c>
      <c r="I285" s="1" t="s">
        <v>17</v>
      </c>
      <c r="J285" s="10"/>
      <c r="K285" s="7" t="s">
        <v>164</v>
      </c>
      <c r="L285" s="1">
        <v>2014</v>
      </c>
      <c r="M285" s="1" t="s">
        <v>19</v>
      </c>
      <c r="N285" s="1" t="s">
        <v>166</v>
      </c>
    </row>
    <row r="286" spans="1:14" ht="45">
      <c r="A286" s="1" t="str">
        <f t="shared" si="12"/>
        <v>2018-08-04</v>
      </c>
      <c r="B286" s="1" t="str">
        <f>"1930"</f>
        <v>1930</v>
      </c>
      <c r="C286" s="5" t="s">
        <v>353</v>
      </c>
      <c r="E286" s="1" t="str">
        <f>"2018"</f>
        <v>2018</v>
      </c>
      <c r="F286" s="1">
        <v>14</v>
      </c>
      <c r="G286" s="1" t="s">
        <v>63</v>
      </c>
      <c r="J286" s="10"/>
      <c r="K286" s="7" t="s">
        <v>354</v>
      </c>
      <c r="L286" s="1">
        <v>2018</v>
      </c>
      <c r="M286" s="1" t="s">
        <v>19</v>
      </c>
      <c r="N286" s="1" t="s">
        <v>97</v>
      </c>
    </row>
    <row r="287" spans="1:14" ht="60">
      <c r="A287" s="1" t="str">
        <f t="shared" si="12"/>
        <v>2018-08-04</v>
      </c>
      <c r="B287" s="1" t="str">
        <f>"1935"</f>
        <v>1935</v>
      </c>
      <c r="C287" s="8">
        <v>88</v>
      </c>
      <c r="D287" s="8">
        <v>88</v>
      </c>
      <c r="E287" s="1" t="str">
        <f>"00"</f>
        <v>00</v>
      </c>
      <c r="F287" s="1">
        <v>0</v>
      </c>
      <c r="G287" s="1" t="s">
        <v>103</v>
      </c>
      <c r="H287" s="1" t="s">
        <v>15</v>
      </c>
      <c r="I287" s="1" t="s">
        <v>17</v>
      </c>
      <c r="J287" s="10"/>
      <c r="K287" s="7" t="s">
        <v>355</v>
      </c>
      <c r="L287" s="1">
        <v>2014</v>
      </c>
      <c r="M287" s="1" t="s">
        <v>19</v>
      </c>
      <c r="N287" s="1" t="s">
        <v>20</v>
      </c>
    </row>
    <row r="288" spans="1:14" s="26" customFormat="1" ht="60">
      <c r="A288" s="20" t="str">
        <f t="shared" si="12"/>
        <v>2018-08-04</v>
      </c>
      <c r="B288" s="21" t="str">
        <f>"2035"</f>
        <v>2035</v>
      </c>
      <c r="C288" s="22" t="s">
        <v>408</v>
      </c>
      <c r="D288" s="23"/>
      <c r="E288" s="20" t="s">
        <v>14</v>
      </c>
      <c r="F288" s="20" t="s">
        <v>14</v>
      </c>
      <c r="G288" s="20" t="str">
        <f>" "</f>
        <v> </v>
      </c>
      <c r="H288" s="20">
        <v>0</v>
      </c>
      <c r="I288" s="20" t="s">
        <v>17</v>
      </c>
      <c r="J288" s="24" t="s">
        <v>406</v>
      </c>
      <c r="K288" s="25" t="s">
        <v>409</v>
      </c>
      <c r="L288" s="20">
        <v>2015</v>
      </c>
      <c r="M288" s="20" t="s">
        <v>28</v>
      </c>
      <c r="N288" s="20" t="s">
        <v>410</v>
      </c>
    </row>
    <row r="289" spans="1:14" ht="66.75" customHeight="1">
      <c r="A289" s="1" t="str">
        <f t="shared" si="12"/>
        <v>2018-08-04</v>
      </c>
      <c r="B289" s="1" t="str">
        <f>"2200"</f>
        <v>2200</v>
      </c>
      <c r="C289" s="5" t="s">
        <v>298</v>
      </c>
      <c r="E289" s="1" t="str">
        <f>"2018"</f>
        <v>2018</v>
      </c>
      <c r="F289" s="1">
        <v>20</v>
      </c>
      <c r="G289" s="1" t="s">
        <v>63</v>
      </c>
      <c r="I289" s="1" t="s">
        <v>17</v>
      </c>
      <c r="J289" s="10"/>
      <c r="K289" s="7" t="s">
        <v>299</v>
      </c>
      <c r="L289" s="1">
        <v>2018</v>
      </c>
      <c r="M289" s="1" t="s">
        <v>19</v>
      </c>
      <c r="N289" s="1" t="s">
        <v>115</v>
      </c>
    </row>
    <row r="290" spans="1:14" ht="60">
      <c r="A290" s="1" t="str">
        <f t="shared" si="12"/>
        <v>2018-08-04</v>
      </c>
      <c r="B290" s="1" t="str">
        <f>"2300"</f>
        <v>2300</v>
      </c>
      <c r="C290" s="5" t="s">
        <v>139</v>
      </c>
      <c r="D290" s="5" t="s">
        <v>356</v>
      </c>
      <c r="E290" s="1" t="str">
        <f>"01"</f>
        <v>01</v>
      </c>
      <c r="F290" s="1">
        <v>18</v>
      </c>
      <c r="G290" s="1" t="s">
        <v>26</v>
      </c>
      <c r="I290" s="1" t="s">
        <v>17</v>
      </c>
      <c r="J290" s="10"/>
      <c r="K290" s="7" t="s">
        <v>140</v>
      </c>
      <c r="L290" s="1">
        <v>2010</v>
      </c>
      <c r="M290" s="1" t="s">
        <v>106</v>
      </c>
      <c r="N290" s="1" t="s">
        <v>78</v>
      </c>
    </row>
    <row r="291" spans="1:14" ht="45">
      <c r="A291" s="1" t="str">
        <f t="shared" si="12"/>
        <v>2018-08-04</v>
      </c>
      <c r="B291" s="1" t="str">
        <f>"2330"</f>
        <v>2330</v>
      </c>
      <c r="C291" s="5" t="s">
        <v>357</v>
      </c>
      <c r="E291" s="1" t="str">
        <f>"00"</f>
        <v>00</v>
      </c>
      <c r="F291" s="1">
        <v>0</v>
      </c>
      <c r="G291" s="1" t="s">
        <v>26</v>
      </c>
      <c r="H291" s="1" t="s">
        <v>358</v>
      </c>
      <c r="I291" s="1" t="s">
        <v>17</v>
      </c>
      <c r="J291" s="10"/>
      <c r="K291" s="7" t="s">
        <v>359</v>
      </c>
      <c r="L291" s="1">
        <v>2015</v>
      </c>
      <c r="M291" s="1" t="s">
        <v>19</v>
      </c>
      <c r="N291" s="1" t="s">
        <v>115</v>
      </c>
    </row>
    <row r="292" spans="1:14" ht="63.75" customHeight="1">
      <c r="A292" s="18" t="str">
        <f t="shared" si="12"/>
        <v>2018-08-04</v>
      </c>
      <c r="B292" s="18" t="str">
        <f>"2430"</f>
        <v>2430</v>
      </c>
      <c r="C292" s="19" t="s">
        <v>408</v>
      </c>
      <c r="D292" s="13"/>
      <c r="E292" s="14" t="s">
        <v>14</v>
      </c>
      <c r="F292" s="14" t="s">
        <v>14</v>
      </c>
      <c r="G292" s="14" t="str">
        <f>" "</f>
        <v> </v>
      </c>
      <c r="H292" s="14">
        <v>0</v>
      </c>
      <c r="I292" s="14" t="s">
        <v>17</v>
      </c>
      <c r="J292" s="10"/>
      <c r="K292" s="15" t="s">
        <v>409</v>
      </c>
      <c r="L292" s="14">
        <v>2015</v>
      </c>
      <c r="M292" s="14" t="s">
        <v>28</v>
      </c>
      <c r="N292" s="14" t="s">
        <v>410</v>
      </c>
    </row>
    <row r="293" spans="1:14" ht="45">
      <c r="A293" s="1" t="str">
        <f t="shared" si="12"/>
        <v>2018-08-04</v>
      </c>
      <c r="B293" s="1" t="str">
        <f>"2600"</f>
        <v>2600</v>
      </c>
      <c r="C293" s="5" t="s">
        <v>13</v>
      </c>
      <c r="E293" s="1" t="str">
        <f>"03"</f>
        <v>03</v>
      </c>
      <c r="F293" s="1">
        <v>4</v>
      </c>
      <c r="G293" s="1" t="s">
        <v>14</v>
      </c>
      <c r="H293" s="1" t="s">
        <v>104</v>
      </c>
      <c r="I293" s="1" t="s">
        <v>17</v>
      </c>
      <c r="J293" s="10"/>
      <c r="K293" s="7" t="s">
        <v>264</v>
      </c>
      <c r="L293" s="1">
        <v>2012</v>
      </c>
      <c r="M293" s="1" t="s">
        <v>19</v>
      </c>
      <c r="N293" s="1" t="s">
        <v>211</v>
      </c>
    </row>
    <row r="294" spans="1:14" ht="45">
      <c r="A294" s="1" t="str">
        <f t="shared" si="12"/>
        <v>2018-08-04</v>
      </c>
      <c r="B294" s="1" t="str">
        <f>"2700"</f>
        <v>2700</v>
      </c>
      <c r="C294" s="5" t="s">
        <v>13</v>
      </c>
      <c r="E294" s="1" t="str">
        <f>"03"</f>
        <v>03</v>
      </c>
      <c r="F294" s="1">
        <v>4</v>
      </c>
      <c r="G294" s="1" t="s">
        <v>14</v>
      </c>
      <c r="H294" s="1" t="s">
        <v>104</v>
      </c>
      <c r="I294" s="1" t="s">
        <v>17</v>
      </c>
      <c r="J294" s="10"/>
      <c r="K294" s="7" t="s">
        <v>264</v>
      </c>
      <c r="L294" s="1">
        <v>2012</v>
      </c>
      <c r="M294" s="1" t="s">
        <v>19</v>
      </c>
      <c r="N294" s="1" t="s">
        <v>211</v>
      </c>
    </row>
    <row r="295" spans="1:14" ht="45">
      <c r="A295" s="1" t="str">
        <f t="shared" si="12"/>
        <v>2018-08-04</v>
      </c>
      <c r="B295" s="1" t="str">
        <f>"2800"</f>
        <v>2800</v>
      </c>
      <c r="C295" s="5" t="s">
        <v>13</v>
      </c>
      <c r="E295" s="1" t="str">
        <f>"03"</f>
        <v>03</v>
      </c>
      <c r="F295" s="1">
        <v>4</v>
      </c>
      <c r="G295" s="1" t="s">
        <v>14</v>
      </c>
      <c r="H295" s="1" t="s">
        <v>104</v>
      </c>
      <c r="I295" s="1" t="s">
        <v>17</v>
      </c>
      <c r="J295" s="10"/>
      <c r="K295" s="7" t="s">
        <v>264</v>
      </c>
      <c r="L295" s="1">
        <v>2012</v>
      </c>
      <c r="M295" s="1" t="s">
        <v>19</v>
      </c>
      <c r="N295" s="1" t="s">
        <v>211</v>
      </c>
    </row>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Cook</dc:creator>
  <cp:keywords/>
  <dc:description/>
  <cp:lastModifiedBy>mildboy .</cp:lastModifiedBy>
  <dcterms:created xsi:type="dcterms:W3CDTF">2018-06-29T00:58:49Z</dcterms:created>
  <dcterms:modified xsi:type="dcterms:W3CDTF">2018-07-22T10:56:57Z</dcterms:modified>
  <cp:category/>
  <cp:version/>
  <cp:contentType/>
  <cp:contentStatus/>
</cp:coreProperties>
</file>