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28620" windowHeight="13170" activeTab="0"/>
  </bookViews>
  <sheets>
    <sheet name=" NITV_EPG_Rpt526500" sheetId="1" r:id="rId1"/>
  </sheets>
  <definedNames/>
  <calcPr fullCalcOnLoad="1"/>
</workbook>
</file>

<file path=xl/sharedStrings.xml><?xml version="1.0" encoding="utf-8"?>
<sst xmlns="http://schemas.openxmlformats.org/spreadsheetml/2006/main" count="1443" uniqueCount="337">
  <si>
    <t>Date</t>
  </si>
  <si>
    <t>Start Time</t>
  </si>
  <si>
    <t>Title</t>
  </si>
  <si>
    <t>Classification</t>
  </si>
  <si>
    <t>Consumer Advice</t>
  </si>
  <si>
    <t>Digital Epg Synpopsis</t>
  </si>
  <si>
    <t>Episode Title</t>
  </si>
  <si>
    <t>Year of Production</t>
  </si>
  <si>
    <t>Country of Origin</t>
  </si>
  <si>
    <t>Nominal Length</t>
  </si>
  <si>
    <t>Fusion With Casey Donovan</t>
  </si>
  <si>
    <t>PG</t>
  </si>
  <si>
    <t xml:space="preserve">a </t>
  </si>
  <si>
    <t>Fusion is a lively, cheeky, informative and entertaining show that features new musical talent, clips, performances and interviews. Hosted by Casey Donovan.</t>
  </si>
  <si>
    <t xml:space="preserve"> </t>
  </si>
  <si>
    <t>AUSTRALIA</t>
  </si>
  <si>
    <t>56mins</t>
  </si>
  <si>
    <t>NITV On The Road: Boomerang Festival</t>
  </si>
  <si>
    <t>G</t>
  </si>
  <si>
    <t>Boomerang is a new festival held in Byron Bay over the long weekend. It is run by Rhoda Roberts, ther creator of the Dreaming Festival and is a mixture of Australian and International Indigenous Acts.</t>
  </si>
  <si>
    <t>Archie Roach</t>
  </si>
  <si>
    <t>49mins</t>
  </si>
  <si>
    <t>Bush Bands Bash</t>
  </si>
  <si>
    <t>Bush Bands Bash is the biggest concert on the Alice Springs calendar and one of the most vibrant Indigenous events in Australia.</t>
  </si>
  <si>
    <t xml:space="preserve">NITV On The Road: Saltwater Freshwater </t>
  </si>
  <si>
    <t>The Last Kinection: Brother and sister duo Joel and Naomi Wenitong share their story about the history of the band, their childhood musical influences and the tragic accident that nearly ended it all</t>
  </si>
  <si>
    <t>Last Kinection, The</t>
  </si>
  <si>
    <t>51mins</t>
  </si>
  <si>
    <t>53mins</t>
  </si>
  <si>
    <t>A-League 2014 Semi Final</t>
  </si>
  <si>
    <t>NC</t>
  </si>
  <si>
    <t>This special Sunday night coverage of Semi Final 2 is a do or die match, with the losing team knocked out and the winners through to the Grand Final. #SBSALeague</t>
  </si>
  <si>
    <t>A-League 2014 Semi Final 2:</t>
  </si>
  <si>
    <t>90mins</t>
  </si>
  <si>
    <t>NITV News Week In Review</t>
  </si>
  <si>
    <t>NITV National News features the rich diversity of contemporary life within Aboriginal and Torres Strait Islander communities, broadening and redefining the news and current affairs landscape.</t>
  </si>
  <si>
    <t>25mins</t>
  </si>
  <si>
    <t>Big Girls Don't Cry</t>
  </si>
  <si>
    <t>The program depicts the strength and resilience of three people and their families coping with end stage renal failure.</t>
  </si>
  <si>
    <t>26mins</t>
  </si>
  <si>
    <t>Noongar Dandjoo</t>
  </si>
  <si>
    <t>Produced by Curtin University students this series focuses on Noongar communities and issues such as land and country, incarceration of Aboriginal people, culture and the Constitution.</t>
  </si>
  <si>
    <t>58mins</t>
  </si>
  <si>
    <t>Barefoot Sunday</t>
  </si>
  <si>
    <t>NITV Sport brings you our very own Barefoot Sunday show combining news and events from regional and remote areas with coverage from the 2014 Koori Knockouts and Murri Carnival games.</t>
  </si>
  <si>
    <t>Unearthed</t>
  </si>
  <si>
    <t>Russell Davey is a Bardi man and carver of traditional materials. He depicts art through his carvings of Trochus Shell, Pearl Shell and Boab Nuts. He is one of a few younger generation carvers.</t>
  </si>
  <si>
    <t>Russell Davey</t>
  </si>
  <si>
    <t>14mins</t>
  </si>
  <si>
    <t>A day in the life of Demitrice Doomadgee, a student at the prestigious north Sydney school of Wenona. Demi is the first Indigenous Prefect in the schools 125 year history.</t>
  </si>
  <si>
    <t>Demi Doomadgee</t>
  </si>
  <si>
    <t>12mins</t>
  </si>
  <si>
    <t>Small Island Big Fight</t>
  </si>
  <si>
    <t>On Murray Island in the Torres Strait where the historic Mabo land rights case was fought a battle brewed over sea rights. Its outcome could have far-reaching implications for Australia's open waters.</t>
  </si>
  <si>
    <t>24mins</t>
  </si>
  <si>
    <t>Te Kaea 2014</t>
  </si>
  <si>
    <t>When it happens in the Maori world, you’ll hear about it on Te Kaea first. This is Maori Television’s flagship news program's week in review, featuring local, national and international stories.</t>
  </si>
  <si>
    <t>NEW ZEALAND</t>
  </si>
  <si>
    <t>30mins</t>
  </si>
  <si>
    <t>Awaken</t>
  </si>
  <si>
    <t>Award winning journalist Stan Grant hosts a half hour panel show, putting Aboriginal and Torres Strait Islander issues under the microscope.</t>
  </si>
  <si>
    <t>Around The Traps On NITV</t>
  </si>
  <si>
    <t>Around the Traps on NITV showing you what's hot on the box for the upcoming month.</t>
  </si>
  <si>
    <t>28mins</t>
  </si>
  <si>
    <t>Ngurra</t>
  </si>
  <si>
    <t>We follow the maintenance team from Yolgnu Radio as they traverse north-east Arnhem Land.</t>
  </si>
  <si>
    <t>Yolgnu Radio</t>
  </si>
  <si>
    <t>We follow two North East Arnhem Land Ranger groups as they go about their work, Dhimurru Rangers group based in Nhulunbuy and the Yirralka Rangers.</t>
  </si>
  <si>
    <t>Arnhem Rangers</t>
  </si>
  <si>
    <t>Living Black</t>
  </si>
  <si>
    <t>Australia's premier Indigenous current affairs program, shining a light on the issues affecting Indigenous Australians. Hosted by Karla Grant. #LivingBlackSBS</t>
  </si>
  <si>
    <t>People Of A Feather</t>
  </si>
  <si>
    <t>M</t>
  </si>
  <si>
    <t xml:space="preserve">l </t>
  </si>
  <si>
    <t>Featuring ground breaking footage from seven winters in the Artic, People of a Feather takes you through time into the world of Inuit on the Belcher Islands in Hudson Bay.</t>
  </si>
  <si>
    <t>50mins</t>
  </si>
  <si>
    <t>Kids To Coast</t>
  </si>
  <si>
    <t>Kids from the Uluru community visit the coast line to see the ocean for the first time.</t>
  </si>
  <si>
    <t xml:space="preserve">On The Ice </t>
  </si>
  <si>
    <t>MA</t>
  </si>
  <si>
    <t xml:space="preserve">d </t>
  </si>
  <si>
    <t>In this engrossing and suspenseful feature film debut by filmmaker Andrew Okpeaha MacLean, two teenage boys confront a tragic accident.</t>
  </si>
  <si>
    <t>UNITED KINGDOM</t>
  </si>
  <si>
    <t>92mins</t>
  </si>
  <si>
    <t>The Lore Of Love</t>
  </si>
  <si>
    <t xml:space="preserve">a n v </t>
  </si>
  <si>
    <t>An exploration into the relationship between Jessie, a shy 18 year old girl and her outgoing and mischievous grandmothers: Mijili, Nancy and Kumanjayi.</t>
  </si>
  <si>
    <t>The 42nd Annual Koori Knockout</t>
  </si>
  <si>
    <t>Narwan Old Boys Club Vs Mindaribba Warriors - Join Brad Cook and Luke Carroll at the 42nd Koori Knockout in Raymond Terrace for all the grass roots rugby league action.</t>
  </si>
  <si>
    <t>Narwan Old Boys Club Vs Mindaribba Warriors</t>
  </si>
  <si>
    <t>Sisters In League</t>
  </si>
  <si>
    <t xml:space="preserve">a d l </t>
  </si>
  <si>
    <t>Belinda Miller travels with the Cherbourg women's team "The Hornettes" to compete at the Qld Murri Carnival, a major Rugby League competition, and discovers the humor and the passion of these women.</t>
  </si>
  <si>
    <t xml:space="preserve">Natsiba 2008 </t>
  </si>
  <si>
    <t>National Aboriginal and Torres Strait Islander Basketball Association Championships 2008 - Game 5 Morditj vs Kununurra.</t>
  </si>
  <si>
    <t>Welcome To Wapos Bay</t>
  </si>
  <si>
    <t>The kids of Wapos Bay love adventure and their playground is a vast area that's been home to their Cree ancestors for millennia. As they explore the world around them, they learn respect &amp; cooperation</t>
  </si>
  <si>
    <t>Raiders Of The Lost Art</t>
  </si>
  <si>
    <t>CANADA</t>
  </si>
  <si>
    <t>23mins</t>
  </si>
  <si>
    <t>My Animal Friends</t>
  </si>
  <si>
    <t>A charming series for kids told from the perspective of some of our most lovable animals. Spend some time with your animal friends</t>
  </si>
  <si>
    <t>Bushwhacked</t>
  </si>
  <si>
    <t>Brandon challenges Kayne to track down an elusive cassowary, one of Australia's rarest birds.</t>
  </si>
  <si>
    <t>Cassowary</t>
  </si>
  <si>
    <t xml:space="preserve">Move It Mob Style </t>
  </si>
  <si>
    <t>We're here to get you moving and keeping fit and healthy. So get your mum, dad, brothers, sisters, aunties and uncles wherever you are to come and Move it Mob Style!</t>
  </si>
  <si>
    <t>Go Lingo</t>
  </si>
  <si>
    <t>A high energy game show packed with fun and challenges as students aged between 11-12 play a variety of hi-tech games using the latest in touch screen technology. Host Alanah Ahmat.</t>
  </si>
  <si>
    <t>Waabiny Time</t>
  </si>
  <si>
    <t>Waabiny time, playing time is djooradiny, it's fun. It's about keeping walang, keeping healthy. Let's play djenborl football and learn to handball and take on the obstacle course. It's deadly koolangk</t>
  </si>
  <si>
    <t>Playtime</t>
  </si>
  <si>
    <t>Bizou</t>
  </si>
  <si>
    <t>A lively, animated pre-school series that explores the wonderful world of animals through the eyes of a cheerful little Aboriginal princess named Bizou.</t>
  </si>
  <si>
    <t>22mins</t>
  </si>
  <si>
    <t>Move It Mob Style</t>
  </si>
  <si>
    <t>Fit First</t>
  </si>
  <si>
    <t>Follows four individuals in their pursuit to lose weight and get healthy.</t>
  </si>
  <si>
    <t>Torres To The Thames</t>
  </si>
  <si>
    <t>Torres To The Thames follows the Purple Spider Dance troupe as they perform at a prestigious Festival in England.  The experience will strengthen their connection and belief in their Culture.</t>
  </si>
  <si>
    <t>57mins</t>
  </si>
  <si>
    <t>Yarning Up</t>
  </si>
  <si>
    <t>A compilation of short documentaries from the top end of Australia, Yarning Up is an initiative aimed at developing regional filmmakers from the Northern Territory.</t>
  </si>
  <si>
    <t>NITV News</t>
  </si>
  <si>
    <t>Tangaroa With Pio</t>
  </si>
  <si>
    <t>A fun and informative bilingual fishing programme following Pio on his ocean-oriented escapades around the coastal communities of Aotearoa as well as the Pacific Islands.</t>
  </si>
  <si>
    <t>Surviving</t>
  </si>
  <si>
    <t>Husband and wife performers Brendon and Tessa first met several years ago at a school spectacular and today are the creative and driving force behind Microwave Jenny.</t>
  </si>
  <si>
    <t>Microwave Jenny</t>
  </si>
  <si>
    <t>15mins</t>
  </si>
  <si>
    <t>A portrait of Wiradjuri Artist Duncan Smith as he prepares for his first major exhibition.</t>
  </si>
  <si>
    <t>Duncan Smith</t>
  </si>
  <si>
    <t>Love Patrol</t>
  </si>
  <si>
    <t xml:space="preserve">a s </t>
  </si>
  <si>
    <t>The Love Patrol story continues with the discovery of a girl's body in the undergrowth, a creeper unsettles the community, the Minister's wife becomes increasinly unhappy with her home situation.</t>
  </si>
  <si>
    <t>VANUATU</t>
  </si>
  <si>
    <t>27mins</t>
  </si>
  <si>
    <t>The Long Walk Of Nelson Mandela</t>
  </si>
  <si>
    <t>The story of the man behind the myth, probing Mandela's character, leadership and life's method through intimate recollections with friends, political allies and adversaries. #SBSdoco</t>
  </si>
  <si>
    <t>USA</t>
  </si>
  <si>
    <t>110mins</t>
  </si>
  <si>
    <t>Blackstone</t>
  </si>
  <si>
    <t xml:space="preserve">s </t>
  </si>
  <si>
    <t>Intense, compelling and confrontational, Blackstone is an unmuted exploration of First Nations power and politics, unfolding over nine one-hour episodes.</t>
  </si>
  <si>
    <t>Human</t>
  </si>
  <si>
    <t>44mins</t>
  </si>
  <si>
    <t>Murri Rugby League Carnival 2013</t>
  </si>
  <si>
    <t>NITV Sport brings you all the exciting local rugby league action from the 2013 Murri Rugby League Carnival held in Ipswich, Queensland!</t>
  </si>
  <si>
    <t>Yarrabah Seahawks V Cherbourg United</t>
  </si>
  <si>
    <t>64mins</t>
  </si>
  <si>
    <t>Ella 7's 2009</t>
  </si>
  <si>
    <t>Mid North Coast Dolphins v Brisbane Rebels, Rosemeadow Eastern v Waterloo Storm No. 2, Nambucca v Coonamble Rams, Toomelah Tigers v Nari Nari Warriors.</t>
  </si>
  <si>
    <t>59mins</t>
  </si>
  <si>
    <t>Narwan Eels 1 Vs Bogabilla Warriors - Join Brad Cook and Luke Carroll at the 42nd Koori Knockout in Raymond Terrace for all the grass roots rugby league action.</t>
  </si>
  <si>
    <t>Narwan Eels 1 Vs Bogabilla Warriors</t>
  </si>
  <si>
    <t>2011 Lightning Cup</t>
  </si>
  <si>
    <t>Top End grassroots AFL at its best.</t>
  </si>
  <si>
    <t>Warren Creek Vs Plenty Hwy</t>
  </si>
  <si>
    <t>55mins</t>
  </si>
  <si>
    <t>National Aboriginal and Torres Strait Islander Basketball Association Championships 2008 - Game 6 Onslow Vs Halls Creek.</t>
  </si>
  <si>
    <t>mins</t>
  </si>
  <si>
    <t>Hardest Lesson, The</t>
  </si>
  <si>
    <t>Brandon challenges Kayne to find a honey ant in the midst of the central desert - a ridiculous idea, especially when Kayne learns they live four feet underground.</t>
  </si>
  <si>
    <t>Honey Ant</t>
  </si>
  <si>
    <t>Keny, Koodjal, Dambart-One, Two Three. Counting is moorditj And do you know the kala, the colours of the rainbow</t>
  </si>
  <si>
    <t>Colours And Numbers</t>
  </si>
  <si>
    <t>Moose TV</t>
  </si>
  <si>
    <t>George stages a telethon to save Moose TV, Gerry makes a deal with mining magnate Warner W. Warner, the murderous Jack Pratt turns up in town to kill George, and Ernie finishes making his drum.</t>
  </si>
  <si>
    <t>Jack Pratt</t>
  </si>
  <si>
    <t>Nin's Brother</t>
  </si>
  <si>
    <t>Nin's Brother follows a family from New South Wales to South Australia, as they seek to unravel the fate of their brother and great uncle. They uncover a story of forbidden love and murder.</t>
  </si>
  <si>
    <t>Desperate Measures</t>
  </si>
  <si>
    <t>Janet Cox recounts her memory of the day she took the desperate measure of sitting in front of 150 police to stop the company Woodside from going onto country to begin drilling near James Price Point.</t>
  </si>
  <si>
    <t>Black Tuesday With Janet Cox</t>
  </si>
  <si>
    <t>Kerry Reed-Gilbert a Wiradjuri woman takes us on a journey as she talks about her father Kevin's triumphs and struggles and the political views that helped to address Indigenous inequality.</t>
  </si>
  <si>
    <t>Kevin Gilbert</t>
  </si>
  <si>
    <t>Double Trouble</t>
  </si>
  <si>
    <t>Double Trouble is a light-hearted comedy drama about twins who were separated at birth, yet one day find themselves face to face. The twins' chance meeting changes many people's lives.</t>
  </si>
  <si>
    <t>Two Dollars</t>
  </si>
  <si>
    <t>Australia's premier Indigenous current affairs program, shining a light on the issues affecting Indigenous Australians. Hosted by Karla Grant. (New Episode) #LivingBlackSBS</t>
  </si>
  <si>
    <t>By The Rapids</t>
  </si>
  <si>
    <t>Animated comedy that takes a satirical look at what happens when a thoroughly urban family relocates from Toronto to the Aboriginal community where the successful lawyer parents were born and raised.</t>
  </si>
  <si>
    <t>The Boondocks</t>
  </si>
  <si>
    <t xml:space="preserve">A February heat wave settles over Woodcrest. When Riley opens a fire hydrant and invites his neighbours to join him, Uncle Ruckus threatens to call the police  </t>
  </si>
  <si>
    <t>Riley Wuz Here</t>
  </si>
  <si>
    <t>ANZ Netball Championship 2014</t>
  </si>
  <si>
    <t>Live coverage of the Melbourne Vixens taking on the NSW Swifts at Hisense Arena, Melbourne, in Round 10 of the 2014 ANZ Netball Championships. #SBSNetball</t>
  </si>
  <si>
    <t>71mins</t>
  </si>
  <si>
    <t>Yolngu 7s v Graduates, Nth United v Dubbo Rhinos, Country King Browns v Kelly Breed, Coffs v Uni West Syd.</t>
  </si>
  <si>
    <t>Griffith 3 Way United Vs Dunghutti Warriors - Join Brad Cook and Luke Carroll at the 42nd Koori Knockout in Raymond Terrace for all the grass roots rugby league action.</t>
  </si>
  <si>
    <t>Griffith 3 Way United Vs Dunghutti Warriors</t>
  </si>
  <si>
    <t>Mutitjula Vs Laramba</t>
  </si>
  <si>
    <t>National Aboriginal and Torres Strait Islander Basketball Association Championships 2008 - Game 7 Triball Vs Roeburne.</t>
  </si>
  <si>
    <t>52mins</t>
  </si>
  <si>
    <t>Dance Monkey Dance</t>
  </si>
  <si>
    <t>Brandon challenges Kayne to the unthinkable- to lure in a great white shark by beatboxing!</t>
  </si>
  <si>
    <t>Great White Sharks</t>
  </si>
  <si>
    <t>Maara, hands and djena, feet are very useful to us and together with the other parts of our body help us every day. Maara baam, hands clap and djena kakarook, feet dance. It's too deadly koolangka.</t>
  </si>
  <si>
    <t>Body And Movement</t>
  </si>
  <si>
    <t>Memory Tree</t>
  </si>
  <si>
    <t>A rare insight into the nature of enduring creativity and the power of the imagination. This film tells the passionate life story of internationally acclaimed artist, David Boyd.</t>
  </si>
  <si>
    <t>Rhef 2013</t>
  </si>
  <si>
    <t>Rural Health Education Foundation delivers topical, high quality, evidence-based educational programs enriched by the voluntary participation of the best health and medical experts in Australia.</t>
  </si>
  <si>
    <t>New Bush Telegraph, The</t>
  </si>
  <si>
    <t>62mins</t>
  </si>
  <si>
    <t>Our Footprint</t>
  </si>
  <si>
    <t xml:space="preserve">w </t>
  </si>
  <si>
    <t>Gungaloo Man, Tim Kemp a remarkable 91 year old man who collated in his own experience of being a young person on the Woorabinda mission.</t>
  </si>
  <si>
    <t>Tim Kemp</t>
  </si>
  <si>
    <t>83 year old Bard elder Roy Wiggan shares the story of his father Little Wiggan who was lost at sea for four days, many years ago, off the coast of One Arm Point, when Roy was just a boy.</t>
  </si>
  <si>
    <t>Roy Wiggan</t>
  </si>
  <si>
    <t>13mins</t>
  </si>
  <si>
    <t>Kriol Kitchen</t>
  </si>
  <si>
    <t>Beef Curry using foundation spices &amp; Ikam Bilis with Chilli &amp; Eggs: In this episode we enjoy the culinary skills of Veronica Francis who draws on her Malaysian influences from her father.</t>
  </si>
  <si>
    <t>Broome: Veronica Francis</t>
  </si>
  <si>
    <t>We Shall Remain</t>
  </si>
  <si>
    <t xml:space="preserve">a v </t>
  </si>
  <si>
    <t>The story of the Shawnee leader Tecumseh and his brother, Tenskwatawa, known as the Prophet.  Following the American Revolution, the Prophet led a spiritual movement that drew thousands of followers.</t>
  </si>
  <si>
    <t>Tecumseh's Vision</t>
  </si>
  <si>
    <t>81mins</t>
  </si>
  <si>
    <t>Colour Theory</t>
  </si>
  <si>
    <t>Colour Theory unearths a variety of Contemporary Indigenous Artist and their connection to their art, community and country. An exciting new series hosted by the proclaimed show off, "Richard Bell".</t>
  </si>
  <si>
    <t>Jake Nash</t>
  </si>
  <si>
    <t>Defining Moments</t>
  </si>
  <si>
    <t>Follow Jeremy Geia as he takes you through the spectacular Laura Festival. Jeremy meets elders, dancers and gets the stories behind the color and festivities to find out what makes it so special.</t>
  </si>
  <si>
    <t>Laura</t>
  </si>
  <si>
    <t>Possibles V Probables</t>
  </si>
  <si>
    <t>63mins</t>
  </si>
  <si>
    <t>Brisbane Rebels v Dharawal 7s, La Pa Lovelies v Coonamble Cougars, Bris bane Rebels v Deadly Dead Bulls, Country King Browns v Moree.</t>
  </si>
  <si>
    <t>Newcastle Yowies Vs Murrumbidgee Crows, Semi Final 1 - Join Brad Cook and Luke Carroll at the 42nd Koori Knockout in Raymond Terrace for all the grass roots rugby league action.</t>
  </si>
  <si>
    <t>Newcastle Yowies Vs Murrumbidgee Crows</t>
  </si>
  <si>
    <t>69mins</t>
  </si>
  <si>
    <t>Ntjalka Vs Mutitjulu</t>
  </si>
  <si>
    <t>National Aboriginal and Torres Strait Islander Basketball Association Championships 2008 - Game 8 Desert Diamonds Vs Vaysar.</t>
  </si>
  <si>
    <t>Self Improvement</t>
  </si>
  <si>
    <t>Brandon takes Kayne to the Great Barrier Reef to track down one of the greatest sights in the animals kingdom: baby turtles racing for the sea minutes after they are born.</t>
  </si>
  <si>
    <t>Turtles</t>
  </si>
  <si>
    <t>Djinang, Look! It's a yongka, a kangaroo. And can you see the wetj, the emu full of feathers</t>
  </si>
  <si>
    <t>Animals And Tracks</t>
  </si>
  <si>
    <t>In The Frame</t>
  </si>
  <si>
    <t>This program hosted by Rhoda Roberts takes us on a journey exploring the lives of our heroes and personalities as they talk candidly about their photos. This episode features Shellie Morris.</t>
  </si>
  <si>
    <t>Korraiyn</t>
  </si>
  <si>
    <t>Korraiyn explores the unique style and connection to country of Indigenous surfers. It also reveals how for Australia's saltwater people surfing is more than just wave riding.</t>
  </si>
  <si>
    <t>Mojo Working</t>
  </si>
  <si>
    <t>The making of NT Mojo, describing the emotional journey by nine Indigenous people as they learn to mojo: Tell stories using powerful mobile digital technology</t>
  </si>
  <si>
    <t>Around The Campfire</t>
  </si>
  <si>
    <t>Greenhill School teaches and maintains Dunghutti in Kempsey and is steeped in the history of the community and how it is strengthening its youth in Kempsey.</t>
  </si>
  <si>
    <t>Kempsey</t>
  </si>
  <si>
    <t>Elder Nancy McDinny takes us on a journey through Karrwa country and her paintings about resistance, restoration and belonging.</t>
  </si>
  <si>
    <t>We Paint We Belong</t>
  </si>
  <si>
    <t>The Marngrook Footy Show</t>
  </si>
  <si>
    <t>Marngrook is Australia's most unique footy show that focuses on our Indigenous AFL players and features Indigenous presenters including host Grant Hansen.</t>
  </si>
  <si>
    <t>Hunting Aotearoa</t>
  </si>
  <si>
    <t xml:space="preserve">a w </t>
  </si>
  <si>
    <t>We are hunting in the heartland of Otago. Howie meets a professional duck-caller-maker who shows him how to speak in duck language. Howie then meets up with professional rabbit shooter Euan Butters.</t>
  </si>
  <si>
    <t>Roxburgh</t>
  </si>
  <si>
    <t>Lockie, Ross and Brent take Howie out on a pig hunt Te Anau style. The boys bumped into Howie in the pub a few nights earlier and all but gave a guarantee of a kill.</t>
  </si>
  <si>
    <t>Te Anau</t>
  </si>
  <si>
    <t>Mana Mamau</t>
  </si>
  <si>
    <t xml:space="preserve">v </t>
  </si>
  <si>
    <t>Showcasing the current generation of wrestling talent, the Impact Pro Wrestling circuit is overflowing with passionate and vibrant Maori and Pacific Island athletes.</t>
  </si>
  <si>
    <t xml:space="preserve">a n </t>
  </si>
  <si>
    <t>Not Just Cricket</t>
  </si>
  <si>
    <t>For the first time and Indigenous cricket team tours India. It's a journey of discovery as they experience a new culture - where cricket is king.</t>
  </si>
  <si>
    <t>La Perouse Vs Bulgar Ngaru, Under 15s Grand Final - Join Brad Cook and Luke Carroll at the 42nd Koori Knockout in Raymond Terrace for all the grass roots rugby league action.</t>
  </si>
  <si>
    <t>Under 15s Grand Final</t>
  </si>
  <si>
    <t>Ltyentye Apurte Vs Titlikala</t>
  </si>
  <si>
    <t>National Aboriginal and Torres Strait Islander Basketball Association Championships 2008 - Game 9 Boxa Vs Morditj.</t>
  </si>
  <si>
    <t>Patients</t>
  </si>
  <si>
    <t>Brandon challenges Kayne to catch a saltwater croc and attach a satellite tag to it to help rangers keep the local community safe.</t>
  </si>
  <si>
    <t>Saltwater Croc</t>
  </si>
  <si>
    <t>In Noongar Boodgar, Noongar Country there's so much to see. Wano, this way the djet, the flowers and ali bidi, that way you can see the boorn, the trees. Moorditj!</t>
  </si>
  <si>
    <t>Country And Directions</t>
  </si>
  <si>
    <t>Shaq Vs</t>
  </si>
  <si>
    <t>NBA star laces on the gloves to challenge Shane Mosley in an exhibition boxing match in Las Vegas. Shaq attempts some hocus-pocus with magicians Penn and Teller</t>
  </si>
  <si>
    <t>Penn &amp; Teller (Magicians)</t>
  </si>
  <si>
    <t>40mins</t>
  </si>
  <si>
    <t>Tales Of Oceania</t>
  </si>
  <si>
    <t>Unique stories and myths that celebrate the diversity of the people of the Pacific and South East Asia.The stories reflect the power of the living traditional world.</t>
  </si>
  <si>
    <t>Nganampa Anwernekenhe</t>
  </si>
  <si>
    <t>In October 2007, the Jarlmadangah Community celebrated 25 years of a journey of self-determination to the fulfillment of the dream to maintain traditional language, law and culture.</t>
  </si>
  <si>
    <t>Jarlmadangah</t>
  </si>
  <si>
    <t>Around The Traps</t>
  </si>
  <si>
    <t>We wrap up what is happening around Australia in our communities in arts and culture. Hosted by Alan Clarke and Mayrah Sonter.</t>
  </si>
  <si>
    <t>0mins</t>
  </si>
  <si>
    <t>Shaquille O'Neal visits NFL quarterback Ben Roethlisberger for a football challenge, training at the Pittsburgh Steelers practice facility and playing a 7-on-7 game at a Pennsylvania high school.</t>
  </si>
  <si>
    <t>Ben Roethlisberger (Gridiron)</t>
  </si>
  <si>
    <t>41mins</t>
  </si>
  <si>
    <t>Jazz</t>
  </si>
  <si>
    <t>Jazz began in New Orleans, 19th century America's most cosmopolitan city, where the sounds of marching bands, Italian opera, Caribbean rhythms and minstrel shows fill the streets with a rich diversity</t>
  </si>
  <si>
    <t>Gumbo</t>
  </si>
  <si>
    <t>Sitting Bull: A Stone In My Heart</t>
  </si>
  <si>
    <t>Award-winning documentary which provides an insight into the life of the Hunkpapa Lakota Sioux holy man and chief, Sitting Bull.</t>
  </si>
  <si>
    <t>Inala Panthers V Highlanders</t>
  </si>
  <si>
    <t>Coffs Harbour v Dharawal 7s, Waterloo Storm 2 v Coonamble Rams, Nari Nari Warriors v Graduates, UTS Waterloo Storm v Deadly Dead Bulls.</t>
  </si>
  <si>
    <t>Moree Boomerangs 1 Vs Gunarul Warriors, Under 17s Grand Final - Join Brad Cook and Luke Carroll at the 42nd Koori Knockout in Raymond Terrace for all the grass roots rugby league action.</t>
  </si>
  <si>
    <t>Under 17s Grand Final</t>
  </si>
  <si>
    <t>Trucking Yard Vs Mt Allen</t>
  </si>
  <si>
    <t>National Aboriginal and Torres Strait Islander Basketball Association Championships 2008 - Game 10 Onslow Vs halls Creek.</t>
  </si>
  <si>
    <t>Volumz</t>
  </si>
  <si>
    <t xml:space="preserve">a l </t>
  </si>
  <si>
    <t>Hosted by Alec Doomadgee, Volumz brings you music and interviews highlighting the best of the Australian Indigenous music scene.</t>
  </si>
  <si>
    <t>60mins</t>
  </si>
  <si>
    <t>Beat Strokes: Keep The Pressure Down</t>
  </si>
  <si>
    <t xml:space="preserve">Pacifica: Tales From The South Seas </t>
  </si>
  <si>
    <t>Tales of adventure, stories of heroes and colourful characters, spellbinding tales of customs and traditions of the unique peoples and societies of the South Pacific.</t>
  </si>
  <si>
    <t>Maori TV's Native Affairs</t>
  </si>
  <si>
    <t>Maori Television's flagship current affairs show, Native Affairs, mixes pre-recorded stories with live interviews and panels, where invited guests discuss the latest events.</t>
  </si>
  <si>
    <t>Racial fights at Murray Bridge High School affected the whole community. The fight and struggle to get Aboriginal studies into the ciriculum and now we get to see the benefits to the kids.</t>
  </si>
  <si>
    <t>Murray Bridge High School</t>
  </si>
  <si>
    <t>Sugar Slaves</t>
  </si>
  <si>
    <t>The Australian sugar industry was founded on the sweat of men and women enticed or kidnapped from the islands of the South Pacific. Sugar Slaves is the story of that human traffic.</t>
  </si>
  <si>
    <t>NITV On The Road: Saltwater Freshwater</t>
  </si>
  <si>
    <t>Jay Davis Trio: Jay Davis not only rocks it out as shown in this episode but also regards himself as a bit of a comedian. Jay shares his childhood stories about growing up around Taree.</t>
  </si>
  <si>
    <t>Jay Davis Trio</t>
  </si>
  <si>
    <t>The New Black</t>
  </si>
  <si>
    <t>This collection of 7short films showcases the rising stars of the Indigenous film industry in Australia. It illustrates diverse storytelling abilities and shares intimate depictions of indigenous life</t>
  </si>
  <si>
    <t>76mins</t>
  </si>
  <si>
    <t>Bush Plum</t>
  </si>
  <si>
    <t>This is a visual poem, capturing the imagery and connection between painting and country.  The art of Angelina Pwerle is a reflection of beliefs, of culture, of country, of its plants and animals.</t>
  </si>
  <si>
    <t>31mins</t>
  </si>
  <si>
    <t>Southern Dingoes V Yarrabah Seahawks</t>
  </si>
  <si>
    <t>66mins</t>
  </si>
  <si>
    <t>Brisbane Rebels v La Pa Lovelies, Northern United v Eastern Spirit, Bowraville v Central Coast Pelicans, Sydney Skindogs v Boomanulla Raiders.</t>
  </si>
  <si>
    <t>Mindaribba Sisters Vs Redfern All Blacks, Women's Grand Final - Join Brad Cook and Luke Carroll at the 42nd Koori Knockout in Raymond Terrace for all the grass roots rugby league action.</t>
  </si>
  <si>
    <t>Women's Grand Final</t>
  </si>
  <si>
    <t>Central Arrente Vs Titjikala</t>
  </si>
  <si>
    <t>National Aboriginal and Torres Strait Islander Basketball Association Championships 2008 - Game 11 Vaysar Vs Rebels.</t>
  </si>
  <si>
    <t>Morditj Vs Kununurra</t>
  </si>
  <si>
    <t>Onslow Vs Halls Creek</t>
  </si>
  <si>
    <t>Vixens V Swifts</t>
  </si>
  <si>
    <t>Triball Vs Roeburne</t>
  </si>
  <si>
    <t>Desert Diamonds Vs Vaysar</t>
  </si>
  <si>
    <t>Shellie Morris</t>
  </si>
  <si>
    <t>Boxa Vs Morditj</t>
  </si>
  <si>
    <t>Vaysar Vs Rebels</t>
  </si>
  <si>
    <t>NITV Week 19: Sunday 4 of May to Saturday 10th of May 2014</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</si>
</sst>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38">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22"/>
      <color indexed="9"/>
      <name val="Calibri"/>
      <family val="2"/>
    </font>
    <font>
      <b/>
      <sz val="22"/>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22"/>
      <color theme="1"/>
      <name val="Calibri"/>
      <family val="2"/>
    </font>
    <font>
      <b/>
      <sz val="22"/>
      <color theme="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1"/>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0" applyNumberFormat="0" applyBorder="0" applyAlignment="0" applyProtection="0"/>
    <xf numFmtId="0" fontId="22" fillId="27" borderId="1" applyNumberFormat="0" applyAlignment="0" applyProtection="0"/>
    <xf numFmtId="0" fontId="2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4" fillId="0" borderId="0" applyNumberFormat="0" applyFill="0" applyBorder="0" applyAlignment="0" applyProtection="0"/>
    <xf numFmtId="0" fontId="25" fillId="29"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30" borderId="1" applyNumberFormat="0" applyAlignment="0" applyProtection="0"/>
    <xf numFmtId="0" fontId="30" fillId="0" borderId="6" applyNumberFormat="0" applyFill="0" applyAlignment="0" applyProtection="0"/>
    <xf numFmtId="0" fontId="31" fillId="31" borderId="0" applyNumberFormat="0" applyBorder="0" applyAlignment="0" applyProtection="0"/>
    <xf numFmtId="0" fontId="0" fillId="32" borderId="7" applyNumberFormat="0" applyFont="0" applyAlignment="0" applyProtection="0"/>
    <xf numFmtId="0" fontId="32" fillId="27" borderId="8"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7">
    <xf numFmtId="0" fontId="0" fillId="0" borderId="0" xfId="0" applyFont="1" applyAlignment="1">
      <alignment/>
    </xf>
    <xf numFmtId="0" fontId="0" fillId="0" borderId="0" xfId="0" applyAlignment="1">
      <alignment wrapText="1"/>
    </xf>
    <xf numFmtId="0" fontId="0" fillId="33" borderId="0" xfId="0" applyFill="1" applyAlignment="1">
      <alignment/>
    </xf>
    <xf numFmtId="0" fontId="0" fillId="33" borderId="0" xfId="0" applyFill="1" applyAlignment="1">
      <alignment wrapText="1"/>
    </xf>
    <xf numFmtId="0" fontId="36" fillId="33" borderId="0" xfId="0" applyFont="1" applyFill="1" applyAlignment="1">
      <alignment vertical="center" wrapText="1"/>
    </xf>
    <xf numFmtId="0" fontId="36" fillId="33" borderId="0" xfId="0" applyFont="1" applyFill="1" applyAlignment="1">
      <alignment vertical="center"/>
    </xf>
    <xf numFmtId="0" fontId="37" fillId="33" borderId="0" xfId="0" applyFont="1" applyFill="1" applyAlignment="1">
      <alignment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6</xdr:col>
      <xdr:colOff>4257675</xdr:colOff>
      <xdr:row>0</xdr:row>
      <xdr:rowOff>1733550</xdr:rowOff>
    </xdr:to>
    <xdr:pic>
      <xdr:nvPicPr>
        <xdr:cNvPr id="1" name="Picture 6"/>
        <xdr:cNvPicPr preferRelativeResize="1">
          <a:picLocks noChangeAspect="1"/>
        </xdr:cNvPicPr>
      </xdr:nvPicPr>
      <xdr:blipFill>
        <a:blip r:embed="rId1"/>
        <a:stretch>
          <a:fillRect/>
        </a:stretch>
      </xdr:blipFill>
      <xdr:spPr>
        <a:xfrm>
          <a:off x="0" y="0"/>
          <a:ext cx="13763625" cy="1733550"/>
        </a:xfrm>
        <a:prstGeom prst="rect">
          <a:avLst/>
        </a:prstGeom>
        <a:solidFill>
          <a:srgbClr val="000000"/>
        </a:solid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259"/>
  <sheetViews>
    <sheetView tabSelected="1" zoomScalePageLayoutView="0" workbookViewId="0" topLeftCell="A1">
      <pane ySplit="3" topLeftCell="A4" activePane="bottomLeft" state="frozen"/>
      <selection pane="topLeft" activeCell="A1" sqref="A1"/>
      <selection pane="bottomLeft" activeCell="D7" sqref="D7"/>
    </sheetView>
  </sheetViews>
  <sheetFormatPr defaultColWidth="9.140625" defaultRowHeight="15"/>
  <cols>
    <col min="1" max="1" width="10.421875" style="0" bestFit="1" customWidth="1"/>
    <col min="2" max="2" width="10.00390625" style="0" bestFit="1" customWidth="1"/>
    <col min="3" max="3" width="38.140625" style="0" bestFit="1" customWidth="1"/>
    <col min="4" max="4" width="54.7109375" style="0" bestFit="1" customWidth="1"/>
    <col min="5" max="5" width="12.7109375" style="0" bestFit="1" customWidth="1"/>
    <col min="6" max="6" width="16.57421875" style="0" bestFit="1" customWidth="1"/>
    <col min="7" max="7" width="140.00390625" style="1" customWidth="1"/>
    <col min="8" max="8" width="17.57421875" style="0" bestFit="1" customWidth="1"/>
    <col min="9" max="9" width="17.00390625" style="0" bestFit="1" customWidth="1"/>
    <col min="10" max="10" width="15.140625" style="0" bestFit="1" customWidth="1"/>
  </cols>
  <sheetData>
    <row r="1" s="2" customFormat="1" ht="137.25" customHeight="1">
      <c r="G1" s="3"/>
    </row>
    <row r="2" spans="1:7" ht="39.75" customHeight="1">
      <c r="A2" s="6" t="s">
        <v>336</v>
      </c>
      <c r="B2" s="5"/>
      <c r="C2" s="5"/>
      <c r="D2" s="5"/>
      <c r="E2" s="5"/>
      <c r="F2" s="5"/>
      <c r="G2" s="4"/>
    </row>
    <row r="3" spans="1:10" ht="15">
      <c r="A3" t="s">
        <v>0</v>
      </c>
      <c r="B3" t="s">
        <v>1</v>
      </c>
      <c r="C3" t="s">
        <v>2</v>
      </c>
      <c r="D3" t="s">
        <v>6</v>
      </c>
      <c r="E3" t="s">
        <v>3</v>
      </c>
      <c r="F3" t="s">
        <v>4</v>
      </c>
      <c r="G3" s="1" t="s">
        <v>5</v>
      </c>
      <c r="H3" t="s">
        <v>7</v>
      </c>
      <c r="I3" t="s">
        <v>8</v>
      </c>
      <c r="J3" t="s">
        <v>9</v>
      </c>
    </row>
    <row r="4" spans="1:10" ht="30">
      <c r="A4" t="str">
        <f aca="true" t="shared" si="0" ref="A4:A29">"2014-05-04"</f>
        <v>2014-05-04</v>
      </c>
      <c r="B4" t="str">
        <f>"0500"</f>
        <v>0500</v>
      </c>
      <c r="C4" t="s">
        <v>10</v>
      </c>
      <c r="E4" t="s">
        <v>11</v>
      </c>
      <c r="F4" t="s">
        <v>12</v>
      </c>
      <c r="G4" s="1" t="s">
        <v>13</v>
      </c>
      <c r="H4">
        <v>2012</v>
      </c>
      <c r="I4" t="s">
        <v>15</v>
      </c>
      <c r="J4" t="s">
        <v>16</v>
      </c>
    </row>
    <row r="5" spans="1:10" ht="30">
      <c r="A5" t="str">
        <f t="shared" si="0"/>
        <v>2014-05-04</v>
      </c>
      <c r="B5" t="str">
        <f>"0600"</f>
        <v>0600</v>
      </c>
      <c r="C5" t="s">
        <v>17</v>
      </c>
      <c r="D5" t="s">
        <v>20</v>
      </c>
      <c r="E5" t="s">
        <v>18</v>
      </c>
      <c r="G5" s="1" t="s">
        <v>19</v>
      </c>
      <c r="H5">
        <v>0</v>
      </c>
      <c r="I5" t="s">
        <v>15</v>
      </c>
      <c r="J5" t="s">
        <v>21</v>
      </c>
    </row>
    <row r="6" spans="1:10" ht="15">
      <c r="A6" t="str">
        <f t="shared" si="0"/>
        <v>2014-05-04</v>
      </c>
      <c r="B6" t="str">
        <f>"0700"</f>
        <v>0700</v>
      </c>
      <c r="C6" t="s">
        <v>22</v>
      </c>
      <c r="E6" t="s">
        <v>18</v>
      </c>
      <c r="G6" s="1" t="s">
        <v>23</v>
      </c>
      <c r="H6">
        <v>2011</v>
      </c>
      <c r="I6" t="s">
        <v>15</v>
      </c>
      <c r="J6" t="s">
        <v>16</v>
      </c>
    </row>
    <row r="7" spans="1:10" ht="30">
      <c r="A7" t="str">
        <f t="shared" si="0"/>
        <v>2014-05-04</v>
      </c>
      <c r="B7" t="str">
        <f>"0800"</f>
        <v>0800</v>
      </c>
      <c r="C7" t="s">
        <v>24</v>
      </c>
      <c r="D7" t="s">
        <v>26</v>
      </c>
      <c r="E7" t="s">
        <v>11</v>
      </c>
      <c r="G7" s="1" t="s">
        <v>25</v>
      </c>
      <c r="H7">
        <v>0</v>
      </c>
      <c r="I7" t="s">
        <v>15</v>
      </c>
      <c r="J7" t="s">
        <v>27</v>
      </c>
    </row>
    <row r="8" spans="1:10" ht="30">
      <c r="A8" t="str">
        <f t="shared" si="0"/>
        <v>2014-05-04</v>
      </c>
      <c r="B8" t="str">
        <f>"0900"</f>
        <v>0900</v>
      </c>
      <c r="C8" t="s">
        <v>10</v>
      </c>
      <c r="E8" t="s">
        <v>11</v>
      </c>
      <c r="F8" t="s">
        <v>12</v>
      </c>
      <c r="G8" s="1" t="s">
        <v>13</v>
      </c>
      <c r="H8">
        <v>2012</v>
      </c>
      <c r="I8" t="s">
        <v>15</v>
      </c>
      <c r="J8" t="s">
        <v>28</v>
      </c>
    </row>
    <row r="9" spans="1:10" ht="30">
      <c r="A9" t="str">
        <f t="shared" si="0"/>
        <v>2014-05-04</v>
      </c>
      <c r="B9" t="str">
        <f>"1000"</f>
        <v>1000</v>
      </c>
      <c r="C9" t="s">
        <v>29</v>
      </c>
      <c r="D9" t="s">
        <v>32</v>
      </c>
      <c r="E9" t="s">
        <v>30</v>
      </c>
      <c r="G9" s="1" t="s">
        <v>31</v>
      </c>
      <c r="H9">
        <v>2013</v>
      </c>
      <c r="I9" t="s">
        <v>15</v>
      </c>
      <c r="J9" t="s">
        <v>33</v>
      </c>
    </row>
    <row r="10" spans="1:10" ht="30">
      <c r="A10" t="str">
        <f t="shared" si="0"/>
        <v>2014-05-04</v>
      </c>
      <c r="B10" t="str">
        <f>"1200"</f>
        <v>1200</v>
      </c>
      <c r="C10" t="s">
        <v>34</v>
      </c>
      <c r="G10" s="1" t="s">
        <v>35</v>
      </c>
      <c r="H10">
        <v>2014</v>
      </c>
      <c r="I10" t="s">
        <v>15</v>
      </c>
      <c r="J10" t="s">
        <v>36</v>
      </c>
    </row>
    <row r="11" spans="1:10" ht="15">
      <c r="A11" t="str">
        <f t="shared" si="0"/>
        <v>2014-05-04</v>
      </c>
      <c r="B11" t="str">
        <f>"1230"</f>
        <v>1230</v>
      </c>
      <c r="C11" t="s">
        <v>37</v>
      </c>
      <c r="E11" t="s">
        <v>11</v>
      </c>
      <c r="F11" t="s">
        <v>12</v>
      </c>
      <c r="G11" s="1" t="s">
        <v>38</v>
      </c>
      <c r="H11">
        <v>2002</v>
      </c>
      <c r="I11" t="s">
        <v>15</v>
      </c>
      <c r="J11" t="s">
        <v>39</v>
      </c>
    </row>
    <row r="12" spans="1:10" ht="30">
      <c r="A12" t="str">
        <f t="shared" si="0"/>
        <v>2014-05-04</v>
      </c>
      <c r="B12" t="str">
        <f>"1300"</f>
        <v>1300</v>
      </c>
      <c r="C12" t="s">
        <v>40</v>
      </c>
      <c r="E12" t="s">
        <v>11</v>
      </c>
      <c r="F12" t="s">
        <v>12</v>
      </c>
      <c r="G12" s="1" t="s">
        <v>41</v>
      </c>
      <c r="H12">
        <v>2011</v>
      </c>
      <c r="I12" t="s">
        <v>15</v>
      </c>
      <c r="J12" t="s">
        <v>42</v>
      </c>
    </row>
    <row r="13" spans="1:10" ht="30">
      <c r="A13" t="str">
        <f t="shared" si="0"/>
        <v>2014-05-04</v>
      </c>
      <c r="B13" t="str">
        <f>"1400"</f>
        <v>1400</v>
      </c>
      <c r="C13" t="s">
        <v>43</v>
      </c>
      <c r="G13" s="1" t="s">
        <v>44</v>
      </c>
      <c r="H13">
        <v>2014</v>
      </c>
      <c r="I13" t="s">
        <v>15</v>
      </c>
      <c r="J13" t="s">
        <v>33</v>
      </c>
    </row>
    <row r="14" spans="1:10" ht="30">
      <c r="A14" t="str">
        <f t="shared" si="0"/>
        <v>2014-05-04</v>
      </c>
      <c r="B14" t="str">
        <f>"1600"</f>
        <v>1600</v>
      </c>
      <c r="C14" t="s">
        <v>45</v>
      </c>
      <c r="D14" t="s">
        <v>47</v>
      </c>
      <c r="E14" t="s">
        <v>18</v>
      </c>
      <c r="G14" s="1" t="s">
        <v>46</v>
      </c>
      <c r="H14">
        <v>2013</v>
      </c>
      <c r="I14" t="s">
        <v>15</v>
      </c>
      <c r="J14" t="s">
        <v>48</v>
      </c>
    </row>
    <row r="15" spans="1:10" ht="30">
      <c r="A15" t="str">
        <f t="shared" si="0"/>
        <v>2014-05-04</v>
      </c>
      <c r="B15" t="str">
        <f>"1615"</f>
        <v>1615</v>
      </c>
      <c r="C15" t="s">
        <v>45</v>
      </c>
      <c r="D15" t="s">
        <v>50</v>
      </c>
      <c r="E15" t="s">
        <v>18</v>
      </c>
      <c r="G15" s="1" t="s">
        <v>49</v>
      </c>
      <c r="H15">
        <v>2013</v>
      </c>
      <c r="I15" t="s">
        <v>15</v>
      </c>
      <c r="J15" t="s">
        <v>51</v>
      </c>
    </row>
    <row r="16" spans="1:10" ht="30">
      <c r="A16" t="str">
        <f t="shared" si="0"/>
        <v>2014-05-04</v>
      </c>
      <c r="B16" t="str">
        <f>"1630"</f>
        <v>1630</v>
      </c>
      <c r="C16" t="s">
        <v>52</v>
      </c>
      <c r="E16" t="s">
        <v>11</v>
      </c>
      <c r="F16" t="s">
        <v>12</v>
      </c>
      <c r="G16" s="1" t="s">
        <v>53</v>
      </c>
      <c r="H16">
        <v>2000</v>
      </c>
      <c r="I16" t="s">
        <v>15</v>
      </c>
      <c r="J16" t="s">
        <v>54</v>
      </c>
    </row>
    <row r="17" spans="1:10" ht="30">
      <c r="A17" t="str">
        <f t="shared" si="0"/>
        <v>2014-05-04</v>
      </c>
      <c r="B17" t="str">
        <f>"1700"</f>
        <v>1700</v>
      </c>
      <c r="C17" t="s">
        <v>55</v>
      </c>
      <c r="E17" t="s">
        <v>30</v>
      </c>
      <c r="G17" s="1" t="s">
        <v>56</v>
      </c>
      <c r="H17">
        <v>2014</v>
      </c>
      <c r="I17" t="s">
        <v>57</v>
      </c>
      <c r="J17" t="s">
        <v>58</v>
      </c>
    </row>
    <row r="18" spans="1:10" ht="30">
      <c r="A18" t="str">
        <f t="shared" si="0"/>
        <v>2014-05-04</v>
      </c>
      <c r="B18" t="str">
        <f>"1730"</f>
        <v>1730</v>
      </c>
      <c r="C18" t="s">
        <v>34</v>
      </c>
      <c r="G18" s="1" t="s">
        <v>35</v>
      </c>
      <c r="H18">
        <v>2014</v>
      </c>
      <c r="I18" t="s">
        <v>15</v>
      </c>
      <c r="J18" t="s">
        <v>36</v>
      </c>
    </row>
    <row r="19" spans="1:10" ht="15">
      <c r="A19" t="str">
        <f t="shared" si="0"/>
        <v>2014-05-04</v>
      </c>
      <c r="B19" t="str">
        <f>"1800"</f>
        <v>1800</v>
      </c>
      <c r="C19" t="s">
        <v>59</v>
      </c>
      <c r="E19" t="s">
        <v>30</v>
      </c>
      <c r="G19" s="1" t="s">
        <v>60</v>
      </c>
      <c r="H19">
        <v>2014</v>
      </c>
      <c r="I19" t="s">
        <v>15</v>
      </c>
      <c r="J19" t="s">
        <v>58</v>
      </c>
    </row>
    <row r="20" spans="1:10" ht="15">
      <c r="A20" t="str">
        <f t="shared" si="0"/>
        <v>2014-05-04</v>
      </c>
      <c r="B20" t="str">
        <f>"1830"</f>
        <v>1830</v>
      </c>
      <c r="C20" t="s">
        <v>61</v>
      </c>
      <c r="E20" t="s">
        <v>11</v>
      </c>
      <c r="G20" s="1" t="s">
        <v>62</v>
      </c>
      <c r="H20">
        <v>0</v>
      </c>
      <c r="I20" t="s">
        <v>15</v>
      </c>
      <c r="J20" t="s">
        <v>63</v>
      </c>
    </row>
    <row r="21" spans="1:10" ht="15">
      <c r="A21" t="str">
        <f t="shared" si="0"/>
        <v>2014-05-04</v>
      </c>
      <c r="B21" t="str">
        <f>"1900"</f>
        <v>1900</v>
      </c>
      <c r="C21" t="s">
        <v>64</v>
      </c>
      <c r="D21" t="s">
        <v>66</v>
      </c>
      <c r="E21" t="s">
        <v>18</v>
      </c>
      <c r="G21" s="1" t="s">
        <v>65</v>
      </c>
      <c r="H21">
        <v>2013</v>
      </c>
      <c r="I21" t="s">
        <v>15</v>
      </c>
      <c r="J21" t="s">
        <v>48</v>
      </c>
    </row>
    <row r="22" spans="1:10" ht="30">
      <c r="A22" t="str">
        <f t="shared" si="0"/>
        <v>2014-05-04</v>
      </c>
      <c r="B22" t="str">
        <f>"1915"</f>
        <v>1915</v>
      </c>
      <c r="C22" t="s">
        <v>64</v>
      </c>
      <c r="D22" t="s">
        <v>68</v>
      </c>
      <c r="E22" t="s">
        <v>18</v>
      </c>
      <c r="G22" s="1" t="s">
        <v>67</v>
      </c>
      <c r="H22">
        <v>2013</v>
      </c>
      <c r="I22" t="s">
        <v>15</v>
      </c>
      <c r="J22" t="s">
        <v>48</v>
      </c>
    </row>
    <row r="23" spans="1:10" ht="30">
      <c r="A23" t="str">
        <f t="shared" si="0"/>
        <v>2014-05-04</v>
      </c>
      <c r="B23" t="str">
        <f>"1930"</f>
        <v>1930</v>
      </c>
      <c r="C23" t="s">
        <v>69</v>
      </c>
      <c r="E23" t="s">
        <v>30</v>
      </c>
      <c r="G23" s="1" t="s">
        <v>70</v>
      </c>
      <c r="H23">
        <v>2014</v>
      </c>
      <c r="I23" t="s">
        <v>15</v>
      </c>
      <c r="J23" t="s">
        <v>36</v>
      </c>
    </row>
    <row r="24" spans="1:10" ht="30">
      <c r="A24" t="str">
        <f t="shared" si="0"/>
        <v>2014-05-04</v>
      </c>
      <c r="B24" t="str">
        <f>"2000"</f>
        <v>2000</v>
      </c>
      <c r="C24" t="s">
        <v>71</v>
      </c>
      <c r="E24" t="s">
        <v>72</v>
      </c>
      <c r="F24" t="s">
        <v>73</v>
      </c>
      <c r="G24" s="1" t="s">
        <v>74</v>
      </c>
      <c r="H24">
        <v>0</v>
      </c>
      <c r="I24" t="s">
        <v>14</v>
      </c>
      <c r="J24" t="s">
        <v>75</v>
      </c>
    </row>
    <row r="25" spans="1:10" ht="15">
      <c r="A25" t="str">
        <f t="shared" si="0"/>
        <v>2014-05-04</v>
      </c>
      <c r="B25" t="str">
        <f>"2100"</f>
        <v>2100</v>
      </c>
      <c r="C25" t="s">
        <v>76</v>
      </c>
      <c r="E25" t="s">
        <v>18</v>
      </c>
      <c r="G25" s="1" t="s">
        <v>77</v>
      </c>
      <c r="H25">
        <v>0</v>
      </c>
      <c r="I25" t="s">
        <v>15</v>
      </c>
      <c r="J25" t="s">
        <v>39</v>
      </c>
    </row>
    <row r="26" spans="1:10" ht="15">
      <c r="A26" t="str">
        <f t="shared" si="0"/>
        <v>2014-05-04</v>
      </c>
      <c r="B26" t="str">
        <f>"2130"</f>
        <v>2130</v>
      </c>
      <c r="C26" t="s">
        <v>78</v>
      </c>
      <c r="D26" t="s">
        <v>14</v>
      </c>
      <c r="E26" t="s">
        <v>79</v>
      </c>
      <c r="F26" t="s">
        <v>80</v>
      </c>
      <c r="G26" s="1" t="s">
        <v>81</v>
      </c>
      <c r="H26">
        <v>0</v>
      </c>
      <c r="I26" t="s">
        <v>82</v>
      </c>
      <c r="J26" t="s">
        <v>83</v>
      </c>
    </row>
    <row r="27" spans="1:10" ht="15">
      <c r="A27" t="str">
        <f t="shared" si="0"/>
        <v>2014-05-04</v>
      </c>
      <c r="B27" t="str">
        <f>"2300"</f>
        <v>2300</v>
      </c>
      <c r="C27" t="s">
        <v>84</v>
      </c>
      <c r="E27" t="s">
        <v>11</v>
      </c>
      <c r="F27" t="s">
        <v>85</v>
      </c>
      <c r="G27" s="1" t="s">
        <v>86</v>
      </c>
      <c r="H27">
        <v>2005</v>
      </c>
      <c r="I27" t="s">
        <v>15</v>
      </c>
      <c r="J27" t="s">
        <v>54</v>
      </c>
    </row>
    <row r="28" spans="1:10" ht="15">
      <c r="A28" t="str">
        <f t="shared" si="0"/>
        <v>2014-05-04</v>
      </c>
      <c r="B28" t="str">
        <f>"2330"</f>
        <v>2330</v>
      </c>
      <c r="C28" t="s">
        <v>64</v>
      </c>
      <c r="D28" t="s">
        <v>66</v>
      </c>
      <c r="E28" t="s">
        <v>18</v>
      </c>
      <c r="G28" s="1" t="s">
        <v>65</v>
      </c>
      <c r="H28">
        <v>2013</v>
      </c>
      <c r="I28" t="s">
        <v>15</v>
      </c>
      <c r="J28" t="s">
        <v>48</v>
      </c>
    </row>
    <row r="29" spans="1:10" ht="30">
      <c r="A29" t="str">
        <f t="shared" si="0"/>
        <v>2014-05-04</v>
      </c>
      <c r="B29" t="str">
        <f>"2345"</f>
        <v>2345</v>
      </c>
      <c r="C29" t="s">
        <v>64</v>
      </c>
      <c r="D29" t="s">
        <v>68</v>
      </c>
      <c r="E29" t="s">
        <v>18</v>
      </c>
      <c r="G29" s="1" t="s">
        <v>67</v>
      </c>
      <c r="H29">
        <v>2013</v>
      </c>
      <c r="I29" t="s">
        <v>15</v>
      </c>
      <c r="J29" t="s">
        <v>48</v>
      </c>
    </row>
    <row r="30" spans="1:10" ht="30">
      <c r="A30" t="str">
        <f aca="true" t="shared" si="1" ref="A30:A68">"2014-05-05"</f>
        <v>2014-05-05</v>
      </c>
      <c r="B30" t="str">
        <f>"0000"</f>
        <v>0000</v>
      </c>
      <c r="C30" t="s">
        <v>43</v>
      </c>
      <c r="G30" s="1" t="s">
        <v>44</v>
      </c>
      <c r="H30">
        <v>2014</v>
      </c>
      <c r="I30" t="s">
        <v>15</v>
      </c>
      <c r="J30" t="s">
        <v>33</v>
      </c>
    </row>
    <row r="31" spans="1:10" ht="30">
      <c r="A31" t="str">
        <f t="shared" si="1"/>
        <v>2014-05-05</v>
      </c>
      <c r="B31" t="str">
        <f>"0200"</f>
        <v>0200</v>
      </c>
      <c r="C31" t="s">
        <v>87</v>
      </c>
      <c r="D31" t="s">
        <v>89</v>
      </c>
      <c r="E31" t="s">
        <v>30</v>
      </c>
      <c r="G31" s="1" t="s">
        <v>88</v>
      </c>
      <c r="H31">
        <v>2012</v>
      </c>
      <c r="I31" t="s">
        <v>15</v>
      </c>
      <c r="J31" t="s">
        <v>27</v>
      </c>
    </row>
    <row r="32" spans="1:10" ht="30">
      <c r="A32" t="str">
        <f t="shared" si="1"/>
        <v>2014-05-05</v>
      </c>
      <c r="B32" t="str">
        <f>"0300"</f>
        <v>0300</v>
      </c>
      <c r="C32" t="s">
        <v>90</v>
      </c>
      <c r="E32" t="s">
        <v>11</v>
      </c>
      <c r="F32" t="s">
        <v>91</v>
      </c>
      <c r="G32" s="1" t="s">
        <v>92</v>
      </c>
      <c r="H32">
        <v>2011</v>
      </c>
      <c r="I32" t="s">
        <v>15</v>
      </c>
      <c r="J32" t="s">
        <v>27</v>
      </c>
    </row>
    <row r="33" spans="1:10" ht="15">
      <c r="A33" t="str">
        <f t="shared" si="1"/>
        <v>2014-05-05</v>
      </c>
      <c r="B33" t="str">
        <f>"0400"</f>
        <v>0400</v>
      </c>
      <c r="C33" t="s">
        <v>93</v>
      </c>
      <c r="D33" t="s">
        <v>328</v>
      </c>
      <c r="E33" t="s">
        <v>30</v>
      </c>
      <c r="G33" s="1" t="s">
        <v>94</v>
      </c>
      <c r="H33">
        <v>2008</v>
      </c>
      <c r="I33" t="s">
        <v>15</v>
      </c>
      <c r="J33" t="s">
        <v>16</v>
      </c>
    </row>
    <row r="34" spans="1:10" ht="30">
      <c r="A34" t="str">
        <f t="shared" si="1"/>
        <v>2014-05-05</v>
      </c>
      <c r="B34" t="str">
        <f>"0500"</f>
        <v>0500</v>
      </c>
      <c r="C34" t="s">
        <v>10</v>
      </c>
      <c r="E34" t="s">
        <v>11</v>
      </c>
      <c r="F34" t="s">
        <v>12</v>
      </c>
      <c r="G34" s="1" t="s">
        <v>13</v>
      </c>
      <c r="H34">
        <v>2012</v>
      </c>
      <c r="I34" t="s">
        <v>15</v>
      </c>
      <c r="J34" t="s">
        <v>27</v>
      </c>
    </row>
    <row r="35" spans="1:10" ht="30">
      <c r="A35" t="str">
        <f t="shared" si="1"/>
        <v>2014-05-05</v>
      </c>
      <c r="B35" t="str">
        <f>"0600"</f>
        <v>0600</v>
      </c>
      <c r="C35" t="s">
        <v>95</v>
      </c>
      <c r="D35" t="s">
        <v>97</v>
      </c>
      <c r="E35" t="s">
        <v>18</v>
      </c>
      <c r="G35" s="1" t="s">
        <v>96</v>
      </c>
      <c r="H35">
        <v>2005</v>
      </c>
      <c r="I35" t="s">
        <v>98</v>
      </c>
      <c r="J35" t="s">
        <v>99</v>
      </c>
    </row>
    <row r="36" spans="1:10" ht="15">
      <c r="A36" t="str">
        <f t="shared" si="1"/>
        <v>2014-05-05</v>
      </c>
      <c r="B36" t="str">
        <f>"0630"</f>
        <v>0630</v>
      </c>
      <c r="C36" t="s">
        <v>100</v>
      </c>
      <c r="E36" t="s">
        <v>18</v>
      </c>
      <c r="G36" s="1" t="s">
        <v>101</v>
      </c>
      <c r="H36">
        <v>2013</v>
      </c>
      <c r="I36" t="s">
        <v>15</v>
      </c>
      <c r="J36" t="s">
        <v>54</v>
      </c>
    </row>
    <row r="37" spans="1:10" ht="15">
      <c r="A37" t="str">
        <f t="shared" si="1"/>
        <v>2014-05-05</v>
      </c>
      <c r="B37" t="str">
        <f>"0700"</f>
        <v>0700</v>
      </c>
      <c r="C37" t="s">
        <v>102</v>
      </c>
      <c r="D37" t="s">
        <v>104</v>
      </c>
      <c r="E37" t="s">
        <v>18</v>
      </c>
      <c r="G37" s="1" t="s">
        <v>103</v>
      </c>
      <c r="H37">
        <v>2012</v>
      </c>
      <c r="I37" t="s">
        <v>15</v>
      </c>
      <c r="J37" t="s">
        <v>99</v>
      </c>
    </row>
    <row r="38" spans="1:10" ht="30">
      <c r="A38" t="str">
        <f t="shared" si="1"/>
        <v>2014-05-05</v>
      </c>
      <c r="B38" t="str">
        <f>"0730"</f>
        <v>0730</v>
      </c>
      <c r="C38" t="s">
        <v>105</v>
      </c>
      <c r="E38" t="s">
        <v>18</v>
      </c>
      <c r="G38" s="1" t="s">
        <v>106</v>
      </c>
      <c r="H38">
        <v>0</v>
      </c>
      <c r="I38" t="s">
        <v>15</v>
      </c>
      <c r="J38" t="s">
        <v>63</v>
      </c>
    </row>
    <row r="39" spans="1:10" ht="30">
      <c r="A39" t="str">
        <f t="shared" si="1"/>
        <v>2014-05-05</v>
      </c>
      <c r="B39" t="str">
        <f>"0800"</f>
        <v>0800</v>
      </c>
      <c r="C39" t="s">
        <v>107</v>
      </c>
      <c r="E39" t="s">
        <v>18</v>
      </c>
      <c r="G39" s="1" t="s">
        <v>108</v>
      </c>
      <c r="H39">
        <v>2011</v>
      </c>
      <c r="I39" t="s">
        <v>15</v>
      </c>
      <c r="J39" t="s">
        <v>54</v>
      </c>
    </row>
    <row r="40" spans="1:10" ht="30">
      <c r="A40" t="str">
        <f t="shared" si="1"/>
        <v>2014-05-05</v>
      </c>
      <c r="B40" t="str">
        <f>"0830"</f>
        <v>0830</v>
      </c>
      <c r="C40" t="s">
        <v>109</v>
      </c>
      <c r="D40" t="s">
        <v>111</v>
      </c>
      <c r="E40" t="s">
        <v>18</v>
      </c>
      <c r="G40" s="1" t="s">
        <v>110</v>
      </c>
      <c r="H40">
        <v>2009</v>
      </c>
      <c r="I40" t="s">
        <v>15</v>
      </c>
      <c r="J40" t="s">
        <v>39</v>
      </c>
    </row>
    <row r="41" spans="1:10" ht="15">
      <c r="A41" t="str">
        <f t="shared" si="1"/>
        <v>2014-05-05</v>
      </c>
      <c r="B41" t="str">
        <f>"0900"</f>
        <v>0900</v>
      </c>
      <c r="C41" t="s">
        <v>112</v>
      </c>
      <c r="E41" t="s">
        <v>18</v>
      </c>
      <c r="G41" s="1" t="s">
        <v>113</v>
      </c>
      <c r="H41">
        <v>2010</v>
      </c>
      <c r="I41" t="s">
        <v>98</v>
      </c>
      <c r="J41" t="s">
        <v>114</v>
      </c>
    </row>
    <row r="42" spans="1:10" ht="30">
      <c r="A42" t="str">
        <f t="shared" si="1"/>
        <v>2014-05-05</v>
      </c>
      <c r="B42" t="str">
        <f>"0930"</f>
        <v>0930</v>
      </c>
      <c r="C42" t="s">
        <v>115</v>
      </c>
      <c r="E42" t="s">
        <v>18</v>
      </c>
      <c r="G42" s="1" t="s">
        <v>106</v>
      </c>
      <c r="H42">
        <v>0</v>
      </c>
      <c r="I42" t="s">
        <v>15</v>
      </c>
      <c r="J42" t="s">
        <v>99</v>
      </c>
    </row>
    <row r="43" spans="1:10" ht="15">
      <c r="A43" t="str">
        <f t="shared" si="1"/>
        <v>2014-05-05</v>
      </c>
      <c r="B43" t="str">
        <f>"1000"</f>
        <v>1000</v>
      </c>
      <c r="C43" t="s">
        <v>116</v>
      </c>
      <c r="E43" t="s">
        <v>11</v>
      </c>
      <c r="F43" t="s">
        <v>73</v>
      </c>
      <c r="G43" s="1" t="s">
        <v>117</v>
      </c>
      <c r="H43">
        <v>2012</v>
      </c>
      <c r="I43" t="s">
        <v>98</v>
      </c>
      <c r="J43" t="s">
        <v>114</v>
      </c>
    </row>
    <row r="44" spans="1:10" ht="15">
      <c r="A44" t="str">
        <f t="shared" si="1"/>
        <v>2014-05-05</v>
      </c>
      <c r="B44" t="str">
        <f>"1030"</f>
        <v>1030</v>
      </c>
      <c r="C44" t="s">
        <v>61</v>
      </c>
      <c r="E44" t="s">
        <v>11</v>
      </c>
      <c r="G44" s="1" t="s">
        <v>62</v>
      </c>
      <c r="H44">
        <v>0</v>
      </c>
      <c r="I44" t="s">
        <v>15</v>
      </c>
      <c r="J44" t="s">
        <v>63</v>
      </c>
    </row>
    <row r="45" spans="1:10" ht="30">
      <c r="A45" t="str">
        <f t="shared" si="1"/>
        <v>2014-05-05</v>
      </c>
      <c r="B45" t="str">
        <f>"1100"</f>
        <v>1100</v>
      </c>
      <c r="C45" t="s">
        <v>55</v>
      </c>
      <c r="E45" t="s">
        <v>30</v>
      </c>
      <c r="G45" s="1" t="s">
        <v>56</v>
      </c>
      <c r="H45">
        <v>2014</v>
      </c>
      <c r="I45" t="s">
        <v>57</v>
      </c>
      <c r="J45" t="s">
        <v>58</v>
      </c>
    </row>
    <row r="46" spans="1:10" ht="15">
      <c r="A46" t="str">
        <f t="shared" si="1"/>
        <v>2014-05-05</v>
      </c>
      <c r="B46" t="str">
        <f>"1130"</f>
        <v>1130</v>
      </c>
      <c r="C46" t="s">
        <v>59</v>
      </c>
      <c r="E46" t="s">
        <v>30</v>
      </c>
      <c r="G46" s="1" t="s">
        <v>60</v>
      </c>
      <c r="H46">
        <v>2014</v>
      </c>
      <c r="I46" t="s">
        <v>15</v>
      </c>
      <c r="J46" t="s">
        <v>58</v>
      </c>
    </row>
    <row r="47" spans="1:10" ht="15">
      <c r="A47" t="str">
        <f t="shared" si="1"/>
        <v>2014-05-05</v>
      </c>
      <c r="B47" t="str">
        <f>"1200"</f>
        <v>1200</v>
      </c>
      <c r="C47" t="s">
        <v>64</v>
      </c>
      <c r="D47" t="s">
        <v>66</v>
      </c>
      <c r="E47" t="s">
        <v>18</v>
      </c>
      <c r="G47" s="1" t="s">
        <v>65</v>
      </c>
      <c r="H47">
        <v>2013</v>
      </c>
      <c r="I47" t="s">
        <v>15</v>
      </c>
      <c r="J47" t="s">
        <v>48</v>
      </c>
    </row>
    <row r="48" spans="1:10" ht="30">
      <c r="A48" t="str">
        <f t="shared" si="1"/>
        <v>2014-05-05</v>
      </c>
      <c r="B48" t="str">
        <f>"1215"</f>
        <v>1215</v>
      </c>
      <c r="C48" t="s">
        <v>64</v>
      </c>
      <c r="D48" t="s">
        <v>68</v>
      </c>
      <c r="E48" t="s">
        <v>18</v>
      </c>
      <c r="G48" s="1" t="s">
        <v>67</v>
      </c>
      <c r="H48">
        <v>2013</v>
      </c>
      <c r="I48" t="s">
        <v>15</v>
      </c>
      <c r="J48" t="s">
        <v>48</v>
      </c>
    </row>
    <row r="49" spans="1:10" ht="30">
      <c r="A49" t="str">
        <f t="shared" si="1"/>
        <v>2014-05-05</v>
      </c>
      <c r="B49" t="str">
        <f>"1230"</f>
        <v>1230</v>
      </c>
      <c r="C49" t="s">
        <v>118</v>
      </c>
      <c r="E49" t="s">
        <v>11</v>
      </c>
      <c r="G49" s="1" t="s">
        <v>119</v>
      </c>
      <c r="H49">
        <v>2012</v>
      </c>
      <c r="I49" t="s">
        <v>15</v>
      </c>
      <c r="J49" t="s">
        <v>120</v>
      </c>
    </row>
    <row r="50" spans="1:10" ht="30">
      <c r="A50" t="str">
        <f t="shared" si="1"/>
        <v>2014-05-05</v>
      </c>
      <c r="B50" t="str">
        <f>"1330"</f>
        <v>1330</v>
      </c>
      <c r="C50" t="s">
        <v>69</v>
      </c>
      <c r="E50" t="s">
        <v>30</v>
      </c>
      <c r="G50" s="1" t="s">
        <v>70</v>
      </c>
      <c r="H50">
        <v>2014</v>
      </c>
      <c r="I50" t="s">
        <v>15</v>
      </c>
      <c r="J50" t="s">
        <v>36</v>
      </c>
    </row>
    <row r="51" spans="1:10" ht="30">
      <c r="A51" t="str">
        <f t="shared" si="1"/>
        <v>2014-05-05</v>
      </c>
      <c r="B51" t="str">
        <f>"1400"</f>
        <v>1400</v>
      </c>
      <c r="C51" t="s">
        <v>121</v>
      </c>
      <c r="D51" t="s">
        <v>121</v>
      </c>
      <c r="E51" t="s">
        <v>11</v>
      </c>
      <c r="F51" t="s">
        <v>12</v>
      </c>
      <c r="G51" s="1" t="s">
        <v>122</v>
      </c>
      <c r="H51">
        <v>2012</v>
      </c>
      <c r="I51" t="s">
        <v>15</v>
      </c>
      <c r="J51" t="s">
        <v>114</v>
      </c>
    </row>
    <row r="52" spans="1:10" ht="15">
      <c r="A52" t="str">
        <f t="shared" si="1"/>
        <v>2014-05-05</v>
      </c>
      <c r="B52" t="str">
        <f>"1430"</f>
        <v>1430</v>
      </c>
      <c r="C52" t="s">
        <v>112</v>
      </c>
      <c r="E52" t="s">
        <v>18</v>
      </c>
      <c r="G52" s="1" t="s">
        <v>113</v>
      </c>
      <c r="H52">
        <v>2010</v>
      </c>
      <c r="I52" t="s">
        <v>98</v>
      </c>
      <c r="J52" t="s">
        <v>114</v>
      </c>
    </row>
    <row r="53" spans="1:10" ht="30">
      <c r="A53" t="str">
        <f t="shared" si="1"/>
        <v>2014-05-05</v>
      </c>
      <c r="B53" t="str">
        <f>"1500"</f>
        <v>1500</v>
      </c>
      <c r="C53" t="s">
        <v>95</v>
      </c>
      <c r="D53" t="s">
        <v>97</v>
      </c>
      <c r="E53" t="s">
        <v>18</v>
      </c>
      <c r="G53" s="1" t="s">
        <v>96</v>
      </c>
      <c r="H53">
        <v>2005</v>
      </c>
      <c r="I53" t="s">
        <v>98</v>
      </c>
      <c r="J53" t="s">
        <v>99</v>
      </c>
    </row>
    <row r="54" spans="1:10" ht="15">
      <c r="A54" t="str">
        <f t="shared" si="1"/>
        <v>2014-05-05</v>
      </c>
      <c r="B54" t="str">
        <f>"1530"</f>
        <v>1530</v>
      </c>
      <c r="C54" t="s">
        <v>102</v>
      </c>
      <c r="D54" t="s">
        <v>104</v>
      </c>
      <c r="E54" t="s">
        <v>18</v>
      </c>
      <c r="G54" s="1" t="s">
        <v>103</v>
      </c>
      <c r="H54">
        <v>2012</v>
      </c>
      <c r="I54" t="s">
        <v>15</v>
      </c>
      <c r="J54" t="s">
        <v>99</v>
      </c>
    </row>
    <row r="55" spans="1:10" ht="30">
      <c r="A55" t="str">
        <f t="shared" si="1"/>
        <v>2014-05-05</v>
      </c>
      <c r="B55" t="str">
        <f>"1600"</f>
        <v>1600</v>
      </c>
      <c r="C55" t="s">
        <v>109</v>
      </c>
      <c r="D55" t="s">
        <v>111</v>
      </c>
      <c r="E55" t="s">
        <v>18</v>
      </c>
      <c r="G55" s="1" t="s">
        <v>110</v>
      </c>
      <c r="H55">
        <v>2009</v>
      </c>
      <c r="I55" t="s">
        <v>15</v>
      </c>
      <c r="J55" t="s">
        <v>39</v>
      </c>
    </row>
    <row r="56" spans="1:10" ht="15">
      <c r="A56" t="str">
        <f t="shared" si="1"/>
        <v>2014-05-05</v>
      </c>
      <c r="B56" t="str">
        <f>"1630"</f>
        <v>1630</v>
      </c>
      <c r="C56" t="s">
        <v>100</v>
      </c>
      <c r="E56" t="s">
        <v>18</v>
      </c>
      <c r="G56" s="1" t="s">
        <v>101</v>
      </c>
      <c r="H56">
        <v>2013</v>
      </c>
      <c r="I56" t="s">
        <v>15</v>
      </c>
      <c r="J56" t="s">
        <v>54</v>
      </c>
    </row>
    <row r="57" spans="1:10" ht="30">
      <c r="A57" t="str">
        <f t="shared" si="1"/>
        <v>2014-05-05</v>
      </c>
      <c r="B57" t="str">
        <f>"1700"</f>
        <v>1700</v>
      </c>
      <c r="C57" t="s">
        <v>107</v>
      </c>
      <c r="E57" t="s">
        <v>18</v>
      </c>
      <c r="G57" s="1" t="s">
        <v>108</v>
      </c>
      <c r="H57">
        <v>2011</v>
      </c>
      <c r="I57" t="s">
        <v>15</v>
      </c>
      <c r="J57" t="s">
        <v>54</v>
      </c>
    </row>
    <row r="58" spans="1:10" ht="30">
      <c r="A58" t="str">
        <f t="shared" si="1"/>
        <v>2014-05-05</v>
      </c>
      <c r="B58" t="str">
        <f>"1730"</f>
        <v>1730</v>
      </c>
      <c r="C58" t="s">
        <v>123</v>
      </c>
      <c r="G58" s="1" t="s">
        <v>35</v>
      </c>
      <c r="H58">
        <v>2014</v>
      </c>
      <c r="I58" t="s">
        <v>15</v>
      </c>
      <c r="J58" t="s">
        <v>58</v>
      </c>
    </row>
    <row r="59" spans="1:10" ht="30">
      <c r="A59" t="str">
        <f t="shared" si="1"/>
        <v>2014-05-05</v>
      </c>
      <c r="B59" t="str">
        <f>"1800"</f>
        <v>1800</v>
      </c>
      <c r="C59" t="s">
        <v>124</v>
      </c>
      <c r="E59" t="s">
        <v>18</v>
      </c>
      <c r="G59" s="1" t="s">
        <v>125</v>
      </c>
      <c r="H59">
        <v>0</v>
      </c>
      <c r="I59" t="s">
        <v>57</v>
      </c>
      <c r="J59" t="s">
        <v>36</v>
      </c>
    </row>
    <row r="60" spans="1:10" ht="30">
      <c r="A60" t="str">
        <f t="shared" si="1"/>
        <v>2014-05-05</v>
      </c>
      <c r="B60" t="str">
        <f>"1830"</f>
        <v>1830</v>
      </c>
      <c r="C60" t="s">
        <v>126</v>
      </c>
      <c r="D60" t="s">
        <v>128</v>
      </c>
      <c r="E60" t="s">
        <v>18</v>
      </c>
      <c r="G60" s="1" t="s">
        <v>127</v>
      </c>
      <c r="H60">
        <v>2013</v>
      </c>
      <c r="I60" t="s">
        <v>15</v>
      </c>
      <c r="J60" t="s">
        <v>129</v>
      </c>
    </row>
    <row r="61" spans="1:10" ht="15">
      <c r="A61" t="str">
        <f t="shared" si="1"/>
        <v>2014-05-05</v>
      </c>
      <c r="B61" t="str">
        <f>"1845"</f>
        <v>1845</v>
      </c>
      <c r="C61" t="s">
        <v>126</v>
      </c>
      <c r="D61" t="s">
        <v>131</v>
      </c>
      <c r="E61" t="s">
        <v>18</v>
      </c>
      <c r="G61" s="1" t="s">
        <v>130</v>
      </c>
      <c r="H61">
        <v>2013</v>
      </c>
      <c r="I61" t="s">
        <v>15</v>
      </c>
      <c r="J61" t="s">
        <v>48</v>
      </c>
    </row>
    <row r="62" spans="1:10" ht="30">
      <c r="A62" t="str">
        <f t="shared" si="1"/>
        <v>2014-05-05</v>
      </c>
      <c r="B62" t="str">
        <f>"1900"</f>
        <v>1900</v>
      </c>
      <c r="C62" t="s">
        <v>123</v>
      </c>
      <c r="G62" s="1" t="s">
        <v>35</v>
      </c>
      <c r="H62">
        <v>2014</v>
      </c>
      <c r="I62" t="s">
        <v>15</v>
      </c>
      <c r="J62" t="s">
        <v>58</v>
      </c>
    </row>
    <row r="63" spans="1:10" ht="30">
      <c r="A63" t="str">
        <f t="shared" si="1"/>
        <v>2014-05-05</v>
      </c>
      <c r="B63" t="str">
        <f>"1930"</f>
        <v>1930</v>
      </c>
      <c r="C63" t="s">
        <v>132</v>
      </c>
      <c r="E63" t="s">
        <v>11</v>
      </c>
      <c r="F63" t="s">
        <v>133</v>
      </c>
      <c r="G63" s="1" t="s">
        <v>134</v>
      </c>
      <c r="H63">
        <v>0</v>
      </c>
      <c r="I63" t="s">
        <v>135</v>
      </c>
      <c r="J63" t="s">
        <v>136</v>
      </c>
    </row>
    <row r="64" spans="1:10" ht="30">
      <c r="A64" t="str">
        <f t="shared" si="1"/>
        <v>2014-05-05</v>
      </c>
      <c r="B64" t="str">
        <f>"2000"</f>
        <v>2000</v>
      </c>
      <c r="C64" t="s">
        <v>137</v>
      </c>
      <c r="E64" t="s">
        <v>11</v>
      </c>
      <c r="F64" t="s">
        <v>12</v>
      </c>
      <c r="G64" s="1" t="s">
        <v>138</v>
      </c>
      <c r="H64">
        <v>1999</v>
      </c>
      <c r="I64" t="s">
        <v>139</v>
      </c>
      <c r="J64" t="s">
        <v>140</v>
      </c>
    </row>
    <row r="65" spans="1:10" ht="30">
      <c r="A65" t="str">
        <f t="shared" si="1"/>
        <v>2014-05-05</v>
      </c>
      <c r="B65" t="str">
        <f>"2200"</f>
        <v>2200</v>
      </c>
      <c r="C65" t="s">
        <v>141</v>
      </c>
      <c r="D65" t="s">
        <v>144</v>
      </c>
      <c r="E65" t="s">
        <v>79</v>
      </c>
      <c r="F65" t="s">
        <v>142</v>
      </c>
      <c r="G65" s="1" t="s">
        <v>143</v>
      </c>
      <c r="H65">
        <v>2012</v>
      </c>
      <c r="I65" t="s">
        <v>98</v>
      </c>
      <c r="J65" t="s">
        <v>145</v>
      </c>
    </row>
    <row r="66" spans="1:10" ht="30">
      <c r="A66" t="str">
        <f t="shared" si="1"/>
        <v>2014-05-05</v>
      </c>
      <c r="B66" t="str">
        <f>"2300"</f>
        <v>2300</v>
      </c>
      <c r="C66" t="s">
        <v>123</v>
      </c>
      <c r="G66" s="1" t="s">
        <v>35</v>
      </c>
      <c r="H66">
        <v>2014</v>
      </c>
      <c r="I66" t="s">
        <v>15</v>
      </c>
      <c r="J66" t="s">
        <v>58</v>
      </c>
    </row>
    <row r="67" spans="1:10" ht="30">
      <c r="A67" t="str">
        <f t="shared" si="1"/>
        <v>2014-05-05</v>
      </c>
      <c r="B67" t="str">
        <f>"2330"</f>
        <v>2330</v>
      </c>
      <c r="C67" t="s">
        <v>126</v>
      </c>
      <c r="D67" t="s">
        <v>128</v>
      </c>
      <c r="E67" t="s">
        <v>18</v>
      </c>
      <c r="G67" s="1" t="s">
        <v>127</v>
      </c>
      <c r="H67">
        <v>2013</v>
      </c>
      <c r="I67" t="s">
        <v>15</v>
      </c>
      <c r="J67" t="s">
        <v>129</v>
      </c>
    </row>
    <row r="68" spans="1:10" ht="15">
      <c r="A68" t="str">
        <f t="shared" si="1"/>
        <v>2014-05-05</v>
      </c>
      <c r="B68" t="str">
        <f>"2345"</f>
        <v>2345</v>
      </c>
      <c r="C68" t="s">
        <v>126</v>
      </c>
      <c r="D68" t="s">
        <v>131</v>
      </c>
      <c r="E68" t="s">
        <v>18</v>
      </c>
      <c r="G68" s="1" t="s">
        <v>130</v>
      </c>
      <c r="H68">
        <v>2013</v>
      </c>
      <c r="I68" t="s">
        <v>15</v>
      </c>
      <c r="J68" t="s">
        <v>48</v>
      </c>
    </row>
    <row r="69" spans="1:10" ht="15">
      <c r="A69" t="str">
        <f aca="true" t="shared" si="2" ref="A69:A106">"2014-05-06"</f>
        <v>2014-05-06</v>
      </c>
      <c r="B69" t="str">
        <f>"0000"</f>
        <v>0000</v>
      </c>
      <c r="C69" t="s">
        <v>146</v>
      </c>
      <c r="D69" t="s">
        <v>148</v>
      </c>
      <c r="E69" t="s">
        <v>30</v>
      </c>
      <c r="G69" s="1" t="s">
        <v>147</v>
      </c>
      <c r="H69">
        <v>2013</v>
      </c>
      <c r="I69" t="s">
        <v>15</v>
      </c>
      <c r="J69" t="s">
        <v>149</v>
      </c>
    </row>
    <row r="70" spans="1:10" ht="30">
      <c r="A70" t="str">
        <f t="shared" si="2"/>
        <v>2014-05-06</v>
      </c>
      <c r="B70" t="str">
        <f>"0100"</f>
        <v>0100</v>
      </c>
      <c r="C70" t="s">
        <v>150</v>
      </c>
      <c r="E70" t="s">
        <v>30</v>
      </c>
      <c r="G70" s="1" t="s">
        <v>151</v>
      </c>
      <c r="H70">
        <v>2009</v>
      </c>
      <c r="I70" t="s">
        <v>15</v>
      </c>
      <c r="J70" t="s">
        <v>152</v>
      </c>
    </row>
    <row r="71" spans="1:10" ht="30">
      <c r="A71" t="str">
        <f t="shared" si="2"/>
        <v>2014-05-06</v>
      </c>
      <c r="B71" t="str">
        <f>"0200"</f>
        <v>0200</v>
      </c>
      <c r="C71" t="s">
        <v>87</v>
      </c>
      <c r="D71" t="s">
        <v>154</v>
      </c>
      <c r="E71" t="s">
        <v>30</v>
      </c>
      <c r="G71" s="1" t="s">
        <v>153</v>
      </c>
      <c r="H71">
        <v>2012</v>
      </c>
      <c r="I71" t="s">
        <v>15</v>
      </c>
      <c r="J71" t="s">
        <v>21</v>
      </c>
    </row>
    <row r="72" spans="1:10" ht="15">
      <c r="A72" t="str">
        <f t="shared" si="2"/>
        <v>2014-05-06</v>
      </c>
      <c r="B72" t="str">
        <f>"0300"</f>
        <v>0300</v>
      </c>
      <c r="C72" t="s">
        <v>155</v>
      </c>
      <c r="D72" t="s">
        <v>157</v>
      </c>
      <c r="E72" t="s">
        <v>30</v>
      </c>
      <c r="G72" s="1" t="s">
        <v>156</v>
      </c>
      <c r="H72">
        <v>2011</v>
      </c>
      <c r="I72" t="s">
        <v>15</v>
      </c>
      <c r="J72" t="s">
        <v>158</v>
      </c>
    </row>
    <row r="73" spans="1:10" ht="15">
      <c r="A73" t="str">
        <f t="shared" si="2"/>
        <v>2014-05-06</v>
      </c>
      <c r="B73" t="str">
        <f>"0400"</f>
        <v>0400</v>
      </c>
      <c r="C73" t="s">
        <v>93</v>
      </c>
      <c r="D73" t="s">
        <v>329</v>
      </c>
      <c r="E73" t="s">
        <v>30</v>
      </c>
      <c r="G73" s="1" t="s">
        <v>159</v>
      </c>
      <c r="H73">
        <v>2008</v>
      </c>
      <c r="I73" t="s">
        <v>15</v>
      </c>
      <c r="J73" t="s">
        <v>16</v>
      </c>
    </row>
    <row r="74" spans="1:10" ht="30">
      <c r="A74" t="str">
        <f t="shared" si="2"/>
        <v>2014-05-06</v>
      </c>
      <c r="B74" t="str">
        <f>"0500"</f>
        <v>0500</v>
      </c>
      <c r="C74" t="s">
        <v>10</v>
      </c>
      <c r="G74" s="1" t="s">
        <v>13</v>
      </c>
      <c r="H74">
        <v>2012</v>
      </c>
      <c r="I74" t="s">
        <v>15</v>
      </c>
      <c r="J74" t="s">
        <v>160</v>
      </c>
    </row>
    <row r="75" spans="1:10" ht="30">
      <c r="A75" t="str">
        <f t="shared" si="2"/>
        <v>2014-05-06</v>
      </c>
      <c r="B75" t="str">
        <f>"0600"</f>
        <v>0600</v>
      </c>
      <c r="C75" t="s">
        <v>95</v>
      </c>
      <c r="D75" t="s">
        <v>161</v>
      </c>
      <c r="E75" t="s">
        <v>18</v>
      </c>
      <c r="G75" s="1" t="s">
        <v>96</v>
      </c>
      <c r="H75">
        <v>2005</v>
      </c>
      <c r="I75" t="s">
        <v>98</v>
      </c>
      <c r="J75" t="s">
        <v>99</v>
      </c>
    </row>
    <row r="76" spans="1:10" ht="15">
      <c r="A76" t="str">
        <f t="shared" si="2"/>
        <v>2014-05-06</v>
      </c>
      <c r="B76" t="str">
        <f>"0630"</f>
        <v>0630</v>
      </c>
      <c r="C76" t="s">
        <v>100</v>
      </c>
      <c r="E76" t="s">
        <v>18</v>
      </c>
      <c r="G76" s="1" t="s">
        <v>101</v>
      </c>
      <c r="H76">
        <v>2013</v>
      </c>
      <c r="I76" t="s">
        <v>15</v>
      </c>
      <c r="J76" t="s">
        <v>54</v>
      </c>
    </row>
    <row r="77" spans="1:10" ht="30">
      <c r="A77" t="str">
        <f t="shared" si="2"/>
        <v>2014-05-06</v>
      </c>
      <c r="B77" t="str">
        <f>"0700"</f>
        <v>0700</v>
      </c>
      <c r="C77" t="s">
        <v>102</v>
      </c>
      <c r="D77" t="s">
        <v>163</v>
      </c>
      <c r="E77" t="s">
        <v>18</v>
      </c>
      <c r="G77" s="1" t="s">
        <v>162</v>
      </c>
      <c r="H77">
        <v>2012</v>
      </c>
      <c r="I77" t="s">
        <v>15</v>
      </c>
      <c r="J77" t="s">
        <v>99</v>
      </c>
    </row>
    <row r="78" spans="1:10" ht="30">
      <c r="A78" t="str">
        <f t="shared" si="2"/>
        <v>2014-05-06</v>
      </c>
      <c r="B78" t="str">
        <f>"0730"</f>
        <v>0730</v>
      </c>
      <c r="C78" t="s">
        <v>105</v>
      </c>
      <c r="E78" t="s">
        <v>18</v>
      </c>
      <c r="G78" s="1" t="s">
        <v>106</v>
      </c>
      <c r="H78">
        <v>0</v>
      </c>
      <c r="I78" t="s">
        <v>15</v>
      </c>
      <c r="J78" t="s">
        <v>39</v>
      </c>
    </row>
    <row r="79" spans="1:10" ht="30">
      <c r="A79" t="str">
        <f t="shared" si="2"/>
        <v>2014-05-06</v>
      </c>
      <c r="B79" t="str">
        <f>"0800"</f>
        <v>0800</v>
      </c>
      <c r="C79" t="s">
        <v>107</v>
      </c>
      <c r="E79" t="s">
        <v>18</v>
      </c>
      <c r="G79" s="1" t="s">
        <v>108</v>
      </c>
      <c r="H79">
        <v>2011</v>
      </c>
      <c r="I79" t="s">
        <v>15</v>
      </c>
      <c r="J79" t="s">
        <v>54</v>
      </c>
    </row>
    <row r="80" spans="1:10" ht="15">
      <c r="A80" t="str">
        <f t="shared" si="2"/>
        <v>2014-05-06</v>
      </c>
      <c r="B80" t="str">
        <f>"0830"</f>
        <v>0830</v>
      </c>
      <c r="C80" t="s">
        <v>109</v>
      </c>
      <c r="D80" t="s">
        <v>165</v>
      </c>
      <c r="E80" t="s">
        <v>18</v>
      </c>
      <c r="G80" s="1" t="s">
        <v>164</v>
      </c>
      <c r="H80">
        <v>2009</v>
      </c>
      <c r="I80" t="s">
        <v>15</v>
      </c>
      <c r="J80" t="s">
        <v>39</v>
      </c>
    </row>
    <row r="81" spans="1:10" ht="15">
      <c r="A81" t="str">
        <f t="shared" si="2"/>
        <v>2014-05-06</v>
      </c>
      <c r="B81" t="str">
        <f>"0900"</f>
        <v>0900</v>
      </c>
      <c r="C81" t="s">
        <v>112</v>
      </c>
      <c r="E81" t="s">
        <v>18</v>
      </c>
      <c r="G81" s="1" t="s">
        <v>113</v>
      </c>
      <c r="H81">
        <v>2010</v>
      </c>
      <c r="I81" t="s">
        <v>98</v>
      </c>
      <c r="J81" t="s">
        <v>114</v>
      </c>
    </row>
    <row r="82" spans="1:10" ht="30">
      <c r="A82" t="str">
        <f t="shared" si="2"/>
        <v>2014-05-06</v>
      </c>
      <c r="B82" t="str">
        <f>"0930"</f>
        <v>0930</v>
      </c>
      <c r="C82" t="s">
        <v>115</v>
      </c>
      <c r="E82" t="s">
        <v>18</v>
      </c>
      <c r="G82" s="1" t="s">
        <v>106</v>
      </c>
      <c r="H82">
        <v>0</v>
      </c>
      <c r="I82" t="s">
        <v>15</v>
      </c>
      <c r="J82" t="s">
        <v>99</v>
      </c>
    </row>
    <row r="83" spans="1:10" ht="30">
      <c r="A83" t="str">
        <f t="shared" si="2"/>
        <v>2014-05-06</v>
      </c>
      <c r="B83" t="str">
        <f>"1000"</f>
        <v>1000</v>
      </c>
      <c r="C83" t="s">
        <v>124</v>
      </c>
      <c r="E83" t="s">
        <v>18</v>
      </c>
      <c r="G83" s="1" t="s">
        <v>125</v>
      </c>
      <c r="H83">
        <v>0</v>
      </c>
      <c r="I83" t="s">
        <v>57</v>
      </c>
      <c r="J83" t="s">
        <v>36</v>
      </c>
    </row>
    <row r="84" spans="1:10" ht="30">
      <c r="A84" t="str">
        <f t="shared" si="2"/>
        <v>2014-05-06</v>
      </c>
      <c r="B84" t="str">
        <f>"1030"</f>
        <v>1030</v>
      </c>
      <c r="C84" t="s">
        <v>126</v>
      </c>
      <c r="D84" t="s">
        <v>128</v>
      </c>
      <c r="E84" t="s">
        <v>18</v>
      </c>
      <c r="G84" s="1" t="s">
        <v>127</v>
      </c>
      <c r="H84">
        <v>2013</v>
      </c>
      <c r="I84" t="s">
        <v>15</v>
      </c>
      <c r="J84" t="s">
        <v>129</v>
      </c>
    </row>
    <row r="85" spans="1:10" ht="15">
      <c r="A85" t="str">
        <f t="shared" si="2"/>
        <v>2014-05-06</v>
      </c>
      <c r="B85" t="str">
        <f>"1045"</f>
        <v>1045</v>
      </c>
      <c r="C85" t="s">
        <v>126</v>
      </c>
      <c r="D85" t="s">
        <v>131</v>
      </c>
      <c r="E85" t="s">
        <v>18</v>
      </c>
      <c r="G85" s="1" t="s">
        <v>130</v>
      </c>
      <c r="H85">
        <v>2013</v>
      </c>
      <c r="I85" t="s">
        <v>15</v>
      </c>
      <c r="J85" t="s">
        <v>48</v>
      </c>
    </row>
    <row r="86" spans="1:10" ht="30">
      <c r="A86" t="str">
        <f t="shared" si="2"/>
        <v>2014-05-06</v>
      </c>
      <c r="B86" t="str">
        <f>"1100"</f>
        <v>1100</v>
      </c>
      <c r="C86" t="s">
        <v>132</v>
      </c>
      <c r="E86" t="s">
        <v>11</v>
      </c>
      <c r="F86" t="s">
        <v>133</v>
      </c>
      <c r="G86" s="1" t="s">
        <v>134</v>
      </c>
      <c r="H86">
        <v>0</v>
      </c>
      <c r="I86" t="s">
        <v>135</v>
      </c>
      <c r="J86" t="s">
        <v>136</v>
      </c>
    </row>
    <row r="87" spans="1:10" ht="30">
      <c r="A87" t="str">
        <f t="shared" si="2"/>
        <v>2014-05-06</v>
      </c>
      <c r="B87" t="str">
        <f>"1130"</f>
        <v>1130</v>
      </c>
      <c r="C87" t="s">
        <v>137</v>
      </c>
      <c r="E87" t="s">
        <v>11</v>
      </c>
      <c r="F87" t="s">
        <v>12</v>
      </c>
      <c r="G87" s="1" t="s">
        <v>138</v>
      </c>
      <c r="H87">
        <v>1999</v>
      </c>
      <c r="I87" t="s">
        <v>139</v>
      </c>
      <c r="J87" t="s">
        <v>140</v>
      </c>
    </row>
    <row r="88" spans="1:10" ht="30">
      <c r="A88" t="str">
        <f t="shared" si="2"/>
        <v>2014-05-06</v>
      </c>
      <c r="B88" t="str">
        <f>"1330"</f>
        <v>1330</v>
      </c>
      <c r="C88" t="s">
        <v>166</v>
      </c>
      <c r="D88" t="s">
        <v>168</v>
      </c>
      <c r="E88" t="s">
        <v>11</v>
      </c>
      <c r="F88" t="s">
        <v>12</v>
      </c>
      <c r="G88" s="1" t="s">
        <v>167</v>
      </c>
      <c r="H88">
        <v>2007</v>
      </c>
      <c r="I88" t="s">
        <v>98</v>
      </c>
      <c r="J88" t="s">
        <v>114</v>
      </c>
    </row>
    <row r="89" spans="1:10" ht="30">
      <c r="A89" t="str">
        <f t="shared" si="2"/>
        <v>2014-05-06</v>
      </c>
      <c r="B89" t="str">
        <f>"1400"</f>
        <v>1400</v>
      </c>
      <c r="C89" t="s">
        <v>169</v>
      </c>
      <c r="E89" t="s">
        <v>11</v>
      </c>
      <c r="F89" t="s">
        <v>12</v>
      </c>
      <c r="G89" s="1" t="s">
        <v>170</v>
      </c>
      <c r="H89">
        <v>2010</v>
      </c>
      <c r="I89" t="s">
        <v>15</v>
      </c>
      <c r="J89" t="s">
        <v>54</v>
      </c>
    </row>
    <row r="90" spans="1:10" ht="15">
      <c r="A90" t="str">
        <f t="shared" si="2"/>
        <v>2014-05-06</v>
      </c>
      <c r="B90" t="str">
        <f>"1430"</f>
        <v>1430</v>
      </c>
      <c r="C90" t="s">
        <v>112</v>
      </c>
      <c r="E90" t="s">
        <v>18</v>
      </c>
      <c r="G90" s="1" t="s">
        <v>113</v>
      </c>
      <c r="H90">
        <v>2010</v>
      </c>
      <c r="I90" t="s">
        <v>98</v>
      </c>
      <c r="J90" t="s">
        <v>114</v>
      </c>
    </row>
    <row r="91" spans="1:10" ht="30">
      <c r="A91" t="str">
        <f t="shared" si="2"/>
        <v>2014-05-06</v>
      </c>
      <c r="B91" t="str">
        <f>"1500"</f>
        <v>1500</v>
      </c>
      <c r="C91" t="s">
        <v>95</v>
      </c>
      <c r="D91" t="s">
        <v>161</v>
      </c>
      <c r="E91" t="s">
        <v>18</v>
      </c>
      <c r="G91" s="1" t="s">
        <v>96</v>
      </c>
      <c r="H91">
        <v>2005</v>
      </c>
      <c r="I91" t="s">
        <v>98</v>
      </c>
      <c r="J91" t="s">
        <v>99</v>
      </c>
    </row>
    <row r="92" spans="1:10" ht="30">
      <c r="A92" t="str">
        <f t="shared" si="2"/>
        <v>2014-05-06</v>
      </c>
      <c r="B92" t="str">
        <f>"1530"</f>
        <v>1530</v>
      </c>
      <c r="C92" t="s">
        <v>102</v>
      </c>
      <c r="D92" t="s">
        <v>163</v>
      </c>
      <c r="E92" t="s">
        <v>18</v>
      </c>
      <c r="G92" s="1" t="s">
        <v>162</v>
      </c>
      <c r="H92">
        <v>2012</v>
      </c>
      <c r="I92" t="s">
        <v>15</v>
      </c>
      <c r="J92" t="s">
        <v>99</v>
      </c>
    </row>
    <row r="93" spans="1:10" ht="15">
      <c r="A93" t="str">
        <f t="shared" si="2"/>
        <v>2014-05-06</v>
      </c>
      <c r="B93" t="str">
        <f>"1600"</f>
        <v>1600</v>
      </c>
      <c r="C93" t="s">
        <v>109</v>
      </c>
      <c r="D93" t="s">
        <v>165</v>
      </c>
      <c r="E93" t="s">
        <v>18</v>
      </c>
      <c r="G93" s="1" t="s">
        <v>164</v>
      </c>
      <c r="H93">
        <v>2009</v>
      </c>
      <c r="I93" t="s">
        <v>15</v>
      </c>
      <c r="J93" t="s">
        <v>39</v>
      </c>
    </row>
    <row r="94" spans="1:10" ht="15">
      <c r="A94" t="str">
        <f t="shared" si="2"/>
        <v>2014-05-06</v>
      </c>
      <c r="B94" t="str">
        <f>"1630"</f>
        <v>1630</v>
      </c>
      <c r="C94" t="s">
        <v>100</v>
      </c>
      <c r="E94" t="s">
        <v>18</v>
      </c>
      <c r="G94" s="1" t="s">
        <v>101</v>
      </c>
      <c r="H94">
        <v>2013</v>
      </c>
      <c r="I94" t="s">
        <v>15</v>
      </c>
      <c r="J94" t="s">
        <v>54</v>
      </c>
    </row>
    <row r="95" spans="1:10" ht="30">
      <c r="A95" t="str">
        <f t="shared" si="2"/>
        <v>2014-05-06</v>
      </c>
      <c r="B95" t="str">
        <f>"1700"</f>
        <v>1700</v>
      </c>
      <c r="C95" t="s">
        <v>107</v>
      </c>
      <c r="E95" t="s">
        <v>18</v>
      </c>
      <c r="G95" s="1" t="s">
        <v>108</v>
      </c>
      <c r="H95">
        <v>2011</v>
      </c>
      <c r="I95" t="s">
        <v>15</v>
      </c>
      <c r="J95" t="s">
        <v>54</v>
      </c>
    </row>
    <row r="96" spans="1:10" ht="30">
      <c r="A96" t="str">
        <f t="shared" si="2"/>
        <v>2014-05-06</v>
      </c>
      <c r="B96" t="str">
        <f>"1730"</f>
        <v>1730</v>
      </c>
      <c r="C96" t="s">
        <v>123</v>
      </c>
      <c r="G96" s="1" t="s">
        <v>35</v>
      </c>
      <c r="H96">
        <v>2014</v>
      </c>
      <c r="I96" t="s">
        <v>15</v>
      </c>
      <c r="J96" t="s">
        <v>58</v>
      </c>
    </row>
    <row r="97" spans="1:10" ht="30">
      <c r="A97" t="str">
        <f t="shared" si="2"/>
        <v>2014-05-06</v>
      </c>
      <c r="B97" t="str">
        <f>"1800"</f>
        <v>1800</v>
      </c>
      <c r="C97" t="s">
        <v>124</v>
      </c>
      <c r="E97" t="s">
        <v>18</v>
      </c>
      <c r="G97" s="1" t="s">
        <v>125</v>
      </c>
      <c r="H97">
        <v>0</v>
      </c>
      <c r="I97" t="s">
        <v>57</v>
      </c>
      <c r="J97" t="s">
        <v>39</v>
      </c>
    </row>
    <row r="98" spans="1:10" ht="30">
      <c r="A98" t="str">
        <f t="shared" si="2"/>
        <v>2014-05-06</v>
      </c>
      <c r="B98" t="str">
        <f>"1830"</f>
        <v>1830</v>
      </c>
      <c r="C98" t="s">
        <v>171</v>
      </c>
      <c r="D98" t="s">
        <v>173</v>
      </c>
      <c r="E98" t="s">
        <v>18</v>
      </c>
      <c r="G98" s="1" t="s">
        <v>172</v>
      </c>
      <c r="H98">
        <v>2013</v>
      </c>
      <c r="I98" t="s">
        <v>15</v>
      </c>
      <c r="J98" t="s">
        <v>48</v>
      </c>
    </row>
    <row r="99" spans="1:10" ht="30">
      <c r="A99" t="str">
        <f t="shared" si="2"/>
        <v>2014-05-06</v>
      </c>
      <c r="B99" t="str">
        <f>"1845"</f>
        <v>1845</v>
      </c>
      <c r="C99" t="s">
        <v>171</v>
      </c>
      <c r="D99" t="s">
        <v>175</v>
      </c>
      <c r="E99" t="s">
        <v>18</v>
      </c>
      <c r="G99" s="1" t="s">
        <v>174</v>
      </c>
      <c r="H99">
        <v>2013</v>
      </c>
      <c r="I99" t="s">
        <v>15</v>
      </c>
      <c r="J99" t="s">
        <v>48</v>
      </c>
    </row>
    <row r="100" spans="1:10" ht="30">
      <c r="A100" t="str">
        <f t="shared" si="2"/>
        <v>2014-05-06</v>
      </c>
      <c r="B100" t="str">
        <f>"1900"</f>
        <v>1900</v>
      </c>
      <c r="C100" t="s">
        <v>123</v>
      </c>
      <c r="G100" s="1" t="s">
        <v>35</v>
      </c>
      <c r="H100">
        <v>2014</v>
      </c>
      <c r="I100" t="s">
        <v>15</v>
      </c>
      <c r="J100" t="s">
        <v>58</v>
      </c>
    </row>
    <row r="101" spans="1:10" ht="30">
      <c r="A101" t="str">
        <f t="shared" si="2"/>
        <v>2014-05-06</v>
      </c>
      <c r="B101" t="str">
        <f>"1930"</f>
        <v>1930</v>
      </c>
      <c r="C101" t="s">
        <v>176</v>
      </c>
      <c r="D101" t="s">
        <v>178</v>
      </c>
      <c r="E101" t="s">
        <v>18</v>
      </c>
      <c r="G101" s="1" t="s">
        <v>177</v>
      </c>
      <c r="H101">
        <v>2007</v>
      </c>
      <c r="I101" t="s">
        <v>15</v>
      </c>
      <c r="J101" t="s">
        <v>99</v>
      </c>
    </row>
    <row r="102" spans="1:10" ht="30">
      <c r="A102" t="str">
        <f t="shared" si="2"/>
        <v>2014-05-06</v>
      </c>
      <c r="B102" t="str">
        <f>"2000"</f>
        <v>2000</v>
      </c>
      <c r="C102" t="s">
        <v>69</v>
      </c>
      <c r="E102" t="s">
        <v>30</v>
      </c>
      <c r="G102" s="1" t="s">
        <v>179</v>
      </c>
      <c r="H102">
        <v>2014</v>
      </c>
      <c r="I102" t="s">
        <v>15</v>
      </c>
      <c r="J102" t="s">
        <v>36</v>
      </c>
    </row>
    <row r="103" spans="1:10" ht="30">
      <c r="A103" t="str">
        <f t="shared" si="2"/>
        <v>2014-05-06</v>
      </c>
      <c r="B103" t="str">
        <f>"2030"</f>
        <v>2030</v>
      </c>
      <c r="C103" t="s">
        <v>180</v>
      </c>
      <c r="E103" t="s">
        <v>11</v>
      </c>
      <c r="G103" s="1" t="s">
        <v>181</v>
      </c>
      <c r="H103">
        <v>2009</v>
      </c>
      <c r="I103" t="s">
        <v>98</v>
      </c>
      <c r="J103" t="s">
        <v>54</v>
      </c>
    </row>
    <row r="104" spans="1:10" ht="30">
      <c r="A104" t="str">
        <f t="shared" si="2"/>
        <v>2014-05-06</v>
      </c>
      <c r="B104" t="str">
        <f>"2100"</f>
        <v>2100</v>
      </c>
      <c r="C104" t="s">
        <v>180</v>
      </c>
      <c r="E104" t="s">
        <v>11</v>
      </c>
      <c r="F104" t="s">
        <v>142</v>
      </c>
      <c r="G104" s="1" t="s">
        <v>181</v>
      </c>
      <c r="H104">
        <v>2009</v>
      </c>
      <c r="I104" t="s">
        <v>98</v>
      </c>
      <c r="J104" t="s">
        <v>54</v>
      </c>
    </row>
    <row r="105" spans="1:10" ht="30">
      <c r="A105" t="str">
        <f t="shared" si="2"/>
        <v>2014-05-06</v>
      </c>
      <c r="B105" t="str">
        <f>"2130"</f>
        <v>2130</v>
      </c>
      <c r="C105" t="s">
        <v>182</v>
      </c>
      <c r="D105" t="s">
        <v>184</v>
      </c>
      <c r="E105" t="s">
        <v>72</v>
      </c>
      <c r="F105" t="s">
        <v>73</v>
      </c>
      <c r="G105" s="1" t="s">
        <v>183</v>
      </c>
      <c r="H105">
        <v>2005</v>
      </c>
      <c r="I105" t="s">
        <v>139</v>
      </c>
      <c r="J105" t="s">
        <v>54</v>
      </c>
    </row>
    <row r="106" spans="1:10" ht="30">
      <c r="A106" t="str">
        <f t="shared" si="2"/>
        <v>2014-05-06</v>
      </c>
      <c r="B106" t="str">
        <f>"2200"</f>
        <v>2200</v>
      </c>
      <c r="C106" t="s">
        <v>185</v>
      </c>
      <c r="D106" t="s">
        <v>330</v>
      </c>
      <c r="E106" t="s">
        <v>30</v>
      </c>
      <c r="G106" s="1" t="s">
        <v>186</v>
      </c>
      <c r="H106">
        <v>2014</v>
      </c>
      <c r="I106" t="s">
        <v>15</v>
      </c>
      <c r="J106" t="s">
        <v>187</v>
      </c>
    </row>
    <row r="107" spans="1:10" ht="30">
      <c r="A107" t="str">
        <f aca="true" t="shared" si="3" ref="A107:A149">"2014-05-07"</f>
        <v>2014-05-07</v>
      </c>
      <c r="B107" t="str">
        <f>"0000"</f>
        <v>0000</v>
      </c>
      <c r="C107" t="s">
        <v>123</v>
      </c>
      <c r="G107" s="1" t="s">
        <v>35</v>
      </c>
      <c r="H107">
        <v>2014</v>
      </c>
      <c r="I107" t="s">
        <v>15</v>
      </c>
      <c r="J107" t="s">
        <v>58</v>
      </c>
    </row>
    <row r="108" spans="1:10" ht="30">
      <c r="A108" t="str">
        <f t="shared" si="3"/>
        <v>2014-05-07</v>
      </c>
      <c r="B108" t="str">
        <f>"0030"</f>
        <v>0030</v>
      </c>
      <c r="C108" t="s">
        <v>171</v>
      </c>
      <c r="D108" t="s">
        <v>173</v>
      </c>
      <c r="E108" t="s">
        <v>18</v>
      </c>
      <c r="G108" s="1" t="s">
        <v>172</v>
      </c>
      <c r="H108">
        <v>2013</v>
      </c>
      <c r="I108" t="s">
        <v>15</v>
      </c>
      <c r="J108" t="s">
        <v>48</v>
      </c>
    </row>
    <row r="109" spans="1:10" ht="30">
      <c r="A109" t="str">
        <f t="shared" si="3"/>
        <v>2014-05-07</v>
      </c>
      <c r="B109" t="str">
        <f>"0045"</f>
        <v>0045</v>
      </c>
      <c r="C109" t="s">
        <v>171</v>
      </c>
      <c r="D109" t="s">
        <v>175</v>
      </c>
      <c r="E109" t="s">
        <v>18</v>
      </c>
      <c r="G109" s="1" t="s">
        <v>174</v>
      </c>
      <c r="H109">
        <v>2013</v>
      </c>
      <c r="I109" t="s">
        <v>15</v>
      </c>
      <c r="J109" t="s">
        <v>48</v>
      </c>
    </row>
    <row r="110" spans="1:10" ht="15">
      <c r="A110" t="str">
        <f t="shared" si="3"/>
        <v>2014-05-07</v>
      </c>
      <c r="B110" t="str">
        <f>"0100"</f>
        <v>0100</v>
      </c>
      <c r="C110" t="s">
        <v>150</v>
      </c>
      <c r="E110" t="s">
        <v>30</v>
      </c>
      <c r="G110" s="1" t="s">
        <v>188</v>
      </c>
      <c r="H110">
        <v>2009</v>
      </c>
      <c r="I110" t="s">
        <v>15</v>
      </c>
      <c r="J110" t="s">
        <v>42</v>
      </c>
    </row>
    <row r="111" spans="1:10" ht="30">
      <c r="A111" t="str">
        <f t="shared" si="3"/>
        <v>2014-05-07</v>
      </c>
      <c r="B111" t="str">
        <f>"0200"</f>
        <v>0200</v>
      </c>
      <c r="C111" t="s">
        <v>87</v>
      </c>
      <c r="D111" t="s">
        <v>190</v>
      </c>
      <c r="E111" t="s">
        <v>30</v>
      </c>
      <c r="G111" s="1" t="s">
        <v>189</v>
      </c>
      <c r="H111">
        <v>2012</v>
      </c>
      <c r="I111" t="s">
        <v>15</v>
      </c>
      <c r="J111" t="s">
        <v>21</v>
      </c>
    </row>
    <row r="112" spans="1:10" ht="15">
      <c r="A112" t="str">
        <f t="shared" si="3"/>
        <v>2014-05-07</v>
      </c>
      <c r="B112" t="str">
        <f>"0300"</f>
        <v>0300</v>
      </c>
      <c r="C112" t="s">
        <v>155</v>
      </c>
      <c r="D112" t="s">
        <v>191</v>
      </c>
      <c r="E112" t="s">
        <v>30</v>
      </c>
      <c r="G112" s="1" t="s">
        <v>156</v>
      </c>
      <c r="H112">
        <v>2011</v>
      </c>
      <c r="I112" t="s">
        <v>15</v>
      </c>
      <c r="J112" t="s">
        <v>42</v>
      </c>
    </row>
    <row r="113" spans="1:10" ht="15">
      <c r="A113" t="str">
        <f t="shared" si="3"/>
        <v>2014-05-07</v>
      </c>
      <c r="B113" t="str">
        <f>"0400"</f>
        <v>0400</v>
      </c>
      <c r="C113" t="s">
        <v>93</v>
      </c>
      <c r="D113" t="s">
        <v>331</v>
      </c>
      <c r="E113" t="s">
        <v>30</v>
      </c>
      <c r="G113" s="1" t="s">
        <v>192</v>
      </c>
      <c r="H113">
        <v>2008</v>
      </c>
      <c r="I113" t="s">
        <v>15</v>
      </c>
      <c r="J113" t="s">
        <v>16</v>
      </c>
    </row>
    <row r="114" spans="1:10" ht="30">
      <c r="A114" t="str">
        <f t="shared" si="3"/>
        <v>2014-05-07</v>
      </c>
      <c r="B114" t="str">
        <f>"0500"</f>
        <v>0500</v>
      </c>
      <c r="C114" t="s">
        <v>10</v>
      </c>
      <c r="E114" t="s">
        <v>11</v>
      </c>
      <c r="F114" t="s">
        <v>12</v>
      </c>
      <c r="G114" s="1" t="s">
        <v>13</v>
      </c>
      <c r="H114">
        <v>2012</v>
      </c>
      <c r="I114" t="s">
        <v>15</v>
      </c>
      <c r="J114" t="s">
        <v>193</v>
      </c>
    </row>
    <row r="115" spans="1:10" ht="30">
      <c r="A115" t="str">
        <f t="shared" si="3"/>
        <v>2014-05-07</v>
      </c>
      <c r="B115" t="str">
        <f>"0600"</f>
        <v>0600</v>
      </c>
      <c r="C115" t="s">
        <v>95</v>
      </c>
      <c r="D115" t="s">
        <v>194</v>
      </c>
      <c r="E115" t="s">
        <v>18</v>
      </c>
      <c r="G115" s="1" t="s">
        <v>96</v>
      </c>
      <c r="H115">
        <v>2005</v>
      </c>
      <c r="I115" t="s">
        <v>98</v>
      </c>
      <c r="J115" t="s">
        <v>99</v>
      </c>
    </row>
    <row r="116" spans="1:10" ht="15">
      <c r="A116" t="str">
        <f t="shared" si="3"/>
        <v>2014-05-07</v>
      </c>
      <c r="B116" t="str">
        <f>"0630"</f>
        <v>0630</v>
      </c>
      <c r="C116" t="s">
        <v>100</v>
      </c>
      <c r="E116" t="s">
        <v>18</v>
      </c>
      <c r="G116" s="1" t="s">
        <v>101</v>
      </c>
      <c r="H116">
        <v>2013</v>
      </c>
      <c r="I116" t="s">
        <v>15</v>
      </c>
      <c r="J116" t="s">
        <v>54</v>
      </c>
    </row>
    <row r="117" spans="1:10" ht="15">
      <c r="A117" t="str">
        <f t="shared" si="3"/>
        <v>2014-05-07</v>
      </c>
      <c r="B117" t="str">
        <f>"0700"</f>
        <v>0700</v>
      </c>
      <c r="C117" t="s">
        <v>102</v>
      </c>
      <c r="D117" t="s">
        <v>196</v>
      </c>
      <c r="E117" t="s">
        <v>18</v>
      </c>
      <c r="G117" s="1" t="s">
        <v>195</v>
      </c>
      <c r="H117">
        <v>2012</v>
      </c>
      <c r="I117" t="s">
        <v>15</v>
      </c>
      <c r="J117" t="s">
        <v>54</v>
      </c>
    </row>
    <row r="118" spans="1:10" ht="30">
      <c r="A118" t="str">
        <f t="shared" si="3"/>
        <v>2014-05-07</v>
      </c>
      <c r="B118" t="str">
        <f>"0730"</f>
        <v>0730</v>
      </c>
      <c r="C118" t="s">
        <v>105</v>
      </c>
      <c r="E118" t="s">
        <v>18</v>
      </c>
      <c r="G118" s="1" t="s">
        <v>106</v>
      </c>
      <c r="H118">
        <v>0</v>
      </c>
      <c r="I118" t="s">
        <v>15</v>
      </c>
      <c r="J118" t="s">
        <v>136</v>
      </c>
    </row>
    <row r="119" spans="1:10" ht="30">
      <c r="A119" t="str">
        <f t="shared" si="3"/>
        <v>2014-05-07</v>
      </c>
      <c r="B119" t="str">
        <f>"0800"</f>
        <v>0800</v>
      </c>
      <c r="C119" t="s">
        <v>107</v>
      </c>
      <c r="E119" t="s">
        <v>18</v>
      </c>
      <c r="G119" s="1" t="s">
        <v>108</v>
      </c>
      <c r="H119">
        <v>2011</v>
      </c>
      <c r="I119" t="s">
        <v>15</v>
      </c>
      <c r="J119" t="s">
        <v>54</v>
      </c>
    </row>
    <row r="120" spans="1:10" ht="30">
      <c r="A120" t="str">
        <f t="shared" si="3"/>
        <v>2014-05-07</v>
      </c>
      <c r="B120" t="str">
        <f>"0830"</f>
        <v>0830</v>
      </c>
      <c r="C120" t="s">
        <v>109</v>
      </c>
      <c r="D120" t="s">
        <v>198</v>
      </c>
      <c r="E120" t="s">
        <v>18</v>
      </c>
      <c r="G120" s="1" t="s">
        <v>197</v>
      </c>
      <c r="H120">
        <v>2009</v>
      </c>
      <c r="I120" t="s">
        <v>15</v>
      </c>
      <c r="J120" t="s">
        <v>39</v>
      </c>
    </row>
    <row r="121" spans="1:10" ht="15">
      <c r="A121" t="str">
        <f t="shared" si="3"/>
        <v>2014-05-07</v>
      </c>
      <c r="B121" t="str">
        <f>"0900"</f>
        <v>0900</v>
      </c>
      <c r="C121" t="s">
        <v>112</v>
      </c>
      <c r="E121" t="s">
        <v>18</v>
      </c>
      <c r="G121" s="1" t="s">
        <v>113</v>
      </c>
      <c r="H121">
        <v>2010</v>
      </c>
      <c r="I121" t="s">
        <v>98</v>
      </c>
      <c r="J121" t="s">
        <v>114</v>
      </c>
    </row>
    <row r="122" spans="1:10" ht="30">
      <c r="A122" t="str">
        <f t="shared" si="3"/>
        <v>2014-05-07</v>
      </c>
      <c r="B122" t="str">
        <f>"0930"</f>
        <v>0930</v>
      </c>
      <c r="C122" t="s">
        <v>115</v>
      </c>
      <c r="E122" t="s">
        <v>18</v>
      </c>
      <c r="G122" s="1" t="s">
        <v>106</v>
      </c>
      <c r="H122">
        <v>0</v>
      </c>
      <c r="I122" t="s">
        <v>15</v>
      </c>
      <c r="J122" t="s">
        <v>54</v>
      </c>
    </row>
    <row r="123" spans="1:10" ht="30">
      <c r="A123" t="str">
        <f t="shared" si="3"/>
        <v>2014-05-07</v>
      </c>
      <c r="B123" t="str">
        <f>"1000"</f>
        <v>1000</v>
      </c>
      <c r="C123" t="s">
        <v>124</v>
      </c>
      <c r="E123" t="s">
        <v>18</v>
      </c>
      <c r="G123" s="1" t="s">
        <v>125</v>
      </c>
      <c r="H123">
        <v>0</v>
      </c>
      <c r="I123" t="s">
        <v>57</v>
      </c>
      <c r="J123" t="s">
        <v>39</v>
      </c>
    </row>
    <row r="124" spans="1:10" ht="30">
      <c r="A124" t="str">
        <f t="shared" si="3"/>
        <v>2014-05-07</v>
      </c>
      <c r="B124" t="str">
        <f>"1030"</f>
        <v>1030</v>
      </c>
      <c r="C124" t="s">
        <v>171</v>
      </c>
      <c r="D124" t="s">
        <v>173</v>
      </c>
      <c r="E124" t="s">
        <v>18</v>
      </c>
      <c r="G124" s="1" t="s">
        <v>172</v>
      </c>
      <c r="H124">
        <v>2013</v>
      </c>
      <c r="I124" t="s">
        <v>15</v>
      </c>
      <c r="J124" t="s">
        <v>48</v>
      </c>
    </row>
    <row r="125" spans="1:10" ht="30">
      <c r="A125" t="str">
        <f t="shared" si="3"/>
        <v>2014-05-07</v>
      </c>
      <c r="B125" t="str">
        <f>"1045"</f>
        <v>1045</v>
      </c>
      <c r="C125" t="s">
        <v>171</v>
      </c>
      <c r="D125" t="s">
        <v>175</v>
      </c>
      <c r="E125" t="s">
        <v>18</v>
      </c>
      <c r="G125" s="1" t="s">
        <v>174</v>
      </c>
      <c r="H125">
        <v>2013</v>
      </c>
      <c r="I125" t="s">
        <v>15</v>
      </c>
      <c r="J125" t="s">
        <v>48</v>
      </c>
    </row>
    <row r="126" spans="1:10" ht="30">
      <c r="A126" t="str">
        <f t="shared" si="3"/>
        <v>2014-05-07</v>
      </c>
      <c r="B126" t="str">
        <f>"1100"</f>
        <v>1100</v>
      </c>
      <c r="C126" t="s">
        <v>69</v>
      </c>
      <c r="E126" t="s">
        <v>30</v>
      </c>
      <c r="G126" s="1" t="s">
        <v>179</v>
      </c>
      <c r="H126">
        <v>2014</v>
      </c>
      <c r="I126" t="s">
        <v>15</v>
      </c>
      <c r="J126" t="s">
        <v>36</v>
      </c>
    </row>
    <row r="127" spans="1:10" ht="30">
      <c r="A127" t="str">
        <f t="shared" si="3"/>
        <v>2014-05-07</v>
      </c>
      <c r="B127" t="str">
        <f>"1130"</f>
        <v>1130</v>
      </c>
      <c r="C127" t="s">
        <v>180</v>
      </c>
      <c r="E127" t="s">
        <v>11</v>
      </c>
      <c r="G127" s="1" t="s">
        <v>181</v>
      </c>
      <c r="H127">
        <v>2009</v>
      </c>
      <c r="I127" t="s">
        <v>98</v>
      </c>
      <c r="J127" t="s">
        <v>54</v>
      </c>
    </row>
    <row r="128" spans="1:10" ht="30">
      <c r="A128" t="str">
        <f t="shared" si="3"/>
        <v>2014-05-07</v>
      </c>
      <c r="B128" t="str">
        <f>"1200"</f>
        <v>1200</v>
      </c>
      <c r="C128" t="s">
        <v>180</v>
      </c>
      <c r="E128" t="s">
        <v>11</v>
      </c>
      <c r="F128" t="s">
        <v>142</v>
      </c>
      <c r="G128" s="1" t="s">
        <v>181</v>
      </c>
      <c r="H128">
        <v>2009</v>
      </c>
      <c r="I128" t="s">
        <v>98</v>
      </c>
      <c r="J128" t="s">
        <v>54</v>
      </c>
    </row>
    <row r="129" spans="1:10" ht="30">
      <c r="A129" t="str">
        <f t="shared" si="3"/>
        <v>2014-05-07</v>
      </c>
      <c r="B129" t="str">
        <f>"1230"</f>
        <v>1230</v>
      </c>
      <c r="C129" t="s">
        <v>199</v>
      </c>
      <c r="E129" t="s">
        <v>11</v>
      </c>
      <c r="F129" t="s">
        <v>12</v>
      </c>
      <c r="G129" s="1" t="s">
        <v>200</v>
      </c>
      <c r="H129">
        <v>2003</v>
      </c>
      <c r="I129" t="s">
        <v>15</v>
      </c>
      <c r="J129" t="s">
        <v>193</v>
      </c>
    </row>
    <row r="130" spans="1:10" ht="30">
      <c r="A130" t="str">
        <f t="shared" si="3"/>
        <v>2014-05-07</v>
      </c>
      <c r="B130" t="str">
        <f>"1330"</f>
        <v>1330</v>
      </c>
      <c r="C130" t="s">
        <v>201</v>
      </c>
      <c r="D130" t="s">
        <v>203</v>
      </c>
      <c r="E130" t="s">
        <v>11</v>
      </c>
      <c r="G130" s="1" t="s">
        <v>202</v>
      </c>
      <c r="H130">
        <v>2013</v>
      </c>
      <c r="I130" t="s">
        <v>15</v>
      </c>
      <c r="J130" t="s">
        <v>204</v>
      </c>
    </row>
    <row r="131" spans="1:10" ht="15">
      <c r="A131" t="str">
        <f t="shared" si="3"/>
        <v>2014-05-07</v>
      </c>
      <c r="B131" t="str">
        <f>"1430"</f>
        <v>1430</v>
      </c>
      <c r="C131" t="s">
        <v>112</v>
      </c>
      <c r="E131" t="s">
        <v>18</v>
      </c>
      <c r="G131" s="1" t="s">
        <v>113</v>
      </c>
      <c r="H131">
        <v>2010</v>
      </c>
      <c r="I131" t="s">
        <v>98</v>
      </c>
      <c r="J131" t="s">
        <v>114</v>
      </c>
    </row>
    <row r="132" spans="1:10" ht="30">
      <c r="A132" t="str">
        <f t="shared" si="3"/>
        <v>2014-05-07</v>
      </c>
      <c r="B132" t="str">
        <f>"1500"</f>
        <v>1500</v>
      </c>
      <c r="C132" t="s">
        <v>95</v>
      </c>
      <c r="D132" t="s">
        <v>194</v>
      </c>
      <c r="E132" t="s">
        <v>18</v>
      </c>
      <c r="G132" s="1" t="s">
        <v>96</v>
      </c>
      <c r="H132">
        <v>2005</v>
      </c>
      <c r="I132" t="s">
        <v>98</v>
      </c>
      <c r="J132" t="s">
        <v>99</v>
      </c>
    </row>
    <row r="133" spans="1:10" ht="15">
      <c r="A133" t="str">
        <f t="shared" si="3"/>
        <v>2014-05-07</v>
      </c>
      <c r="B133" t="str">
        <f>"1530"</f>
        <v>1530</v>
      </c>
      <c r="C133" t="s">
        <v>102</v>
      </c>
      <c r="D133" t="s">
        <v>196</v>
      </c>
      <c r="E133" t="s">
        <v>18</v>
      </c>
      <c r="G133" s="1" t="s">
        <v>195</v>
      </c>
      <c r="H133">
        <v>2012</v>
      </c>
      <c r="I133" t="s">
        <v>15</v>
      </c>
      <c r="J133" t="s">
        <v>54</v>
      </c>
    </row>
    <row r="134" spans="1:10" ht="30">
      <c r="A134" t="str">
        <f t="shared" si="3"/>
        <v>2014-05-07</v>
      </c>
      <c r="B134" t="str">
        <f>"1600"</f>
        <v>1600</v>
      </c>
      <c r="C134" t="s">
        <v>109</v>
      </c>
      <c r="D134" t="s">
        <v>198</v>
      </c>
      <c r="E134" t="s">
        <v>18</v>
      </c>
      <c r="G134" s="1" t="s">
        <v>197</v>
      </c>
      <c r="H134">
        <v>2009</v>
      </c>
      <c r="I134" t="s">
        <v>15</v>
      </c>
      <c r="J134" t="s">
        <v>39</v>
      </c>
    </row>
    <row r="135" spans="1:10" ht="15">
      <c r="A135" t="str">
        <f t="shared" si="3"/>
        <v>2014-05-07</v>
      </c>
      <c r="B135" t="str">
        <f>"1630"</f>
        <v>1630</v>
      </c>
      <c r="C135" t="s">
        <v>100</v>
      </c>
      <c r="E135" t="s">
        <v>18</v>
      </c>
      <c r="G135" s="1" t="s">
        <v>101</v>
      </c>
      <c r="H135">
        <v>2013</v>
      </c>
      <c r="I135" t="s">
        <v>15</v>
      </c>
      <c r="J135" t="s">
        <v>54</v>
      </c>
    </row>
    <row r="136" spans="1:10" ht="30">
      <c r="A136" t="str">
        <f t="shared" si="3"/>
        <v>2014-05-07</v>
      </c>
      <c r="B136" t="str">
        <f>"1700"</f>
        <v>1700</v>
      </c>
      <c r="C136" t="s">
        <v>107</v>
      </c>
      <c r="E136" t="s">
        <v>18</v>
      </c>
      <c r="G136" s="1" t="s">
        <v>108</v>
      </c>
      <c r="H136">
        <v>2011</v>
      </c>
      <c r="I136" t="s">
        <v>15</v>
      </c>
      <c r="J136" t="s">
        <v>54</v>
      </c>
    </row>
    <row r="137" spans="1:10" ht="30">
      <c r="A137" t="str">
        <f t="shared" si="3"/>
        <v>2014-05-07</v>
      </c>
      <c r="B137" t="str">
        <f>"1730"</f>
        <v>1730</v>
      </c>
      <c r="C137" t="s">
        <v>123</v>
      </c>
      <c r="G137" s="1" t="s">
        <v>35</v>
      </c>
      <c r="H137">
        <v>2014</v>
      </c>
      <c r="I137" t="s">
        <v>15</v>
      </c>
      <c r="J137" t="s">
        <v>58</v>
      </c>
    </row>
    <row r="138" spans="1:10" ht="30">
      <c r="A138" t="str">
        <f t="shared" si="3"/>
        <v>2014-05-07</v>
      </c>
      <c r="B138" t="str">
        <f>"1800"</f>
        <v>1800</v>
      </c>
      <c r="C138" t="s">
        <v>124</v>
      </c>
      <c r="E138" t="s">
        <v>18</v>
      </c>
      <c r="G138" s="1" t="s">
        <v>125</v>
      </c>
      <c r="H138">
        <v>0</v>
      </c>
      <c r="I138" t="s">
        <v>57</v>
      </c>
      <c r="J138" t="s">
        <v>36</v>
      </c>
    </row>
    <row r="139" spans="1:10" ht="15">
      <c r="A139" t="str">
        <f t="shared" si="3"/>
        <v>2014-05-07</v>
      </c>
      <c r="B139" t="str">
        <f>"1830"</f>
        <v>1830</v>
      </c>
      <c r="C139" t="s">
        <v>205</v>
      </c>
      <c r="D139" t="s">
        <v>208</v>
      </c>
      <c r="E139" t="s">
        <v>18</v>
      </c>
      <c r="F139" t="s">
        <v>206</v>
      </c>
      <c r="G139" s="1" t="s">
        <v>207</v>
      </c>
      <c r="H139">
        <v>2013</v>
      </c>
      <c r="I139" t="s">
        <v>15</v>
      </c>
      <c r="J139" t="s">
        <v>48</v>
      </c>
    </row>
    <row r="140" spans="1:10" ht="30">
      <c r="A140" t="str">
        <f t="shared" si="3"/>
        <v>2014-05-07</v>
      </c>
      <c r="B140" t="str">
        <f>"1845"</f>
        <v>1845</v>
      </c>
      <c r="C140" t="s">
        <v>205</v>
      </c>
      <c r="D140" t="s">
        <v>210</v>
      </c>
      <c r="E140" t="s">
        <v>18</v>
      </c>
      <c r="F140" t="s">
        <v>206</v>
      </c>
      <c r="G140" s="1" t="s">
        <v>209</v>
      </c>
      <c r="H140">
        <v>2013</v>
      </c>
      <c r="I140" t="s">
        <v>15</v>
      </c>
      <c r="J140" t="s">
        <v>211</v>
      </c>
    </row>
    <row r="141" spans="1:10" ht="30">
      <c r="A141" t="str">
        <f t="shared" si="3"/>
        <v>2014-05-07</v>
      </c>
      <c r="B141" t="str">
        <f>"1900"</f>
        <v>1900</v>
      </c>
      <c r="C141" t="s">
        <v>123</v>
      </c>
      <c r="G141" s="1" t="s">
        <v>35</v>
      </c>
      <c r="H141">
        <v>2014</v>
      </c>
      <c r="I141" t="s">
        <v>15</v>
      </c>
      <c r="J141" t="s">
        <v>58</v>
      </c>
    </row>
    <row r="142" spans="1:10" ht="15">
      <c r="A142" t="str">
        <f t="shared" si="3"/>
        <v>2014-05-07</v>
      </c>
      <c r="B142" t="str">
        <f>"1930"</f>
        <v>1930</v>
      </c>
      <c r="C142" t="s">
        <v>59</v>
      </c>
      <c r="E142" t="s">
        <v>30</v>
      </c>
      <c r="G142" s="1" t="s">
        <v>60</v>
      </c>
      <c r="H142">
        <v>2014</v>
      </c>
      <c r="I142" t="s">
        <v>15</v>
      </c>
      <c r="J142" t="s">
        <v>58</v>
      </c>
    </row>
    <row r="143" spans="1:10" ht="30">
      <c r="A143" t="str">
        <f t="shared" si="3"/>
        <v>2014-05-07</v>
      </c>
      <c r="B143" t="str">
        <f>"2000"</f>
        <v>2000</v>
      </c>
      <c r="C143" t="s">
        <v>212</v>
      </c>
      <c r="D143" t="s">
        <v>214</v>
      </c>
      <c r="E143" t="s">
        <v>18</v>
      </c>
      <c r="G143" s="1" t="s">
        <v>213</v>
      </c>
      <c r="H143">
        <v>0</v>
      </c>
      <c r="I143" t="s">
        <v>14</v>
      </c>
      <c r="J143" t="s">
        <v>54</v>
      </c>
    </row>
    <row r="144" spans="1:10" ht="30">
      <c r="A144" t="str">
        <f t="shared" si="3"/>
        <v>2014-05-07</v>
      </c>
      <c r="B144" t="str">
        <f>"2030"</f>
        <v>2030</v>
      </c>
      <c r="C144" t="s">
        <v>215</v>
      </c>
      <c r="D144" t="s">
        <v>218</v>
      </c>
      <c r="E144" t="s">
        <v>11</v>
      </c>
      <c r="F144" t="s">
        <v>216</v>
      </c>
      <c r="G144" s="1" t="s">
        <v>217</v>
      </c>
      <c r="H144">
        <v>2000</v>
      </c>
      <c r="I144" t="s">
        <v>139</v>
      </c>
      <c r="J144" t="s">
        <v>219</v>
      </c>
    </row>
    <row r="145" spans="1:10" ht="30">
      <c r="A145" t="str">
        <f t="shared" si="3"/>
        <v>2014-05-07</v>
      </c>
      <c r="B145" t="str">
        <f>"2200"</f>
        <v>2200</v>
      </c>
      <c r="C145" t="s">
        <v>220</v>
      </c>
      <c r="D145" t="s">
        <v>222</v>
      </c>
      <c r="E145" t="s">
        <v>11</v>
      </c>
      <c r="F145" t="s">
        <v>73</v>
      </c>
      <c r="G145" s="1" t="s">
        <v>221</v>
      </c>
      <c r="H145">
        <v>2012</v>
      </c>
      <c r="I145" t="s">
        <v>15</v>
      </c>
      <c r="J145" t="s">
        <v>39</v>
      </c>
    </row>
    <row r="146" spans="1:10" ht="30">
      <c r="A146" t="str">
        <f t="shared" si="3"/>
        <v>2014-05-07</v>
      </c>
      <c r="B146" t="str">
        <f>"2230"</f>
        <v>2230</v>
      </c>
      <c r="C146" t="s">
        <v>223</v>
      </c>
      <c r="D146" t="s">
        <v>225</v>
      </c>
      <c r="E146" t="s">
        <v>18</v>
      </c>
      <c r="G146" s="1" t="s">
        <v>224</v>
      </c>
      <c r="H146">
        <v>2011</v>
      </c>
      <c r="I146" t="s">
        <v>15</v>
      </c>
      <c r="J146" t="s">
        <v>136</v>
      </c>
    </row>
    <row r="147" spans="1:10" ht="30">
      <c r="A147" t="str">
        <f t="shared" si="3"/>
        <v>2014-05-07</v>
      </c>
      <c r="B147" t="str">
        <f>"2300"</f>
        <v>2300</v>
      </c>
      <c r="C147" t="s">
        <v>123</v>
      </c>
      <c r="G147" s="1" t="s">
        <v>35</v>
      </c>
      <c r="H147">
        <v>2014</v>
      </c>
      <c r="I147" t="s">
        <v>15</v>
      </c>
      <c r="J147" t="s">
        <v>58</v>
      </c>
    </row>
    <row r="148" spans="1:10" ht="15">
      <c r="A148" t="str">
        <f t="shared" si="3"/>
        <v>2014-05-07</v>
      </c>
      <c r="B148" t="str">
        <f>"2330"</f>
        <v>2330</v>
      </c>
      <c r="C148" t="s">
        <v>205</v>
      </c>
      <c r="D148" t="s">
        <v>208</v>
      </c>
      <c r="E148" t="s">
        <v>18</v>
      </c>
      <c r="F148" t="s">
        <v>206</v>
      </c>
      <c r="G148" s="1" t="s">
        <v>207</v>
      </c>
      <c r="H148">
        <v>2013</v>
      </c>
      <c r="I148" t="s">
        <v>15</v>
      </c>
      <c r="J148" t="s">
        <v>48</v>
      </c>
    </row>
    <row r="149" spans="1:10" ht="30">
      <c r="A149" t="str">
        <f t="shared" si="3"/>
        <v>2014-05-07</v>
      </c>
      <c r="B149" t="str">
        <f>"2345"</f>
        <v>2345</v>
      </c>
      <c r="C149" t="s">
        <v>205</v>
      </c>
      <c r="D149" t="s">
        <v>210</v>
      </c>
      <c r="E149" t="s">
        <v>18</v>
      </c>
      <c r="F149" t="s">
        <v>206</v>
      </c>
      <c r="G149" s="1" t="s">
        <v>209</v>
      </c>
      <c r="H149">
        <v>2013</v>
      </c>
      <c r="I149" t="s">
        <v>15</v>
      </c>
      <c r="J149" t="s">
        <v>211</v>
      </c>
    </row>
    <row r="150" spans="1:10" ht="15">
      <c r="A150" t="str">
        <f aca="true" t="shared" si="4" ref="A150:A192">"2014-05-08"</f>
        <v>2014-05-08</v>
      </c>
      <c r="B150" t="str">
        <f>"0000"</f>
        <v>0000</v>
      </c>
      <c r="C150" t="s">
        <v>146</v>
      </c>
      <c r="D150" t="s">
        <v>226</v>
      </c>
      <c r="E150" t="s">
        <v>30</v>
      </c>
      <c r="G150" s="1" t="s">
        <v>147</v>
      </c>
      <c r="H150">
        <v>2013</v>
      </c>
      <c r="I150" t="s">
        <v>15</v>
      </c>
      <c r="J150" t="s">
        <v>227</v>
      </c>
    </row>
    <row r="151" spans="1:10" ht="15">
      <c r="A151" t="str">
        <f t="shared" si="4"/>
        <v>2014-05-08</v>
      </c>
      <c r="B151" t="str">
        <f>"0100"</f>
        <v>0100</v>
      </c>
      <c r="C151" t="s">
        <v>150</v>
      </c>
      <c r="E151" t="s">
        <v>30</v>
      </c>
      <c r="G151" s="1" t="s">
        <v>228</v>
      </c>
      <c r="H151">
        <v>2009</v>
      </c>
      <c r="I151" t="s">
        <v>15</v>
      </c>
      <c r="J151" t="s">
        <v>120</v>
      </c>
    </row>
    <row r="152" spans="1:10" ht="30">
      <c r="A152" t="str">
        <f t="shared" si="4"/>
        <v>2014-05-08</v>
      </c>
      <c r="B152" t="str">
        <f>"0200"</f>
        <v>0200</v>
      </c>
      <c r="C152" t="s">
        <v>87</v>
      </c>
      <c r="D152" t="s">
        <v>230</v>
      </c>
      <c r="E152" t="s">
        <v>30</v>
      </c>
      <c r="G152" s="1" t="s">
        <v>229</v>
      </c>
      <c r="H152">
        <v>2012</v>
      </c>
      <c r="I152" t="s">
        <v>15</v>
      </c>
      <c r="J152" t="s">
        <v>231</v>
      </c>
    </row>
    <row r="153" spans="1:10" ht="15">
      <c r="A153" t="str">
        <f t="shared" si="4"/>
        <v>2014-05-08</v>
      </c>
      <c r="B153" t="str">
        <f>"0300"</f>
        <v>0300</v>
      </c>
      <c r="C153" t="s">
        <v>155</v>
      </c>
      <c r="D153" t="s">
        <v>232</v>
      </c>
      <c r="E153" t="s">
        <v>30</v>
      </c>
      <c r="G153" s="1" t="s">
        <v>156</v>
      </c>
      <c r="H153">
        <v>2011</v>
      </c>
      <c r="I153" t="s">
        <v>15</v>
      </c>
      <c r="J153" t="s">
        <v>16</v>
      </c>
    </row>
    <row r="154" spans="1:10" ht="15">
      <c r="A154" t="str">
        <f t="shared" si="4"/>
        <v>2014-05-08</v>
      </c>
      <c r="B154" t="str">
        <f>"0400"</f>
        <v>0400</v>
      </c>
      <c r="C154" t="s">
        <v>93</v>
      </c>
      <c r="D154" t="s">
        <v>332</v>
      </c>
      <c r="E154" t="s">
        <v>30</v>
      </c>
      <c r="G154" s="1" t="s">
        <v>233</v>
      </c>
      <c r="H154">
        <v>2008</v>
      </c>
      <c r="I154" t="s">
        <v>15</v>
      </c>
      <c r="J154" t="s">
        <v>16</v>
      </c>
    </row>
    <row r="155" spans="1:10" ht="30">
      <c r="A155" t="str">
        <f t="shared" si="4"/>
        <v>2014-05-08</v>
      </c>
      <c r="B155" t="str">
        <f>"0500"</f>
        <v>0500</v>
      </c>
      <c r="C155" t="s">
        <v>10</v>
      </c>
      <c r="E155" t="s">
        <v>11</v>
      </c>
      <c r="F155" t="s">
        <v>12</v>
      </c>
      <c r="G155" s="1" t="s">
        <v>13</v>
      </c>
      <c r="H155">
        <v>2012</v>
      </c>
      <c r="I155" t="s">
        <v>15</v>
      </c>
      <c r="J155" t="s">
        <v>28</v>
      </c>
    </row>
    <row r="156" spans="1:10" ht="30">
      <c r="A156" t="str">
        <f t="shared" si="4"/>
        <v>2014-05-08</v>
      </c>
      <c r="B156" t="str">
        <f>"0600"</f>
        <v>0600</v>
      </c>
      <c r="C156" t="s">
        <v>95</v>
      </c>
      <c r="D156" t="s">
        <v>234</v>
      </c>
      <c r="E156" t="s">
        <v>18</v>
      </c>
      <c r="G156" s="1" t="s">
        <v>96</v>
      </c>
      <c r="H156">
        <v>2005</v>
      </c>
      <c r="I156" t="s">
        <v>98</v>
      </c>
      <c r="J156" t="s">
        <v>99</v>
      </c>
    </row>
    <row r="157" spans="1:10" ht="15">
      <c r="A157" t="str">
        <f t="shared" si="4"/>
        <v>2014-05-08</v>
      </c>
      <c r="B157" t="str">
        <f>"0630"</f>
        <v>0630</v>
      </c>
      <c r="C157" t="s">
        <v>100</v>
      </c>
      <c r="E157" t="s">
        <v>18</v>
      </c>
      <c r="G157" s="1" t="s">
        <v>101</v>
      </c>
      <c r="H157">
        <v>2013</v>
      </c>
      <c r="I157" t="s">
        <v>15</v>
      </c>
      <c r="J157" t="s">
        <v>54</v>
      </c>
    </row>
    <row r="158" spans="1:10" ht="30">
      <c r="A158" t="str">
        <f t="shared" si="4"/>
        <v>2014-05-08</v>
      </c>
      <c r="B158" t="str">
        <f>"0700"</f>
        <v>0700</v>
      </c>
      <c r="C158" t="s">
        <v>102</v>
      </c>
      <c r="D158" t="s">
        <v>236</v>
      </c>
      <c r="E158" t="s">
        <v>18</v>
      </c>
      <c r="G158" s="1" t="s">
        <v>235</v>
      </c>
      <c r="H158">
        <v>2012</v>
      </c>
      <c r="I158" t="s">
        <v>15</v>
      </c>
      <c r="J158" t="s">
        <v>99</v>
      </c>
    </row>
    <row r="159" spans="1:10" ht="30">
      <c r="A159" t="str">
        <f t="shared" si="4"/>
        <v>2014-05-08</v>
      </c>
      <c r="B159" t="str">
        <f>"0730"</f>
        <v>0730</v>
      </c>
      <c r="C159" t="s">
        <v>105</v>
      </c>
      <c r="E159" t="s">
        <v>18</v>
      </c>
      <c r="G159" s="1" t="s">
        <v>106</v>
      </c>
      <c r="H159">
        <v>0</v>
      </c>
      <c r="I159" t="s">
        <v>15</v>
      </c>
      <c r="J159" t="s">
        <v>136</v>
      </c>
    </row>
    <row r="160" spans="1:10" ht="30">
      <c r="A160" t="str">
        <f t="shared" si="4"/>
        <v>2014-05-08</v>
      </c>
      <c r="B160" t="str">
        <f>"0800"</f>
        <v>0800</v>
      </c>
      <c r="C160" t="s">
        <v>107</v>
      </c>
      <c r="E160" t="s">
        <v>18</v>
      </c>
      <c r="G160" s="1" t="s">
        <v>108</v>
      </c>
      <c r="H160">
        <v>2011</v>
      </c>
      <c r="I160" t="s">
        <v>15</v>
      </c>
      <c r="J160" t="s">
        <v>54</v>
      </c>
    </row>
    <row r="161" spans="1:10" ht="15">
      <c r="A161" t="str">
        <f t="shared" si="4"/>
        <v>2014-05-08</v>
      </c>
      <c r="B161" t="str">
        <f>"0830"</f>
        <v>0830</v>
      </c>
      <c r="C161" t="s">
        <v>109</v>
      </c>
      <c r="D161" t="s">
        <v>238</v>
      </c>
      <c r="E161" t="s">
        <v>18</v>
      </c>
      <c r="G161" s="1" t="s">
        <v>237</v>
      </c>
      <c r="H161">
        <v>2009</v>
      </c>
      <c r="I161" t="s">
        <v>15</v>
      </c>
      <c r="J161" t="s">
        <v>39</v>
      </c>
    </row>
    <row r="162" spans="1:10" ht="15">
      <c r="A162" t="str">
        <f t="shared" si="4"/>
        <v>2014-05-08</v>
      </c>
      <c r="B162" t="str">
        <f>"0900"</f>
        <v>0900</v>
      </c>
      <c r="C162" t="s">
        <v>112</v>
      </c>
      <c r="E162" t="s">
        <v>18</v>
      </c>
      <c r="G162" s="1" t="s">
        <v>113</v>
      </c>
      <c r="H162">
        <v>2010</v>
      </c>
      <c r="I162" t="s">
        <v>98</v>
      </c>
      <c r="J162" t="s">
        <v>114</v>
      </c>
    </row>
    <row r="163" spans="1:10" ht="30">
      <c r="A163" t="str">
        <f t="shared" si="4"/>
        <v>2014-05-08</v>
      </c>
      <c r="B163" t="str">
        <f>"0930"</f>
        <v>0930</v>
      </c>
      <c r="C163" t="s">
        <v>115</v>
      </c>
      <c r="E163" t="s">
        <v>18</v>
      </c>
      <c r="G163" s="1" t="s">
        <v>106</v>
      </c>
      <c r="H163">
        <v>0</v>
      </c>
      <c r="I163" t="s">
        <v>15</v>
      </c>
      <c r="J163" t="s">
        <v>99</v>
      </c>
    </row>
    <row r="164" spans="1:10" ht="30">
      <c r="A164" t="str">
        <f t="shared" si="4"/>
        <v>2014-05-08</v>
      </c>
      <c r="B164" t="str">
        <f>"1000"</f>
        <v>1000</v>
      </c>
      <c r="C164" t="s">
        <v>124</v>
      </c>
      <c r="E164" t="s">
        <v>18</v>
      </c>
      <c r="G164" s="1" t="s">
        <v>125</v>
      </c>
      <c r="H164">
        <v>0</v>
      </c>
      <c r="I164" t="s">
        <v>57</v>
      </c>
      <c r="J164" t="s">
        <v>36</v>
      </c>
    </row>
    <row r="165" spans="1:10" ht="15">
      <c r="A165" t="str">
        <f t="shared" si="4"/>
        <v>2014-05-08</v>
      </c>
      <c r="B165" t="str">
        <f>"1030"</f>
        <v>1030</v>
      </c>
      <c r="C165" t="s">
        <v>205</v>
      </c>
      <c r="D165" t="s">
        <v>208</v>
      </c>
      <c r="E165" t="s">
        <v>18</v>
      </c>
      <c r="F165" t="s">
        <v>206</v>
      </c>
      <c r="G165" s="1" t="s">
        <v>207</v>
      </c>
      <c r="H165">
        <v>2013</v>
      </c>
      <c r="I165" t="s">
        <v>15</v>
      </c>
      <c r="J165" t="s">
        <v>48</v>
      </c>
    </row>
    <row r="166" spans="1:10" ht="30">
      <c r="A166" t="str">
        <f t="shared" si="4"/>
        <v>2014-05-08</v>
      </c>
      <c r="B166" t="str">
        <f>"1045"</f>
        <v>1045</v>
      </c>
      <c r="C166" t="s">
        <v>205</v>
      </c>
      <c r="D166" t="s">
        <v>210</v>
      </c>
      <c r="E166" t="s">
        <v>18</v>
      </c>
      <c r="F166" t="s">
        <v>206</v>
      </c>
      <c r="G166" s="1" t="s">
        <v>209</v>
      </c>
      <c r="H166">
        <v>2013</v>
      </c>
      <c r="I166" t="s">
        <v>15</v>
      </c>
      <c r="J166" t="s">
        <v>211</v>
      </c>
    </row>
    <row r="167" spans="1:10" ht="15">
      <c r="A167" t="str">
        <f t="shared" si="4"/>
        <v>2014-05-08</v>
      </c>
      <c r="B167" t="str">
        <f>"1100"</f>
        <v>1100</v>
      </c>
      <c r="C167" t="s">
        <v>59</v>
      </c>
      <c r="E167" t="s">
        <v>30</v>
      </c>
      <c r="G167" s="1" t="s">
        <v>60</v>
      </c>
      <c r="H167">
        <v>2014</v>
      </c>
      <c r="I167" t="s">
        <v>15</v>
      </c>
      <c r="J167" t="s">
        <v>58</v>
      </c>
    </row>
    <row r="168" spans="1:10" ht="30">
      <c r="A168" t="str">
        <f t="shared" si="4"/>
        <v>2014-05-08</v>
      </c>
      <c r="B168" t="str">
        <f>"1130"</f>
        <v>1130</v>
      </c>
      <c r="C168" t="s">
        <v>212</v>
      </c>
      <c r="D168" t="s">
        <v>214</v>
      </c>
      <c r="E168" t="s">
        <v>18</v>
      </c>
      <c r="G168" s="1" t="s">
        <v>213</v>
      </c>
      <c r="H168">
        <v>0</v>
      </c>
      <c r="I168" t="s">
        <v>14</v>
      </c>
      <c r="J168" t="s">
        <v>54</v>
      </c>
    </row>
    <row r="169" spans="1:10" ht="30">
      <c r="A169" t="str">
        <f t="shared" si="4"/>
        <v>2014-05-08</v>
      </c>
      <c r="B169" t="str">
        <f>"1200"</f>
        <v>1200</v>
      </c>
      <c r="C169" t="s">
        <v>239</v>
      </c>
      <c r="D169" t="s">
        <v>333</v>
      </c>
      <c r="E169" t="s">
        <v>11</v>
      </c>
      <c r="G169" s="1" t="s">
        <v>240</v>
      </c>
      <c r="H169">
        <v>0</v>
      </c>
      <c r="I169" t="s">
        <v>15</v>
      </c>
      <c r="J169" t="s">
        <v>54</v>
      </c>
    </row>
    <row r="170" spans="1:10" ht="30">
      <c r="A170" t="str">
        <f t="shared" si="4"/>
        <v>2014-05-08</v>
      </c>
      <c r="B170" t="str">
        <f>"1230"</f>
        <v>1230</v>
      </c>
      <c r="C170" t="s">
        <v>241</v>
      </c>
      <c r="E170" t="s">
        <v>18</v>
      </c>
      <c r="G170" s="1" t="s">
        <v>242</v>
      </c>
      <c r="H170">
        <v>2013</v>
      </c>
      <c r="I170" t="s">
        <v>15</v>
      </c>
      <c r="J170" t="s">
        <v>36</v>
      </c>
    </row>
    <row r="171" spans="1:10" ht="30">
      <c r="A171" t="str">
        <f t="shared" si="4"/>
        <v>2014-05-08</v>
      </c>
      <c r="B171" t="str">
        <f>"1300"</f>
        <v>1300</v>
      </c>
      <c r="C171" t="s">
        <v>220</v>
      </c>
      <c r="D171" t="s">
        <v>222</v>
      </c>
      <c r="E171" t="s">
        <v>11</v>
      </c>
      <c r="F171" t="s">
        <v>73</v>
      </c>
      <c r="G171" s="1" t="s">
        <v>221</v>
      </c>
      <c r="H171">
        <v>2012</v>
      </c>
      <c r="I171" t="s">
        <v>15</v>
      </c>
      <c r="J171" t="s">
        <v>39</v>
      </c>
    </row>
    <row r="172" spans="1:10" ht="30">
      <c r="A172" t="str">
        <f t="shared" si="4"/>
        <v>2014-05-08</v>
      </c>
      <c r="B172" t="str">
        <f>"1330"</f>
        <v>1330</v>
      </c>
      <c r="C172" t="s">
        <v>223</v>
      </c>
      <c r="D172" t="s">
        <v>225</v>
      </c>
      <c r="E172" t="s">
        <v>18</v>
      </c>
      <c r="G172" s="1" t="s">
        <v>224</v>
      </c>
      <c r="H172">
        <v>2011</v>
      </c>
      <c r="I172" t="s">
        <v>15</v>
      </c>
      <c r="J172" t="s">
        <v>136</v>
      </c>
    </row>
    <row r="173" spans="1:10" ht="30">
      <c r="A173" t="str">
        <f t="shared" si="4"/>
        <v>2014-05-08</v>
      </c>
      <c r="B173" t="str">
        <f>"1400"</f>
        <v>1400</v>
      </c>
      <c r="C173" t="s">
        <v>243</v>
      </c>
      <c r="D173" t="s">
        <v>243</v>
      </c>
      <c r="E173" t="s">
        <v>18</v>
      </c>
      <c r="G173" s="1" t="s">
        <v>244</v>
      </c>
      <c r="H173">
        <v>2011</v>
      </c>
      <c r="I173" t="s">
        <v>15</v>
      </c>
      <c r="J173" t="s">
        <v>36</v>
      </c>
    </row>
    <row r="174" spans="1:10" ht="15">
      <c r="A174" t="str">
        <f t="shared" si="4"/>
        <v>2014-05-08</v>
      </c>
      <c r="B174" t="str">
        <f>"1430"</f>
        <v>1430</v>
      </c>
      <c r="C174" t="s">
        <v>112</v>
      </c>
      <c r="E174" t="s">
        <v>18</v>
      </c>
      <c r="G174" s="1" t="s">
        <v>113</v>
      </c>
      <c r="H174">
        <v>2010</v>
      </c>
      <c r="I174" t="s">
        <v>98</v>
      </c>
      <c r="J174" t="s">
        <v>114</v>
      </c>
    </row>
    <row r="175" spans="1:10" ht="30">
      <c r="A175" t="str">
        <f t="shared" si="4"/>
        <v>2014-05-08</v>
      </c>
      <c r="B175" t="str">
        <f>"1500"</f>
        <v>1500</v>
      </c>
      <c r="C175" t="s">
        <v>95</v>
      </c>
      <c r="D175" t="s">
        <v>234</v>
      </c>
      <c r="E175" t="s">
        <v>18</v>
      </c>
      <c r="G175" s="1" t="s">
        <v>96</v>
      </c>
      <c r="H175">
        <v>2005</v>
      </c>
      <c r="I175" t="s">
        <v>98</v>
      </c>
      <c r="J175" t="s">
        <v>99</v>
      </c>
    </row>
    <row r="176" spans="1:10" ht="30">
      <c r="A176" t="str">
        <f t="shared" si="4"/>
        <v>2014-05-08</v>
      </c>
      <c r="B176" t="str">
        <f>"1530"</f>
        <v>1530</v>
      </c>
      <c r="C176" t="s">
        <v>102</v>
      </c>
      <c r="D176" t="s">
        <v>236</v>
      </c>
      <c r="E176" t="s">
        <v>18</v>
      </c>
      <c r="G176" s="1" t="s">
        <v>235</v>
      </c>
      <c r="H176">
        <v>2012</v>
      </c>
      <c r="I176" t="s">
        <v>15</v>
      </c>
      <c r="J176" t="s">
        <v>99</v>
      </c>
    </row>
    <row r="177" spans="1:10" ht="15">
      <c r="A177" t="str">
        <f t="shared" si="4"/>
        <v>2014-05-08</v>
      </c>
      <c r="B177" t="str">
        <f>"1600"</f>
        <v>1600</v>
      </c>
      <c r="C177" t="s">
        <v>109</v>
      </c>
      <c r="D177" t="s">
        <v>238</v>
      </c>
      <c r="E177" t="s">
        <v>18</v>
      </c>
      <c r="G177" s="1" t="s">
        <v>237</v>
      </c>
      <c r="H177">
        <v>2009</v>
      </c>
      <c r="I177" t="s">
        <v>15</v>
      </c>
      <c r="J177" t="s">
        <v>39</v>
      </c>
    </row>
    <row r="178" spans="1:10" ht="15">
      <c r="A178" t="str">
        <f t="shared" si="4"/>
        <v>2014-05-08</v>
      </c>
      <c r="B178" t="str">
        <f>"1630"</f>
        <v>1630</v>
      </c>
      <c r="C178" t="s">
        <v>100</v>
      </c>
      <c r="E178" t="s">
        <v>18</v>
      </c>
      <c r="G178" s="1" t="s">
        <v>101</v>
      </c>
      <c r="H178">
        <v>2013</v>
      </c>
      <c r="I178" t="s">
        <v>15</v>
      </c>
      <c r="J178" t="s">
        <v>54</v>
      </c>
    </row>
    <row r="179" spans="1:10" ht="30">
      <c r="A179" t="str">
        <f t="shared" si="4"/>
        <v>2014-05-08</v>
      </c>
      <c r="B179" t="str">
        <f>"1700"</f>
        <v>1700</v>
      </c>
      <c r="C179" t="s">
        <v>107</v>
      </c>
      <c r="E179" t="s">
        <v>18</v>
      </c>
      <c r="G179" s="1" t="s">
        <v>108</v>
      </c>
      <c r="H179">
        <v>2011</v>
      </c>
      <c r="I179" t="s">
        <v>15</v>
      </c>
      <c r="J179" t="s">
        <v>54</v>
      </c>
    </row>
    <row r="180" spans="1:10" ht="30">
      <c r="A180" t="str">
        <f t="shared" si="4"/>
        <v>2014-05-08</v>
      </c>
      <c r="B180" t="str">
        <f>"1730"</f>
        <v>1730</v>
      </c>
      <c r="C180" t="s">
        <v>123</v>
      </c>
      <c r="G180" s="1" t="s">
        <v>35</v>
      </c>
      <c r="H180">
        <v>2014</v>
      </c>
      <c r="I180" t="s">
        <v>15</v>
      </c>
      <c r="J180" t="s">
        <v>58</v>
      </c>
    </row>
    <row r="181" spans="1:10" ht="30">
      <c r="A181" t="str">
        <f t="shared" si="4"/>
        <v>2014-05-08</v>
      </c>
      <c r="B181" t="str">
        <f>"1800"</f>
        <v>1800</v>
      </c>
      <c r="C181" t="s">
        <v>124</v>
      </c>
      <c r="E181" t="s">
        <v>11</v>
      </c>
      <c r="F181" t="s">
        <v>12</v>
      </c>
      <c r="G181" s="1" t="s">
        <v>125</v>
      </c>
      <c r="H181">
        <v>0</v>
      </c>
      <c r="I181" t="s">
        <v>57</v>
      </c>
      <c r="J181" t="s">
        <v>39</v>
      </c>
    </row>
    <row r="182" spans="1:10" ht="30">
      <c r="A182" t="str">
        <f t="shared" si="4"/>
        <v>2014-05-08</v>
      </c>
      <c r="B182" t="str">
        <f>"1830"</f>
        <v>1830</v>
      </c>
      <c r="C182" t="s">
        <v>245</v>
      </c>
      <c r="D182" t="s">
        <v>247</v>
      </c>
      <c r="E182" t="s">
        <v>18</v>
      </c>
      <c r="F182" t="s">
        <v>206</v>
      </c>
      <c r="G182" s="1" t="s">
        <v>246</v>
      </c>
      <c r="H182">
        <v>2013</v>
      </c>
      <c r="I182" t="s">
        <v>15</v>
      </c>
      <c r="J182" t="s">
        <v>48</v>
      </c>
    </row>
    <row r="183" spans="1:10" ht="15">
      <c r="A183" t="str">
        <f t="shared" si="4"/>
        <v>2014-05-08</v>
      </c>
      <c r="B183" t="str">
        <f>"1845"</f>
        <v>1845</v>
      </c>
      <c r="C183" t="s">
        <v>245</v>
      </c>
      <c r="D183" t="s">
        <v>249</v>
      </c>
      <c r="E183" t="s">
        <v>18</v>
      </c>
      <c r="F183" t="s">
        <v>206</v>
      </c>
      <c r="G183" s="1" t="s">
        <v>248</v>
      </c>
      <c r="H183">
        <v>2013</v>
      </c>
      <c r="I183" t="s">
        <v>15</v>
      </c>
      <c r="J183" t="s">
        <v>211</v>
      </c>
    </row>
    <row r="184" spans="1:10" ht="30">
      <c r="A184" t="str">
        <f t="shared" si="4"/>
        <v>2014-05-08</v>
      </c>
      <c r="B184" t="str">
        <f>"1900"</f>
        <v>1900</v>
      </c>
      <c r="C184" t="s">
        <v>123</v>
      </c>
      <c r="G184" s="1" t="s">
        <v>35</v>
      </c>
      <c r="H184">
        <v>2014</v>
      </c>
      <c r="I184" t="s">
        <v>15</v>
      </c>
      <c r="J184" t="s">
        <v>58</v>
      </c>
    </row>
    <row r="185" spans="1:10" ht="30">
      <c r="A185" t="str">
        <f t="shared" si="4"/>
        <v>2014-05-08</v>
      </c>
      <c r="B185" t="str">
        <f>"1930"</f>
        <v>1930</v>
      </c>
      <c r="C185" t="s">
        <v>250</v>
      </c>
      <c r="G185" s="1" t="s">
        <v>251</v>
      </c>
      <c r="H185">
        <v>0</v>
      </c>
      <c r="I185" t="s">
        <v>14</v>
      </c>
      <c r="J185" t="s">
        <v>33</v>
      </c>
    </row>
    <row r="186" spans="1:10" ht="30">
      <c r="A186" t="str">
        <f t="shared" si="4"/>
        <v>2014-05-08</v>
      </c>
      <c r="B186" t="str">
        <f>"2100"</f>
        <v>2100</v>
      </c>
      <c r="C186" t="s">
        <v>252</v>
      </c>
      <c r="D186" t="s">
        <v>255</v>
      </c>
      <c r="E186" t="s">
        <v>79</v>
      </c>
      <c r="F186" t="s">
        <v>253</v>
      </c>
      <c r="G186" s="1" t="s">
        <v>254</v>
      </c>
      <c r="H186">
        <v>2008</v>
      </c>
      <c r="I186" t="s">
        <v>57</v>
      </c>
      <c r="J186" t="s">
        <v>39</v>
      </c>
    </row>
    <row r="187" spans="1:10" ht="30">
      <c r="A187" t="str">
        <f t="shared" si="4"/>
        <v>2014-05-08</v>
      </c>
      <c r="B187" t="str">
        <f>"2130"</f>
        <v>2130</v>
      </c>
      <c r="C187" t="s">
        <v>252</v>
      </c>
      <c r="D187" t="s">
        <v>257</v>
      </c>
      <c r="E187" t="s">
        <v>79</v>
      </c>
      <c r="F187" t="s">
        <v>253</v>
      </c>
      <c r="G187" s="1" t="s">
        <v>256</v>
      </c>
      <c r="H187">
        <v>2008</v>
      </c>
      <c r="I187" t="s">
        <v>57</v>
      </c>
      <c r="J187" t="s">
        <v>39</v>
      </c>
    </row>
    <row r="188" spans="1:10" ht="30">
      <c r="A188" t="str">
        <f t="shared" si="4"/>
        <v>2014-05-08</v>
      </c>
      <c r="B188" t="str">
        <f>"2200"</f>
        <v>2200</v>
      </c>
      <c r="C188" t="s">
        <v>258</v>
      </c>
      <c r="E188" t="s">
        <v>72</v>
      </c>
      <c r="F188" t="s">
        <v>259</v>
      </c>
      <c r="G188" s="1" t="s">
        <v>260</v>
      </c>
      <c r="H188">
        <v>0</v>
      </c>
      <c r="I188" t="s">
        <v>57</v>
      </c>
      <c r="J188" t="s">
        <v>39</v>
      </c>
    </row>
    <row r="189" spans="1:10" ht="30">
      <c r="A189" t="str">
        <f t="shared" si="4"/>
        <v>2014-05-08</v>
      </c>
      <c r="B189" t="str">
        <f>"2230"</f>
        <v>2230</v>
      </c>
      <c r="C189" t="s">
        <v>180</v>
      </c>
      <c r="E189" t="s">
        <v>11</v>
      </c>
      <c r="F189" t="s">
        <v>261</v>
      </c>
      <c r="G189" s="1" t="s">
        <v>181</v>
      </c>
      <c r="H189">
        <v>2011</v>
      </c>
      <c r="I189" t="s">
        <v>98</v>
      </c>
      <c r="J189" t="s">
        <v>114</v>
      </c>
    </row>
    <row r="190" spans="1:10" ht="30">
      <c r="A190" t="str">
        <f t="shared" si="4"/>
        <v>2014-05-08</v>
      </c>
      <c r="B190" t="str">
        <f>"2300"</f>
        <v>2300</v>
      </c>
      <c r="C190" t="s">
        <v>123</v>
      </c>
      <c r="G190" s="1" t="s">
        <v>35</v>
      </c>
      <c r="H190">
        <v>2014</v>
      </c>
      <c r="I190" t="s">
        <v>15</v>
      </c>
      <c r="J190" t="s">
        <v>58</v>
      </c>
    </row>
    <row r="191" spans="1:10" ht="30">
      <c r="A191" t="str">
        <f t="shared" si="4"/>
        <v>2014-05-08</v>
      </c>
      <c r="B191" t="str">
        <f>"2330"</f>
        <v>2330</v>
      </c>
      <c r="C191" t="s">
        <v>245</v>
      </c>
      <c r="D191" t="s">
        <v>247</v>
      </c>
      <c r="E191" t="s">
        <v>18</v>
      </c>
      <c r="F191" t="s">
        <v>206</v>
      </c>
      <c r="G191" s="1" t="s">
        <v>246</v>
      </c>
      <c r="H191">
        <v>2013</v>
      </c>
      <c r="I191" t="s">
        <v>15</v>
      </c>
      <c r="J191" t="s">
        <v>48</v>
      </c>
    </row>
    <row r="192" spans="1:10" ht="15">
      <c r="A192" t="str">
        <f t="shared" si="4"/>
        <v>2014-05-08</v>
      </c>
      <c r="B192" t="str">
        <f>"2345"</f>
        <v>2345</v>
      </c>
      <c r="C192" t="s">
        <v>245</v>
      </c>
      <c r="D192" t="s">
        <v>249</v>
      </c>
      <c r="E192" t="s">
        <v>18</v>
      </c>
      <c r="F192" t="s">
        <v>206</v>
      </c>
      <c r="G192" s="1" t="s">
        <v>248</v>
      </c>
      <c r="H192">
        <v>2013</v>
      </c>
      <c r="I192" t="s">
        <v>15</v>
      </c>
      <c r="J192" t="s">
        <v>211</v>
      </c>
    </row>
    <row r="193" spans="1:10" ht="30">
      <c r="A193" t="str">
        <f aca="true" t="shared" si="5" ref="A193:A229">"2014-05-09"</f>
        <v>2014-05-09</v>
      </c>
      <c r="B193" t="str">
        <f>"0000"</f>
        <v>0000</v>
      </c>
      <c r="C193" t="s">
        <v>250</v>
      </c>
      <c r="G193" s="1" t="s">
        <v>251</v>
      </c>
      <c r="H193">
        <v>0</v>
      </c>
      <c r="I193" t="s">
        <v>14</v>
      </c>
      <c r="J193" t="s">
        <v>160</v>
      </c>
    </row>
    <row r="194" spans="1:10" ht="15">
      <c r="A194" t="str">
        <f t="shared" si="5"/>
        <v>2014-05-09</v>
      </c>
      <c r="B194" t="str">
        <f>"0130"</f>
        <v>0130</v>
      </c>
      <c r="C194" t="s">
        <v>262</v>
      </c>
      <c r="E194" t="s">
        <v>11</v>
      </c>
      <c r="G194" s="1" t="s">
        <v>263</v>
      </c>
      <c r="H194">
        <v>2013</v>
      </c>
      <c r="I194" t="s">
        <v>15</v>
      </c>
      <c r="J194" t="s">
        <v>136</v>
      </c>
    </row>
    <row r="195" spans="1:10" ht="30">
      <c r="A195" t="str">
        <f t="shared" si="5"/>
        <v>2014-05-09</v>
      </c>
      <c r="B195" t="str">
        <f>"0200"</f>
        <v>0200</v>
      </c>
      <c r="C195" t="s">
        <v>87</v>
      </c>
      <c r="D195" t="s">
        <v>265</v>
      </c>
      <c r="E195" t="s">
        <v>30</v>
      </c>
      <c r="G195" s="1" t="s">
        <v>264</v>
      </c>
      <c r="H195">
        <v>2012</v>
      </c>
      <c r="I195" t="s">
        <v>15</v>
      </c>
      <c r="J195" t="s">
        <v>193</v>
      </c>
    </row>
    <row r="196" spans="1:10" ht="15">
      <c r="A196" t="str">
        <f t="shared" si="5"/>
        <v>2014-05-09</v>
      </c>
      <c r="B196" t="str">
        <f>"0300"</f>
        <v>0300</v>
      </c>
      <c r="C196" t="s">
        <v>155</v>
      </c>
      <c r="D196" t="s">
        <v>266</v>
      </c>
      <c r="E196" t="s">
        <v>30</v>
      </c>
      <c r="G196" s="1" t="s">
        <v>156</v>
      </c>
      <c r="H196">
        <v>2011</v>
      </c>
      <c r="I196" t="s">
        <v>15</v>
      </c>
      <c r="J196" t="s">
        <v>120</v>
      </c>
    </row>
    <row r="197" spans="1:10" ht="15">
      <c r="A197" t="str">
        <f t="shared" si="5"/>
        <v>2014-05-09</v>
      </c>
      <c r="B197" t="str">
        <f>"0400"</f>
        <v>0400</v>
      </c>
      <c r="C197" t="s">
        <v>93</v>
      </c>
      <c r="D197" t="s">
        <v>334</v>
      </c>
      <c r="E197" t="s">
        <v>30</v>
      </c>
      <c r="G197" s="1" t="s">
        <v>267</v>
      </c>
      <c r="H197">
        <v>2008</v>
      </c>
      <c r="I197" t="s">
        <v>15</v>
      </c>
      <c r="J197" t="s">
        <v>16</v>
      </c>
    </row>
    <row r="198" spans="1:10" ht="30">
      <c r="A198" t="str">
        <f t="shared" si="5"/>
        <v>2014-05-09</v>
      </c>
      <c r="B198" t="str">
        <f>"0500"</f>
        <v>0500</v>
      </c>
      <c r="C198" t="s">
        <v>10</v>
      </c>
      <c r="E198" t="s">
        <v>11</v>
      </c>
      <c r="F198" t="s">
        <v>12</v>
      </c>
      <c r="G198" s="1" t="s">
        <v>13</v>
      </c>
      <c r="H198">
        <v>2012</v>
      </c>
      <c r="I198" t="s">
        <v>15</v>
      </c>
      <c r="J198" t="s">
        <v>16</v>
      </c>
    </row>
    <row r="199" spans="1:10" ht="30">
      <c r="A199" t="str">
        <f t="shared" si="5"/>
        <v>2014-05-09</v>
      </c>
      <c r="B199" t="str">
        <f>"0600"</f>
        <v>0600</v>
      </c>
      <c r="C199" t="s">
        <v>95</v>
      </c>
      <c r="D199" t="s">
        <v>268</v>
      </c>
      <c r="E199" t="s">
        <v>18</v>
      </c>
      <c r="G199" s="1" t="s">
        <v>96</v>
      </c>
      <c r="H199">
        <v>2005</v>
      </c>
      <c r="I199" t="s">
        <v>98</v>
      </c>
      <c r="J199" t="s">
        <v>99</v>
      </c>
    </row>
    <row r="200" spans="1:10" ht="15">
      <c r="A200" t="str">
        <f t="shared" si="5"/>
        <v>2014-05-09</v>
      </c>
      <c r="B200" t="str">
        <f>"0630"</f>
        <v>0630</v>
      </c>
      <c r="C200" t="s">
        <v>100</v>
      </c>
      <c r="E200" t="s">
        <v>18</v>
      </c>
      <c r="G200" s="1" t="s">
        <v>101</v>
      </c>
      <c r="H200">
        <v>2013</v>
      </c>
      <c r="I200" t="s">
        <v>15</v>
      </c>
      <c r="J200" t="s">
        <v>54</v>
      </c>
    </row>
    <row r="201" spans="1:10" ht="15">
      <c r="A201" t="str">
        <f t="shared" si="5"/>
        <v>2014-05-09</v>
      </c>
      <c r="B201" t="str">
        <f>"0700"</f>
        <v>0700</v>
      </c>
      <c r="C201" t="s">
        <v>102</v>
      </c>
      <c r="D201" t="s">
        <v>270</v>
      </c>
      <c r="E201" t="s">
        <v>18</v>
      </c>
      <c r="G201" s="1" t="s">
        <v>269</v>
      </c>
      <c r="H201">
        <v>2012</v>
      </c>
      <c r="I201" t="s">
        <v>15</v>
      </c>
      <c r="J201" t="s">
        <v>99</v>
      </c>
    </row>
    <row r="202" spans="1:10" ht="30">
      <c r="A202" t="str">
        <f t="shared" si="5"/>
        <v>2014-05-09</v>
      </c>
      <c r="B202" t="str">
        <f>"0730"</f>
        <v>0730</v>
      </c>
      <c r="C202" t="s">
        <v>105</v>
      </c>
      <c r="E202" t="s">
        <v>18</v>
      </c>
      <c r="G202" s="1" t="s">
        <v>106</v>
      </c>
      <c r="H202">
        <v>0</v>
      </c>
      <c r="I202" t="s">
        <v>15</v>
      </c>
      <c r="J202" t="s">
        <v>136</v>
      </c>
    </row>
    <row r="203" spans="1:10" ht="30">
      <c r="A203" t="str">
        <f t="shared" si="5"/>
        <v>2014-05-09</v>
      </c>
      <c r="B203" t="str">
        <f>"0800"</f>
        <v>0800</v>
      </c>
      <c r="C203" t="s">
        <v>107</v>
      </c>
      <c r="E203" t="s">
        <v>18</v>
      </c>
      <c r="G203" s="1" t="s">
        <v>108</v>
      </c>
      <c r="H203">
        <v>2011</v>
      </c>
      <c r="I203" t="s">
        <v>15</v>
      </c>
      <c r="J203" t="s">
        <v>54</v>
      </c>
    </row>
    <row r="204" spans="1:10" ht="30">
      <c r="A204" t="str">
        <f t="shared" si="5"/>
        <v>2014-05-09</v>
      </c>
      <c r="B204" t="str">
        <f>"0830"</f>
        <v>0830</v>
      </c>
      <c r="C204" t="s">
        <v>109</v>
      </c>
      <c r="D204" t="s">
        <v>272</v>
      </c>
      <c r="E204" t="s">
        <v>18</v>
      </c>
      <c r="G204" s="1" t="s">
        <v>271</v>
      </c>
      <c r="H204">
        <v>2009</v>
      </c>
      <c r="I204" t="s">
        <v>15</v>
      </c>
      <c r="J204" t="s">
        <v>39</v>
      </c>
    </row>
    <row r="205" spans="1:10" ht="15">
      <c r="A205" t="str">
        <f t="shared" si="5"/>
        <v>2014-05-09</v>
      </c>
      <c r="B205" t="str">
        <f>"0900"</f>
        <v>0900</v>
      </c>
      <c r="C205" t="s">
        <v>112</v>
      </c>
      <c r="E205" t="s">
        <v>18</v>
      </c>
      <c r="G205" s="1" t="s">
        <v>113</v>
      </c>
      <c r="H205">
        <v>2010</v>
      </c>
      <c r="I205" t="s">
        <v>98</v>
      </c>
      <c r="J205" t="s">
        <v>54</v>
      </c>
    </row>
    <row r="206" spans="1:10" ht="30">
      <c r="A206" t="str">
        <f t="shared" si="5"/>
        <v>2014-05-09</v>
      </c>
      <c r="B206" t="str">
        <f>"0930"</f>
        <v>0930</v>
      </c>
      <c r="C206" t="s">
        <v>105</v>
      </c>
      <c r="E206" t="s">
        <v>18</v>
      </c>
      <c r="G206" s="1" t="s">
        <v>106</v>
      </c>
      <c r="H206">
        <v>0</v>
      </c>
      <c r="I206" t="s">
        <v>15</v>
      </c>
      <c r="J206" t="s">
        <v>136</v>
      </c>
    </row>
    <row r="207" spans="1:10" ht="30">
      <c r="A207" t="str">
        <f t="shared" si="5"/>
        <v>2014-05-09</v>
      </c>
      <c r="B207" t="str">
        <f>"1000"</f>
        <v>1000</v>
      </c>
      <c r="C207" t="s">
        <v>124</v>
      </c>
      <c r="E207" t="s">
        <v>11</v>
      </c>
      <c r="F207" t="s">
        <v>12</v>
      </c>
      <c r="G207" s="1" t="s">
        <v>125</v>
      </c>
      <c r="H207">
        <v>0</v>
      </c>
      <c r="I207" t="s">
        <v>57</v>
      </c>
      <c r="J207" t="s">
        <v>39</v>
      </c>
    </row>
    <row r="208" spans="1:10" ht="30">
      <c r="A208" t="str">
        <f t="shared" si="5"/>
        <v>2014-05-09</v>
      </c>
      <c r="B208" t="str">
        <f>"1030"</f>
        <v>1030</v>
      </c>
      <c r="C208" t="s">
        <v>245</v>
      </c>
      <c r="D208" t="s">
        <v>247</v>
      </c>
      <c r="E208" t="s">
        <v>18</v>
      </c>
      <c r="F208" t="s">
        <v>206</v>
      </c>
      <c r="G208" s="1" t="s">
        <v>246</v>
      </c>
      <c r="H208">
        <v>2013</v>
      </c>
      <c r="I208" t="s">
        <v>15</v>
      </c>
      <c r="J208" t="s">
        <v>48</v>
      </c>
    </row>
    <row r="209" spans="1:10" ht="15">
      <c r="A209" t="str">
        <f t="shared" si="5"/>
        <v>2014-05-09</v>
      </c>
      <c r="B209" t="str">
        <f>"1045"</f>
        <v>1045</v>
      </c>
      <c r="C209" t="s">
        <v>245</v>
      </c>
      <c r="D209" t="s">
        <v>249</v>
      </c>
      <c r="E209" t="s">
        <v>18</v>
      </c>
      <c r="F209" t="s">
        <v>206</v>
      </c>
      <c r="G209" s="1" t="s">
        <v>248</v>
      </c>
      <c r="H209">
        <v>2013</v>
      </c>
      <c r="I209" t="s">
        <v>15</v>
      </c>
      <c r="J209" t="s">
        <v>211</v>
      </c>
    </row>
    <row r="210" spans="1:10" ht="30">
      <c r="A210" t="str">
        <f t="shared" si="5"/>
        <v>2014-05-09</v>
      </c>
      <c r="B210" t="str">
        <f>"1100"</f>
        <v>1100</v>
      </c>
      <c r="C210" t="s">
        <v>250</v>
      </c>
      <c r="E210" t="s">
        <v>30</v>
      </c>
      <c r="G210" s="1" t="s">
        <v>251</v>
      </c>
      <c r="H210">
        <v>0</v>
      </c>
      <c r="I210" t="s">
        <v>14</v>
      </c>
      <c r="J210" t="s">
        <v>33</v>
      </c>
    </row>
    <row r="211" spans="1:10" ht="30">
      <c r="A211" t="str">
        <f t="shared" si="5"/>
        <v>2014-05-09</v>
      </c>
      <c r="B211" t="str">
        <f>"1230"</f>
        <v>1230</v>
      </c>
      <c r="C211" t="s">
        <v>273</v>
      </c>
      <c r="D211" t="s">
        <v>275</v>
      </c>
      <c r="E211" t="s">
        <v>18</v>
      </c>
      <c r="G211" s="1" t="s">
        <v>274</v>
      </c>
      <c r="H211">
        <v>2010</v>
      </c>
      <c r="I211" t="s">
        <v>139</v>
      </c>
      <c r="J211" t="s">
        <v>276</v>
      </c>
    </row>
    <row r="212" spans="1:10" ht="30">
      <c r="A212" t="str">
        <f t="shared" si="5"/>
        <v>2014-05-09</v>
      </c>
      <c r="B212" t="str">
        <f>"1330"</f>
        <v>1330</v>
      </c>
      <c r="C212" t="s">
        <v>277</v>
      </c>
      <c r="E212" t="s">
        <v>72</v>
      </c>
      <c r="F212" t="s">
        <v>12</v>
      </c>
      <c r="G212" s="1" t="s">
        <v>278</v>
      </c>
      <c r="H212">
        <v>1997</v>
      </c>
      <c r="I212" t="s">
        <v>15</v>
      </c>
      <c r="J212" t="s">
        <v>39</v>
      </c>
    </row>
    <row r="213" spans="1:10" ht="30">
      <c r="A213" t="str">
        <f t="shared" si="5"/>
        <v>2014-05-09</v>
      </c>
      <c r="B213" t="str">
        <f>"1400"</f>
        <v>1400</v>
      </c>
      <c r="C213" t="s">
        <v>279</v>
      </c>
      <c r="D213" t="s">
        <v>281</v>
      </c>
      <c r="E213" t="s">
        <v>18</v>
      </c>
      <c r="G213" s="1" t="s">
        <v>280</v>
      </c>
      <c r="H213">
        <v>0</v>
      </c>
      <c r="I213" t="s">
        <v>15</v>
      </c>
      <c r="J213" t="s">
        <v>99</v>
      </c>
    </row>
    <row r="214" spans="1:10" ht="15">
      <c r="A214" t="str">
        <f t="shared" si="5"/>
        <v>2014-05-09</v>
      </c>
      <c r="B214" t="str">
        <f>"1430"</f>
        <v>1430</v>
      </c>
      <c r="C214" t="s">
        <v>112</v>
      </c>
      <c r="E214" t="s">
        <v>18</v>
      </c>
      <c r="G214" s="1" t="s">
        <v>113</v>
      </c>
      <c r="H214">
        <v>2010</v>
      </c>
      <c r="I214" t="s">
        <v>98</v>
      </c>
      <c r="J214" t="s">
        <v>54</v>
      </c>
    </row>
    <row r="215" spans="1:10" ht="30">
      <c r="A215" t="str">
        <f t="shared" si="5"/>
        <v>2014-05-09</v>
      </c>
      <c r="B215" t="str">
        <f>"1500"</f>
        <v>1500</v>
      </c>
      <c r="C215" t="s">
        <v>95</v>
      </c>
      <c r="D215" t="s">
        <v>268</v>
      </c>
      <c r="E215" t="s">
        <v>18</v>
      </c>
      <c r="G215" s="1" t="s">
        <v>96</v>
      </c>
      <c r="H215">
        <v>2005</v>
      </c>
      <c r="I215" t="s">
        <v>98</v>
      </c>
      <c r="J215" t="s">
        <v>99</v>
      </c>
    </row>
    <row r="216" spans="1:10" ht="15">
      <c r="A216" t="str">
        <f t="shared" si="5"/>
        <v>2014-05-09</v>
      </c>
      <c r="B216" t="str">
        <f>"1530"</f>
        <v>1530</v>
      </c>
      <c r="C216" t="s">
        <v>102</v>
      </c>
      <c r="D216" t="s">
        <v>270</v>
      </c>
      <c r="E216" t="s">
        <v>18</v>
      </c>
      <c r="G216" s="1" t="s">
        <v>269</v>
      </c>
      <c r="H216">
        <v>2012</v>
      </c>
      <c r="I216" t="s">
        <v>15</v>
      </c>
      <c r="J216" t="s">
        <v>99</v>
      </c>
    </row>
    <row r="217" spans="1:10" ht="30">
      <c r="A217" t="str">
        <f t="shared" si="5"/>
        <v>2014-05-09</v>
      </c>
      <c r="B217" t="str">
        <f>"1600"</f>
        <v>1600</v>
      </c>
      <c r="C217" t="s">
        <v>109</v>
      </c>
      <c r="D217" t="s">
        <v>272</v>
      </c>
      <c r="E217" t="s">
        <v>18</v>
      </c>
      <c r="G217" s="1" t="s">
        <v>271</v>
      </c>
      <c r="H217">
        <v>2009</v>
      </c>
      <c r="I217" t="s">
        <v>15</v>
      </c>
      <c r="J217" t="s">
        <v>39</v>
      </c>
    </row>
    <row r="218" spans="1:10" ht="15">
      <c r="A218" t="str">
        <f t="shared" si="5"/>
        <v>2014-05-09</v>
      </c>
      <c r="B218" t="str">
        <f>"1630"</f>
        <v>1630</v>
      </c>
      <c r="C218" t="s">
        <v>100</v>
      </c>
      <c r="E218" t="s">
        <v>18</v>
      </c>
      <c r="G218" s="1" t="s">
        <v>101</v>
      </c>
      <c r="H218">
        <v>2013</v>
      </c>
      <c r="I218" t="s">
        <v>15</v>
      </c>
      <c r="J218" t="s">
        <v>54</v>
      </c>
    </row>
    <row r="219" spans="1:10" ht="30">
      <c r="A219" t="str">
        <f t="shared" si="5"/>
        <v>2014-05-09</v>
      </c>
      <c r="B219" t="str">
        <f>"1700"</f>
        <v>1700</v>
      </c>
      <c r="C219" t="s">
        <v>107</v>
      </c>
      <c r="E219" t="s">
        <v>18</v>
      </c>
      <c r="G219" s="1" t="s">
        <v>108</v>
      </c>
      <c r="H219">
        <v>2011</v>
      </c>
      <c r="I219" t="s">
        <v>15</v>
      </c>
      <c r="J219" t="s">
        <v>54</v>
      </c>
    </row>
    <row r="220" spans="1:10" ht="30">
      <c r="A220" t="str">
        <f t="shared" si="5"/>
        <v>2014-05-09</v>
      </c>
      <c r="B220" t="str">
        <f>"1730"</f>
        <v>1730</v>
      </c>
      <c r="C220" t="s">
        <v>123</v>
      </c>
      <c r="G220" s="1" t="s">
        <v>35</v>
      </c>
      <c r="H220">
        <v>2014</v>
      </c>
      <c r="I220" t="s">
        <v>15</v>
      </c>
      <c r="J220" t="s">
        <v>58</v>
      </c>
    </row>
    <row r="221" spans="1:10" ht="30">
      <c r="A221" t="str">
        <f t="shared" si="5"/>
        <v>2014-05-09</v>
      </c>
      <c r="B221" t="str">
        <f>"1800"</f>
        <v>1800</v>
      </c>
      <c r="C221" t="s">
        <v>124</v>
      </c>
      <c r="E221" t="s">
        <v>18</v>
      </c>
      <c r="F221" t="s">
        <v>73</v>
      </c>
      <c r="G221" s="1" t="s">
        <v>125</v>
      </c>
      <c r="H221">
        <v>0</v>
      </c>
      <c r="I221" t="s">
        <v>57</v>
      </c>
      <c r="J221" t="s">
        <v>36</v>
      </c>
    </row>
    <row r="222" spans="1:10" ht="15">
      <c r="A222" t="str">
        <f t="shared" si="5"/>
        <v>2014-05-09</v>
      </c>
      <c r="B222" t="str">
        <f>"1830"</f>
        <v>1830</v>
      </c>
      <c r="C222" t="s">
        <v>282</v>
      </c>
      <c r="E222" t="s">
        <v>18</v>
      </c>
      <c r="G222" s="1" t="s">
        <v>283</v>
      </c>
      <c r="H222">
        <v>2014</v>
      </c>
      <c r="I222" t="s">
        <v>15</v>
      </c>
      <c r="J222" t="s">
        <v>284</v>
      </c>
    </row>
    <row r="223" spans="1:10" ht="30">
      <c r="A223" t="str">
        <f t="shared" si="5"/>
        <v>2014-05-09</v>
      </c>
      <c r="B223" t="str">
        <f>"1900"</f>
        <v>1900</v>
      </c>
      <c r="C223" t="s">
        <v>123</v>
      </c>
      <c r="G223" s="1" t="s">
        <v>35</v>
      </c>
      <c r="H223">
        <v>2014</v>
      </c>
      <c r="I223" t="s">
        <v>15</v>
      </c>
      <c r="J223" t="s">
        <v>58</v>
      </c>
    </row>
    <row r="224" spans="1:10" ht="30">
      <c r="A224" t="str">
        <f t="shared" si="5"/>
        <v>2014-05-09</v>
      </c>
      <c r="B224" t="str">
        <f>"1930"</f>
        <v>1930</v>
      </c>
      <c r="C224" t="s">
        <v>69</v>
      </c>
      <c r="E224" t="s">
        <v>30</v>
      </c>
      <c r="G224" s="1" t="s">
        <v>179</v>
      </c>
      <c r="H224">
        <v>2014</v>
      </c>
      <c r="I224" t="s">
        <v>15</v>
      </c>
      <c r="J224" t="s">
        <v>36</v>
      </c>
    </row>
    <row r="225" spans="1:10" ht="30">
      <c r="A225" t="str">
        <f t="shared" si="5"/>
        <v>2014-05-09</v>
      </c>
      <c r="B225" t="str">
        <f>"2000"</f>
        <v>2000</v>
      </c>
      <c r="C225" t="s">
        <v>273</v>
      </c>
      <c r="D225" t="s">
        <v>286</v>
      </c>
      <c r="E225" t="s">
        <v>11</v>
      </c>
      <c r="F225" t="s">
        <v>73</v>
      </c>
      <c r="G225" s="1" t="s">
        <v>285</v>
      </c>
      <c r="H225">
        <v>2009</v>
      </c>
      <c r="I225" t="s">
        <v>139</v>
      </c>
      <c r="J225" t="s">
        <v>287</v>
      </c>
    </row>
    <row r="226" spans="1:10" ht="30">
      <c r="A226" t="str">
        <f t="shared" si="5"/>
        <v>2014-05-09</v>
      </c>
      <c r="B226" t="str">
        <f>"2100"</f>
        <v>2100</v>
      </c>
      <c r="C226" t="s">
        <v>288</v>
      </c>
      <c r="D226" t="s">
        <v>290</v>
      </c>
      <c r="E226" t="s">
        <v>11</v>
      </c>
      <c r="F226" t="s">
        <v>133</v>
      </c>
      <c r="G226" s="1" t="s">
        <v>289</v>
      </c>
      <c r="H226">
        <v>2001</v>
      </c>
      <c r="I226" t="s">
        <v>139</v>
      </c>
      <c r="J226" t="s">
        <v>152</v>
      </c>
    </row>
    <row r="227" spans="1:10" ht="15">
      <c r="A227" t="str">
        <f t="shared" si="5"/>
        <v>2014-05-09</v>
      </c>
      <c r="B227" t="str">
        <f>"2200"</f>
        <v>2200</v>
      </c>
      <c r="C227" t="s">
        <v>291</v>
      </c>
      <c r="E227" t="s">
        <v>11</v>
      </c>
      <c r="F227" t="s">
        <v>12</v>
      </c>
      <c r="G227" s="1" t="s">
        <v>292</v>
      </c>
      <c r="H227">
        <v>2006</v>
      </c>
      <c r="I227" t="s">
        <v>139</v>
      </c>
      <c r="J227" t="s">
        <v>28</v>
      </c>
    </row>
    <row r="228" spans="1:10" ht="30">
      <c r="A228" t="str">
        <f t="shared" si="5"/>
        <v>2014-05-09</v>
      </c>
      <c r="B228" t="str">
        <f>"2300"</f>
        <v>2300</v>
      </c>
      <c r="C228" t="s">
        <v>123</v>
      </c>
      <c r="G228" s="1" t="s">
        <v>35</v>
      </c>
      <c r="H228">
        <v>2014</v>
      </c>
      <c r="I228" t="s">
        <v>15</v>
      </c>
      <c r="J228" t="s">
        <v>58</v>
      </c>
    </row>
    <row r="229" spans="1:10" ht="15">
      <c r="A229" t="str">
        <f t="shared" si="5"/>
        <v>2014-05-09</v>
      </c>
      <c r="B229" t="str">
        <f>"2330"</f>
        <v>2330</v>
      </c>
      <c r="C229" t="s">
        <v>282</v>
      </c>
      <c r="E229" t="s">
        <v>18</v>
      </c>
      <c r="G229" s="1" t="s">
        <v>283</v>
      </c>
      <c r="H229">
        <v>2014</v>
      </c>
      <c r="I229" t="s">
        <v>15</v>
      </c>
      <c r="J229" t="s">
        <v>284</v>
      </c>
    </row>
    <row r="230" spans="1:10" ht="15">
      <c r="A230" t="str">
        <f aca="true" t="shared" si="6" ref="A230:A254">"2014-05-10"</f>
        <v>2014-05-10</v>
      </c>
      <c r="B230" t="str">
        <f>"0000"</f>
        <v>0000</v>
      </c>
      <c r="C230" t="s">
        <v>146</v>
      </c>
      <c r="D230" t="s">
        <v>293</v>
      </c>
      <c r="E230" t="s">
        <v>30</v>
      </c>
      <c r="G230" s="1" t="s">
        <v>147</v>
      </c>
      <c r="H230">
        <v>2013</v>
      </c>
      <c r="I230" t="s">
        <v>15</v>
      </c>
      <c r="J230" t="s">
        <v>145</v>
      </c>
    </row>
    <row r="231" spans="1:10" ht="15">
      <c r="A231" t="str">
        <f t="shared" si="6"/>
        <v>2014-05-10</v>
      </c>
      <c r="B231" t="str">
        <f>"0100"</f>
        <v>0100</v>
      </c>
      <c r="C231" t="s">
        <v>150</v>
      </c>
      <c r="E231" t="s">
        <v>30</v>
      </c>
      <c r="G231" s="1" t="s">
        <v>294</v>
      </c>
      <c r="H231">
        <v>2009</v>
      </c>
      <c r="I231" t="s">
        <v>15</v>
      </c>
      <c r="J231" t="s">
        <v>152</v>
      </c>
    </row>
    <row r="232" spans="1:10" ht="30">
      <c r="A232" t="str">
        <f t="shared" si="6"/>
        <v>2014-05-10</v>
      </c>
      <c r="B232" t="str">
        <f>"0200"</f>
        <v>0200</v>
      </c>
      <c r="C232" t="s">
        <v>87</v>
      </c>
      <c r="D232" t="s">
        <v>296</v>
      </c>
      <c r="E232" t="s">
        <v>30</v>
      </c>
      <c r="G232" s="1" t="s">
        <v>295</v>
      </c>
      <c r="H232">
        <v>2012</v>
      </c>
      <c r="I232" t="s">
        <v>15</v>
      </c>
      <c r="J232" t="s">
        <v>42</v>
      </c>
    </row>
    <row r="233" spans="1:10" ht="15">
      <c r="A233" t="str">
        <f t="shared" si="6"/>
        <v>2014-05-10</v>
      </c>
      <c r="B233" t="str">
        <f>"0300"</f>
        <v>0300</v>
      </c>
      <c r="C233" t="s">
        <v>155</v>
      </c>
      <c r="D233" t="s">
        <v>297</v>
      </c>
      <c r="E233" t="s">
        <v>30</v>
      </c>
      <c r="G233" s="1" t="s">
        <v>156</v>
      </c>
      <c r="H233">
        <v>2011</v>
      </c>
      <c r="I233" t="s">
        <v>15</v>
      </c>
      <c r="J233" t="s">
        <v>42</v>
      </c>
    </row>
    <row r="234" spans="1:10" ht="15">
      <c r="A234" t="str">
        <f t="shared" si="6"/>
        <v>2014-05-10</v>
      </c>
      <c r="B234" t="str">
        <f>"0400"</f>
        <v>0400</v>
      </c>
      <c r="C234" t="s">
        <v>93</v>
      </c>
      <c r="D234" t="s">
        <v>329</v>
      </c>
      <c r="E234" t="s">
        <v>30</v>
      </c>
      <c r="G234" s="1" t="s">
        <v>298</v>
      </c>
      <c r="H234">
        <v>2008</v>
      </c>
      <c r="I234" t="s">
        <v>15</v>
      </c>
      <c r="J234" t="s">
        <v>16</v>
      </c>
    </row>
    <row r="235" spans="1:10" ht="30">
      <c r="A235" t="str">
        <f t="shared" si="6"/>
        <v>2014-05-10</v>
      </c>
      <c r="B235" t="str">
        <f>"0500"</f>
        <v>0500</v>
      </c>
      <c r="C235" t="s">
        <v>10</v>
      </c>
      <c r="E235" t="s">
        <v>11</v>
      </c>
      <c r="F235" t="s">
        <v>12</v>
      </c>
      <c r="G235" s="1" t="s">
        <v>13</v>
      </c>
      <c r="H235">
        <v>2012</v>
      </c>
      <c r="I235" t="s">
        <v>15</v>
      </c>
      <c r="J235" t="s">
        <v>16</v>
      </c>
    </row>
    <row r="236" spans="1:10" ht="15">
      <c r="A236" t="str">
        <f t="shared" si="6"/>
        <v>2014-05-10</v>
      </c>
      <c r="B236" t="str">
        <f>"0600"</f>
        <v>0600</v>
      </c>
      <c r="C236" t="s">
        <v>299</v>
      </c>
      <c r="E236" t="s">
        <v>11</v>
      </c>
      <c r="F236" t="s">
        <v>300</v>
      </c>
      <c r="G236" s="1" t="s">
        <v>301</v>
      </c>
      <c r="H236">
        <v>2012</v>
      </c>
      <c r="I236" t="s">
        <v>15</v>
      </c>
      <c r="J236" t="s">
        <v>302</v>
      </c>
    </row>
    <row r="237" spans="1:10" ht="30">
      <c r="A237" t="str">
        <f t="shared" si="6"/>
        <v>2014-05-10</v>
      </c>
      <c r="B237" t="str">
        <f>"1200"</f>
        <v>1200</v>
      </c>
      <c r="C237" t="s">
        <v>34</v>
      </c>
      <c r="G237" s="1" t="s">
        <v>35</v>
      </c>
      <c r="H237">
        <v>2014</v>
      </c>
      <c r="I237" t="s">
        <v>15</v>
      </c>
      <c r="J237" t="s">
        <v>36</v>
      </c>
    </row>
    <row r="238" spans="1:10" ht="30">
      <c r="A238" t="str">
        <f t="shared" si="6"/>
        <v>2014-05-10</v>
      </c>
      <c r="B238" t="str">
        <f>"1230"</f>
        <v>1230</v>
      </c>
      <c r="C238" t="s">
        <v>250</v>
      </c>
      <c r="E238" t="s">
        <v>30</v>
      </c>
      <c r="G238" s="1" t="s">
        <v>251</v>
      </c>
      <c r="H238">
        <v>0</v>
      </c>
      <c r="I238" t="s">
        <v>14</v>
      </c>
      <c r="J238" t="s">
        <v>33</v>
      </c>
    </row>
    <row r="239" spans="1:10" ht="30">
      <c r="A239" t="str">
        <f t="shared" si="6"/>
        <v>2014-05-10</v>
      </c>
      <c r="B239" t="str">
        <f>"1400"</f>
        <v>1400</v>
      </c>
      <c r="C239" t="s">
        <v>69</v>
      </c>
      <c r="E239" t="s">
        <v>30</v>
      </c>
      <c r="G239" s="1" t="s">
        <v>179</v>
      </c>
      <c r="H239">
        <v>2014</v>
      </c>
      <c r="I239" t="s">
        <v>15</v>
      </c>
      <c r="J239" t="s">
        <v>36</v>
      </c>
    </row>
    <row r="240" spans="1:10" ht="30">
      <c r="A240" t="str">
        <f t="shared" si="6"/>
        <v>2014-05-10</v>
      </c>
      <c r="B240" t="str">
        <f>"1430"</f>
        <v>1430</v>
      </c>
      <c r="C240" t="s">
        <v>124</v>
      </c>
      <c r="E240" t="s">
        <v>18</v>
      </c>
      <c r="F240" t="s">
        <v>73</v>
      </c>
      <c r="G240" s="1" t="s">
        <v>125</v>
      </c>
      <c r="H240">
        <v>0</v>
      </c>
      <c r="I240" t="s">
        <v>57</v>
      </c>
      <c r="J240" t="s">
        <v>36</v>
      </c>
    </row>
    <row r="241" spans="1:10" ht="15">
      <c r="A241" t="str">
        <f t="shared" si="6"/>
        <v>2014-05-10</v>
      </c>
      <c r="B241" t="str">
        <f>"1500"</f>
        <v>1500</v>
      </c>
      <c r="C241" t="s">
        <v>59</v>
      </c>
      <c r="E241" t="s">
        <v>30</v>
      </c>
      <c r="G241" s="1" t="s">
        <v>60</v>
      </c>
      <c r="H241">
        <v>2014</v>
      </c>
      <c r="I241" t="s">
        <v>15</v>
      </c>
      <c r="J241" t="s">
        <v>58</v>
      </c>
    </row>
    <row r="242" spans="1:10" ht="30">
      <c r="A242" t="str">
        <f t="shared" si="6"/>
        <v>2014-05-10</v>
      </c>
      <c r="B242" t="str">
        <f>"1530"</f>
        <v>1530</v>
      </c>
      <c r="C242" t="s">
        <v>201</v>
      </c>
      <c r="D242" t="s">
        <v>303</v>
      </c>
      <c r="E242" t="s">
        <v>11</v>
      </c>
      <c r="G242" s="1" t="s">
        <v>202</v>
      </c>
      <c r="H242">
        <v>2013</v>
      </c>
      <c r="I242" t="s">
        <v>15</v>
      </c>
      <c r="J242" t="s">
        <v>302</v>
      </c>
    </row>
    <row r="243" spans="1:10" ht="15">
      <c r="A243" t="str">
        <f t="shared" si="6"/>
        <v>2014-05-10</v>
      </c>
      <c r="B243" t="str">
        <f>"1630"</f>
        <v>1630</v>
      </c>
      <c r="C243" t="s">
        <v>282</v>
      </c>
      <c r="E243" t="s">
        <v>18</v>
      </c>
      <c r="G243" s="1" t="s">
        <v>283</v>
      </c>
      <c r="H243">
        <v>2014</v>
      </c>
      <c r="I243" t="s">
        <v>15</v>
      </c>
      <c r="J243" t="s">
        <v>284</v>
      </c>
    </row>
    <row r="244" spans="1:10" ht="30">
      <c r="A244" t="str">
        <f t="shared" si="6"/>
        <v>2014-05-10</v>
      </c>
      <c r="B244" t="str">
        <f>"1700"</f>
        <v>1700</v>
      </c>
      <c r="C244" t="s">
        <v>304</v>
      </c>
      <c r="E244" t="s">
        <v>11</v>
      </c>
      <c r="F244" t="s">
        <v>12</v>
      </c>
      <c r="G244" s="1" t="s">
        <v>305</v>
      </c>
      <c r="H244">
        <v>1993</v>
      </c>
      <c r="I244" t="s">
        <v>15</v>
      </c>
      <c r="J244" t="s">
        <v>136</v>
      </c>
    </row>
    <row r="245" spans="1:10" ht="30">
      <c r="A245" t="str">
        <f t="shared" si="6"/>
        <v>2014-05-10</v>
      </c>
      <c r="B245" t="str">
        <f>"1730"</f>
        <v>1730</v>
      </c>
      <c r="C245" t="s">
        <v>34</v>
      </c>
      <c r="G245" s="1" t="s">
        <v>35</v>
      </c>
      <c r="H245">
        <v>2014</v>
      </c>
      <c r="I245" t="s">
        <v>15</v>
      </c>
      <c r="J245" t="s">
        <v>36</v>
      </c>
    </row>
    <row r="246" spans="1:10" ht="30">
      <c r="A246" t="str">
        <f t="shared" si="6"/>
        <v>2014-05-10</v>
      </c>
      <c r="B246" t="str">
        <f>"1800"</f>
        <v>1800</v>
      </c>
      <c r="C246" t="s">
        <v>306</v>
      </c>
      <c r="E246" t="s">
        <v>30</v>
      </c>
      <c r="G246" s="1" t="s">
        <v>307</v>
      </c>
      <c r="H246">
        <v>0</v>
      </c>
      <c r="I246" t="s">
        <v>57</v>
      </c>
      <c r="J246" t="s">
        <v>284</v>
      </c>
    </row>
    <row r="247" spans="1:10" ht="30">
      <c r="A247" t="str">
        <f t="shared" si="6"/>
        <v>2014-05-10</v>
      </c>
      <c r="B247" t="str">
        <f>"1900"</f>
        <v>1900</v>
      </c>
      <c r="C247" t="s">
        <v>45</v>
      </c>
      <c r="D247" t="s">
        <v>309</v>
      </c>
      <c r="E247" t="s">
        <v>18</v>
      </c>
      <c r="G247" s="1" t="s">
        <v>308</v>
      </c>
      <c r="H247">
        <v>2013</v>
      </c>
      <c r="I247" t="s">
        <v>15</v>
      </c>
      <c r="J247" t="s">
        <v>48</v>
      </c>
    </row>
    <row r="248" spans="1:10" ht="30">
      <c r="A248" t="str">
        <f t="shared" si="6"/>
        <v>2014-05-10</v>
      </c>
      <c r="B248" t="str">
        <f>"1915"</f>
        <v>1915</v>
      </c>
      <c r="C248" t="s">
        <v>45</v>
      </c>
      <c r="D248" t="s">
        <v>47</v>
      </c>
      <c r="E248" t="s">
        <v>18</v>
      </c>
      <c r="G248" s="1" t="s">
        <v>46</v>
      </c>
      <c r="H248">
        <v>2013</v>
      </c>
      <c r="I248" t="s">
        <v>15</v>
      </c>
      <c r="J248" t="s">
        <v>48</v>
      </c>
    </row>
    <row r="249" spans="1:10" ht="30">
      <c r="A249" t="str">
        <f t="shared" si="6"/>
        <v>2014-05-10</v>
      </c>
      <c r="B249" t="str">
        <f>"1930"</f>
        <v>1930</v>
      </c>
      <c r="C249" t="s">
        <v>310</v>
      </c>
      <c r="E249" t="s">
        <v>11</v>
      </c>
      <c r="F249" t="s">
        <v>12</v>
      </c>
      <c r="G249" s="1" t="s">
        <v>311</v>
      </c>
      <c r="H249">
        <v>1995</v>
      </c>
      <c r="I249" t="s">
        <v>15</v>
      </c>
      <c r="J249" t="s">
        <v>16</v>
      </c>
    </row>
    <row r="250" spans="1:10" ht="30">
      <c r="A250" t="str">
        <f t="shared" si="6"/>
        <v>2014-05-10</v>
      </c>
      <c r="B250" t="str">
        <f>"2030"</f>
        <v>2030</v>
      </c>
      <c r="C250" t="s">
        <v>312</v>
      </c>
      <c r="D250" t="s">
        <v>314</v>
      </c>
      <c r="E250" t="s">
        <v>11</v>
      </c>
      <c r="G250" s="1" t="s">
        <v>313</v>
      </c>
      <c r="H250">
        <v>0</v>
      </c>
      <c r="I250" t="s">
        <v>15</v>
      </c>
      <c r="J250" t="s">
        <v>193</v>
      </c>
    </row>
    <row r="251" spans="1:10" ht="30">
      <c r="A251" t="str">
        <f t="shared" si="6"/>
        <v>2014-05-10</v>
      </c>
      <c r="B251" t="str">
        <f>"2130"</f>
        <v>2130</v>
      </c>
      <c r="C251" t="s">
        <v>315</v>
      </c>
      <c r="D251" t="s">
        <v>14</v>
      </c>
      <c r="E251" t="s">
        <v>72</v>
      </c>
      <c r="G251" s="1" t="s">
        <v>316</v>
      </c>
      <c r="H251">
        <v>2010</v>
      </c>
      <c r="I251" t="s">
        <v>15</v>
      </c>
      <c r="J251" t="s">
        <v>317</v>
      </c>
    </row>
    <row r="252" spans="1:10" ht="30">
      <c r="A252" t="str">
        <f t="shared" si="6"/>
        <v>2014-05-10</v>
      </c>
      <c r="B252" t="str">
        <f>"2300"</f>
        <v>2300</v>
      </c>
      <c r="C252" t="s">
        <v>318</v>
      </c>
      <c r="E252" t="s">
        <v>18</v>
      </c>
      <c r="G252" s="1" t="s">
        <v>319</v>
      </c>
      <c r="H252">
        <v>0</v>
      </c>
      <c r="I252" t="s">
        <v>15</v>
      </c>
      <c r="J252" t="s">
        <v>320</v>
      </c>
    </row>
    <row r="253" spans="1:10" ht="30">
      <c r="A253" t="str">
        <f t="shared" si="6"/>
        <v>2014-05-10</v>
      </c>
      <c r="B253" t="str">
        <f>"2330"</f>
        <v>2330</v>
      </c>
      <c r="C253" t="s">
        <v>45</v>
      </c>
      <c r="D253" t="s">
        <v>309</v>
      </c>
      <c r="E253" t="s">
        <v>18</v>
      </c>
      <c r="G253" s="1" t="s">
        <v>308</v>
      </c>
      <c r="H253">
        <v>2013</v>
      </c>
      <c r="I253" t="s">
        <v>15</v>
      </c>
      <c r="J253" t="s">
        <v>48</v>
      </c>
    </row>
    <row r="254" spans="1:10" ht="30">
      <c r="A254" t="str">
        <f t="shared" si="6"/>
        <v>2014-05-10</v>
      </c>
      <c r="B254" t="str">
        <f>"2345"</f>
        <v>2345</v>
      </c>
      <c r="C254" t="s">
        <v>45</v>
      </c>
      <c r="D254" t="s">
        <v>47</v>
      </c>
      <c r="E254" t="s">
        <v>18</v>
      </c>
      <c r="G254" s="1" t="s">
        <v>46</v>
      </c>
      <c r="H254">
        <v>2013</v>
      </c>
      <c r="I254" t="s">
        <v>15</v>
      </c>
      <c r="J254" t="s">
        <v>48</v>
      </c>
    </row>
    <row r="255" spans="1:10" ht="15">
      <c r="A255" t="str">
        <f>"2014-05-11"</f>
        <v>2014-05-11</v>
      </c>
      <c r="B255" t="str">
        <f>"0000"</f>
        <v>0000</v>
      </c>
      <c r="C255" t="s">
        <v>146</v>
      </c>
      <c r="D255" t="s">
        <v>321</v>
      </c>
      <c r="E255" t="s">
        <v>30</v>
      </c>
      <c r="G255" s="1" t="s">
        <v>147</v>
      </c>
      <c r="H255">
        <v>2013</v>
      </c>
      <c r="I255" t="s">
        <v>15</v>
      </c>
      <c r="J255" t="s">
        <v>322</v>
      </c>
    </row>
    <row r="256" spans="1:10" ht="15">
      <c r="A256" t="str">
        <f>"2014-05-11"</f>
        <v>2014-05-11</v>
      </c>
      <c r="B256" t="str">
        <f>"0100"</f>
        <v>0100</v>
      </c>
      <c r="C256" t="s">
        <v>150</v>
      </c>
      <c r="E256" t="s">
        <v>30</v>
      </c>
      <c r="G256" s="1" t="s">
        <v>323</v>
      </c>
      <c r="H256">
        <v>2009</v>
      </c>
      <c r="I256" t="s">
        <v>15</v>
      </c>
      <c r="J256" t="s">
        <v>152</v>
      </c>
    </row>
    <row r="257" spans="1:10" ht="30">
      <c r="A257" t="str">
        <f>"2014-05-11"</f>
        <v>2014-05-11</v>
      </c>
      <c r="B257" t="str">
        <f>"0200"</f>
        <v>0200</v>
      </c>
      <c r="C257" t="s">
        <v>87</v>
      </c>
      <c r="D257" t="s">
        <v>325</v>
      </c>
      <c r="E257" t="s">
        <v>30</v>
      </c>
      <c r="G257" s="1" t="s">
        <v>324</v>
      </c>
      <c r="H257">
        <v>2012</v>
      </c>
      <c r="I257" t="s">
        <v>15</v>
      </c>
      <c r="J257" t="s">
        <v>152</v>
      </c>
    </row>
    <row r="258" spans="1:10" ht="15">
      <c r="A258" t="str">
        <f>"2014-05-11"</f>
        <v>2014-05-11</v>
      </c>
      <c r="B258" t="str">
        <f>"0300"</f>
        <v>0300</v>
      </c>
      <c r="C258" t="s">
        <v>155</v>
      </c>
      <c r="D258" t="s">
        <v>326</v>
      </c>
      <c r="E258" t="s">
        <v>30</v>
      </c>
      <c r="G258" s="1" t="s">
        <v>156</v>
      </c>
      <c r="H258">
        <v>2011</v>
      </c>
      <c r="I258" t="s">
        <v>15</v>
      </c>
      <c r="J258" t="s">
        <v>42</v>
      </c>
    </row>
    <row r="259" spans="1:10" ht="15">
      <c r="A259" t="str">
        <f>"2014-05-11"</f>
        <v>2014-05-11</v>
      </c>
      <c r="B259" t="str">
        <f>"0400"</f>
        <v>0400</v>
      </c>
      <c r="C259" t="s">
        <v>93</v>
      </c>
      <c r="D259" t="s">
        <v>335</v>
      </c>
      <c r="E259" t="s">
        <v>30</v>
      </c>
      <c r="G259" s="1" t="s">
        <v>327</v>
      </c>
      <c r="H259">
        <v>2008</v>
      </c>
      <c r="I259" t="s">
        <v>15</v>
      </c>
      <c r="J259" t="s">
        <v>16</v>
      </c>
    </row>
  </sheetData>
  <sheetProtection/>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Jaimi-Leigh Faulkner</cp:lastModifiedBy>
  <dcterms:created xsi:type="dcterms:W3CDTF">2014-04-15T06:29:17Z</dcterms:created>
  <dcterms:modified xsi:type="dcterms:W3CDTF">2014-04-15T06:29:30Z</dcterms:modified>
  <cp:category/>
  <cp:version/>
  <cp:contentType/>
  <cp:contentStatus/>
</cp:coreProperties>
</file>