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5700" activeTab="0"/>
  </bookViews>
  <sheets>
    <sheet name=" NITV_EPG_Rpt566586" sheetId="1" r:id="rId1"/>
  </sheets>
  <definedNames/>
  <calcPr fullCalcOnLoad="1"/>
</workbook>
</file>

<file path=xl/sharedStrings.xml><?xml version="1.0" encoding="utf-8"?>
<sst xmlns="http://schemas.openxmlformats.org/spreadsheetml/2006/main" count="1170" uniqueCount="287">
  <si>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</si>
  <si>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</si>
  <si>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</si>
  <si>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</si>
  <si>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</si>
  <si>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</si>
  <si>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</si>
  <si>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</si>
  <si>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</si>
  <si>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</si>
  <si>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</si>
  <si>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</si>
  <si>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</si>
  <si>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</si>
  <si>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</si>
  <si>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</si>
  <si>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59mins</t>
  </si>
  <si>
    <t>Roots Music</t>
  </si>
  <si>
    <t>G</t>
  </si>
  <si>
    <t>Lola Forester and Claude Williams talk Reggae. Shasha Marley at The Factory in Marrickville.</t>
  </si>
  <si>
    <t>Shasha Marley And Reggae Talk</t>
  </si>
  <si>
    <t>58mins</t>
  </si>
  <si>
    <t>Fusion With Casey Donovan</t>
  </si>
  <si>
    <t xml:space="preserve">a </t>
  </si>
  <si>
    <t>Fusion is a lively, cheeky, informative and entertaining show that features new musical talent, clips, performances and interviews. Hosted by Casey Donovan.</t>
  </si>
  <si>
    <t>56mins</t>
  </si>
  <si>
    <t>Chocolate Martini</t>
  </si>
  <si>
    <t>Chocolate Martini features Indigenous bands: Archie Roach, George Walley, Peter Brandy, The Bratlett Brothers, Joe Geoa band, Dave Arden</t>
  </si>
  <si>
    <t>Archie Roach And Wayne Joseph</t>
  </si>
  <si>
    <t>An intimate portrait of a community social wellbeing workshop in remote communities and dealing with mental health issues.</t>
  </si>
  <si>
    <t>21mins</t>
  </si>
  <si>
    <t>Rugby League action from the 43rd Koori Knockout 2014 held at Raymond Terace.</t>
  </si>
  <si>
    <t>0mins</t>
  </si>
  <si>
    <t>Double Trouble</t>
  </si>
  <si>
    <t>Double Trouble is a light-hearted comedy drama about twins who were separated at birth, yet one day find themselves face to face. The twins' chance meeting changes many people's lives.</t>
  </si>
  <si>
    <t>Best Laid Plans</t>
  </si>
  <si>
    <t>23mins</t>
  </si>
  <si>
    <t>Te Kaea 2014</t>
  </si>
  <si>
    <t>NC</t>
  </si>
  <si>
    <t>When it happens in the Maori world, you’ll hear about it on Te Kaea first. This is Maori Television’s flagship news program's week in review, featuring local, national and international stories.</t>
  </si>
  <si>
    <t>NEW ZEALAND</t>
  </si>
  <si>
    <t>30mins</t>
  </si>
  <si>
    <t>NITV News Week In Review</t>
  </si>
  <si>
    <t>NITV National News features the rich diversity of contemporary life within Aboriginal and Torres Strait Islander communities, broadening and redefining the news and current affairs landscape.</t>
  </si>
  <si>
    <t>25mins</t>
  </si>
  <si>
    <t>Around The Traps</t>
  </si>
  <si>
    <t>We wrap up what is happening around Australia in our communities in arts and culture. Hosted by Alan Clarke and Mayrah Sonter.</t>
  </si>
  <si>
    <t>Ngurra</t>
  </si>
  <si>
    <t>James Doyle shares his passion for his cultural heritage, through the arts speaking in language, song, dance and painting.</t>
  </si>
  <si>
    <t>Mula Murdi</t>
  </si>
  <si>
    <t>15mins</t>
  </si>
  <si>
    <t>Senior Nguriny clan member, Tim Douglas, leads an on-country trip with family to Old Woodbrook, the place where his people lived and worked for many years.</t>
  </si>
  <si>
    <t>Nguriny</t>
  </si>
  <si>
    <t>14mins</t>
  </si>
  <si>
    <t>Awaken</t>
  </si>
  <si>
    <t>Award winning journalist Stan Grant hosts a half hour panel show, putting Aboriginal and Torres Strait Islander issues under the microscope.</t>
  </si>
  <si>
    <t>Kriol Kitchen</t>
  </si>
  <si>
    <t>Clear Whiting Soup with chilli/garlic/ginger &amp; Mullet Soup with Black Bean: A good fish soup does wonders for the soul, in this episode Ali &amp; Mitch travel north of Broome on Djabber Djabber country.</t>
  </si>
  <si>
    <t>Minarinyj: Sylvia Clarke</t>
  </si>
  <si>
    <t>Talking Language Series 1</t>
  </si>
  <si>
    <t xml:space="preserve">Talking Language with Ernie Dingo is a personal journey providing a unique understanding of how knowledge of Aboriginal languages is shaped by ancestral connections to the land, stars, water, sea and </t>
  </si>
  <si>
    <t>Banduk Marika</t>
  </si>
  <si>
    <t>22mins</t>
  </si>
  <si>
    <t>All Our Relations</t>
  </si>
  <si>
    <t>6 Indigneous celebrities,6 journeys into the past, 6 inspiring stories featuring Canadian Aboriginal Celebrities we learn how the experiences of thier ancestors shaped these outstanding individuals.</t>
  </si>
  <si>
    <t>Theo Fleury</t>
  </si>
  <si>
    <t>CANADA</t>
  </si>
  <si>
    <t>Precious</t>
  </si>
  <si>
    <t>MA</t>
  </si>
  <si>
    <t>In New York City's Harlem in 1987, an overweight, abused, illiterate 16-year-old is invited to enrol in an alternative school in the hope that her life can head in a new direction. (USA) #SBSfilm</t>
  </si>
  <si>
    <t>USA</t>
  </si>
  <si>
    <t>110mins</t>
  </si>
  <si>
    <t>60mins</t>
  </si>
  <si>
    <t>Welcome To Wapos Bay</t>
  </si>
  <si>
    <t>The kids of Wapos Bay love adventure and their playground is a vast area that's been home to their Cree ancestors for millennia. As they explore the world around them, they learn respect &amp; cooperation</t>
  </si>
  <si>
    <t>Partic Inaction</t>
  </si>
  <si>
    <t>Raven Tales</t>
  </si>
  <si>
    <t>Raven Tales is targeted at school-age children and their families to introduce Aboriginal Canadian cultural beliefs in a humorous and entertaining way.</t>
  </si>
  <si>
    <t>Bushwhacked</t>
  </si>
  <si>
    <t>Brandon challenges Kayne to go out after dark and spot little penguins sneaking out of the sea to feed their babies!</t>
  </si>
  <si>
    <t>Penguins</t>
  </si>
  <si>
    <t>26mins</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</si>
  <si>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</si>
  <si>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</si>
  <si>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</si>
  <si>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</si>
  <si>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24mins</t>
  </si>
  <si>
    <t>Waabiny Time</t>
  </si>
  <si>
    <t>My Moort, my family make me djoorabiny, they make me happy.</t>
  </si>
  <si>
    <t>Family And Friends</t>
  </si>
  <si>
    <t xml:space="preserve">Move It Mob Style </t>
  </si>
  <si>
    <t>27mins</t>
  </si>
  <si>
    <t>NITV News</t>
  </si>
  <si>
    <t>Tangaroa With Pio</t>
  </si>
  <si>
    <t>A fun and informative bilingual fishing programme following Pio on his ocean-oriented escapades around the coastal communities of Aotearoa as well as the Pacific Islands.</t>
  </si>
  <si>
    <t>Surviving</t>
  </si>
  <si>
    <t>Wiradjuri elder Uncle Larry Brandy originally from Condobolin NSW moved to Canberra in 75, third eldest of four well-known Aboriginal story teller who has been sharing his stories for over two decades</t>
  </si>
  <si>
    <t>Larry Brandy</t>
  </si>
  <si>
    <t>Kai Time On The Road</t>
  </si>
  <si>
    <t>This series is about eating fresh, local, Maori and organic food. Professional Chef Peter Peeti is a masterful hunter and fisherman equally at home in the bush as he is in the kitchen.</t>
  </si>
  <si>
    <t>Ina Mata</t>
  </si>
  <si>
    <t>Rodeo: Life On The Circuit</t>
  </si>
  <si>
    <t xml:space="preserve">a l v </t>
  </si>
  <si>
    <t>1 million dollars, 14 competitors, 60 rodeos and not everyone will survive. We take viewers into the world of what ranks as one of the most dangerous sports in North America</t>
  </si>
  <si>
    <t>44mins</t>
  </si>
  <si>
    <t>Lola Forester has always been one to keep her ear to the ground - She is one of our veterans of the air-waves.  But who is Lola? Tune in get to know the person beneath the leopard skin.</t>
  </si>
  <si>
    <t>Lola Forester</t>
  </si>
  <si>
    <t>Mataku</t>
  </si>
  <si>
    <t>M</t>
  </si>
  <si>
    <t xml:space="preserve">h </t>
  </si>
  <si>
    <t>Mataku is a bilingual series of half-hour dramatic narratives steeped in Maori mystique. Described as a Maori Twilight Zone, Mataku was produced by Maori writers, directors and actors.</t>
  </si>
  <si>
    <t>Blue Line, The</t>
  </si>
  <si>
    <t xml:space="preserve">s </t>
  </si>
  <si>
    <t>A shy young man find a Maori bone flute on a beach, which seems to be the answer to his problems, but which could lead him to his doom.</t>
  </si>
  <si>
    <t>Enchanted Flute, The</t>
  </si>
  <si>
    <t>Arctic Air</t>
  </si>
  <si>
    <t>A routine flight from Watson Lake to Yellowknife turns deadly.</t>
  </si>
  <si>
    <t>Drop In For Lunch</t>
  </si>
  <si>
    <t>43mins</t>
  </si>
  <si>
    <t>The 42nd Annual Koori Knockout</t>
  </si>
  <si>
    <t>Mindaribba Warriors vs Redfern All Blacks - Join Brad Cook and Luke Carroll at the 42nd Koori Knockout in Raymond Terrace for all the grass roots rugby league action.</t>
  </si>
  <si>
    <t>Mindaribba Warriors Vs Redfern All Blacks</t>
  </si>
  <si>
    <t>49mins</t>
  </si>
  <si>
    <t>Ella 7's 2009</t>
  </si>
  <si>
    <t>Kelly Breed v Eastern Spirit, Uni Western Sydney v Central Coast Pelicans, Dharawal 7s v Bowraville, UTS Waterloo Storm v Coonamble Cougars.</t>
  </si>
  <si>
    <t>57mins</t>
  </si>
  <si>
    <t>2011 Lightning Cup</t>
  </si>
  <si>
    <t>Top End grassroots AFL at its best.</t>
  </si>
  <si>
    <t>Ntjalka Vs Mutitjulu</t>
  </si>
  <si>
    <t>Murri Rugby League Carnival 2012</t>
  </si>
  <si>
    <t>Ipswich Redbacks V Southern Dingoes - Join Djuro Sen at the Murri Rugby League carnival for two days of the best QLD rugby league.</t>
  </si>
  <si>
    <t>Ipswich Redbacks V Southern Dingoes</t>
  </si>
  <si>
    <t>42mins</t>
  </si>
  <si>
    <t>Away From Country</t>
  </si>
  <si>
    <t>Away From Country captures the essence of Indigenous excellence on and off the sporting field and highlights the journeys of our Indigenous sportspeople.</t>
  </si>
  <si>
    <t>Khalen Young: Hell Of A Ride</t>
  </si>
  <si>
    <t>Wapos Falcon, The</t>
  </si>
  <si>
    <t>In this reverse episode, Kayne challenges Brandon to help save animals that live in the city or get into a spot of bother living alongside humans.</t>
  </si>
  <si>
    <t>Melbourne</t>
  </si>
  <si>
    <t>Moorditj walang, good health is about looking after our bodies every day. It's solid koolangka!</t>
  </si>
  <si>
    <t>Health</t>
  </si>
  <si>
    <t>Tipi Tales</t>
  </si>
  <si>
    <t>Set in the crook of a forest, Tipi Tales are adventures in story and song, where Elizabeth, Junior, Russell and Sam play and grow together.</t>
  </si>
  <si>
    <t>Good Medicine</t>
  </si>
  <si>
    <t>Sick Day</t>
  </si>
  <si>
    <t>13mins</t>
  </si>
  <si>
    <t>Gamarada: A Spiritual Awakening</t>
  </si>
  <si>
    <t>Redfern is transforming and so are the men in its community. Over the past 3 years a group of Aboriginal and non-Aboriginal men have been meeting to confront issues of anger, addiction and drugs.</t>
  </si>
  <si>
    <t>Rock Art And Yingana</t>
  </si>
  <si>
    <t>The artists from Injalak Arts and Crafts in Western Arnhem Land, paint as their ancestors have always done, to mark their connection to the land and to demonstrate their rights and responsibilities.</t>
  </si>
  <si>
    <t>Postcards From Indigenous Taiwan</t>
  </si>
  <si>
    <t>Angela Bates takes you on a journey to Taiwan to experience Zen Drumming, Local Aboriginal Arts, Culture &amp; Music and some of Taiwan's must see destinations.</t>
  </si>
  <si>
    <t>54mins</t>
  </si>
  <si>
    <t>Pormpurraw Art</t>
  </si>
  <si>
    <t>We examine the relationship between contemporary art and the Pormpuraaw community's visual traditions. In the Thaayorre and Mungkan languages.</t>
  </si>
  <si>
    <t>20mins</t>
  </si>
  <si>
    <t>Kids To Coast</t>
  </si>
  <si>
    <t>Kids from the Uluru community visit the coast line to see the ocean for the first time.</t>
  </si>
  <si>
    <t>Down 2 Earth</t>
  </si>
  <si>
    <t>Down2Earth is a series that celebrates Aboriginal communities around the world that are using traditional knowledge and science to protect their territories.</t>
  </si>
  <si>
    <t>Living Black Series 21 Ep 4</t>
  </si>
  <si>
    <t>Australian Biography</t>
  </si>
  <si>
    <t>Short Synopsis Aboriginal Activist Charles Perkins Talks About His Fight To Defend Aboriginal Interests In Changing Political Circumstances.</t>
  </si>
  <si>
    <t>Charles Perkins</t>
  </si>
  <si>
    <t>Hard Rock Medical</t>
  </si>
  <si>
    <t>Rock and roll, ruptured eardrums, and a live goat in a clinic on wheels are all part of this week's medical syllabus.</t>
  </si>
  <si>
    <t>Clinic In Motion</t>
  </si>
  <si>
    <t>The Boondocks</t>
  </si>
  <si>
    <t>A German documentary follows the Freeman family during the election of the country's first Black President.</t>
  </si>
  <si>
    <t>It's A Black President, Huey Freeman</t>
  </si>
  <si>
    <t>Netball Test: New Zealand v Australia</t>
  </si>
  <si>
    <t>Live coverage of the New Zealand Silver Ferns  V  Australian Diamonds at ITL Stadium Southlands, Invercargill, New Zealand, in the 2014 Test Series. #SBSNetball</t>
  </si>
  <si>
    <t>71mins</t>
  </si>
  <si>
    <t>Chocolate Martini features Indigenous collective bands: Madjitil Moorna, The Hill and The Stiff Gins</t>
  </si>
  <si>
    <t>Madjitil Moorna And The Hill</t>
  </si>
  <si>
    <t>51mins</t>
  </si>
  <si>
    <t xml:space="preserve">l </t>
  </si>
  <si>
    <t>Cornerstone Roots play at the Factory in Marrackville and Elliott Brood at the 19th Annual Blues and Roots Festival, Byron Bay plus interview with John Butler.</t>
  </si>
  <si>
    <t>Cornerstone And Elliott Brood</t>
  </si>
  <si>
    <t>Syd Skindogs v Rosemeadow Est, Kempsey v Toomelah Storm, Waterloo Storm v Yolgnu 7s, Dubbo Rhinos v Moree Strong Blacks.</t>
  </si>
  <si>
    <t>Bush Bands Bash</t>
  </si>
  <si>
    <t>Bush Bands Bash is the biggest concert on the Alice Springs calendar and one of the most vibrant Indigenous events in Australia.</t>
  </si>
  <si>
    <t>Djiva's songs stir together a mix of flavours from indigenous, country, folk, pop, rock, soul &amp; reggae all to create a style that won't keep you still.</t>
  </si>
  <si>
    <t>Djiva</t>
  </si>
  <si>
    <t>Too Deadly</t>
  </si>
  <si>
    <t>Brandon challenges Kayne to catch, cook and then eat an Arafura File Snake - a rare delicacy that lives in croc-infested waters in Arnhem Land!</t>
  </si>
  <si>
    <t>Arafura File Snake</t>
  </si>
  <si>
    <t>Kedala, day-time for the ngaangk, the sun and kedalak, night-time is when the miyak the moon comes out.</t>
  </si>
  <si>
    <t>Day And Night</t>
  </si>
  <si>
    <t>Camp Out</t>
  </si>
  <si>
    <t>Lore Poles</t>
  </si>
  <si>
    <t>We journey to the Netherlands with Joel Ngallametta and six other dancers as they officially open their traditional Lore Poles with traditional dance and song.</t>
  </si>
  <si>
    <t>Colour Theory</t>
  </si>
  <si>
    <t>Colour Theory unearths a variety of Contemporary Indigenous Artist and their connection to their art, community and country. An exciting new series hosted by the proclaimed show off, "Richard Bell".</t>
  </si>
  <si>
    <t>Reko Rennie</t>
  </si>
  <si>
    <t>In The Frame</t>
  </si>
  <si>
    <t>This program hosted by Rhoda Roberts takes us on a journey exploring the lives of our heroes and personalities as they talk candidly about their photos. This episode features Gail Mabo.</t>
  </si>
  <si>
    <t>Innocence Betrayed</t>
  </si>
  <si>
    <t>When three Aboriginal children were murdered in Bowraville in the early 1990's a small community was torn apart, but a long fight to convict their killer began...</t>
  </si>
  <si>
    <t>52mins</t>
  </si>
  <si>
    <t>NITV takes an in-depth look into the current situation of the Bowraville Murders Inquiry in a special programme hosted by NITV News' Malarndirri McCarthy.</t>
  </si>
  <si>
    <t>53mins</t>
  </si>
  <si>
    <t>mins</t>
  </si>
  <si>
    <t>Treasure Of Sierra Metis, The</t>
  </si>
  <si>
    <t>Brandon challenges Kayne to a hoof-thumping mission: to train as a Jackaroo and then muster about 40 head of cattle in the Megalong Valley.</t>
  </si>
  <si>
    <t>Cattle Muster</t>
  </si>
  <si>
    <t>Kwort Kwobikin, to celebrate is deadly! Moort madja, family get-togethers are deadly!</t>
  </si>
  <si>
    <t>Celebrate</t>
  </si>
  <si>
    <t>Hair Cut</t>
  </si>
  <si>
    <t>Hunting Aotearoa</t>
  </si>
  <si>
    <t xml:space="preserve">a w </t>
  </si>
  <si>
    <t>With Tim Barrow and his son Jonathan, Howie hunts deer. This will be Jonathans first deer kill if he gets it right. Then Howie treats us to a special hunt with his dad Sir Howard Morrison in Ruatahuna</t>
  </si>
  <si>
    <t>Father &amp; Son</t>
  </si>
  <si>
    <t>Howie teams up with Phil Wright who is one of NZ most experienced helicopter shooters. Phil tries to teach him some of the finer points of shooting from a Helicopter.</t>
  </si>
  <si>
    <t>Open Season</t>
  </si>
  <si>
    <t>Mana Mamau</t>
  </si>
  <si>
    <t xml:space="preserve">v </t>
  </si>
  <si>
    <t>Showcasing the current generation of wrestling talent, the Impact Pro Wrestling circuit is overflowing with passionate and vibrant Maori and Pacific Island athletes.</t>
  </si>
  <si>
    <t>Brendan Williams: Dingo</t>
  </si>
  <si>
    <t>Mutitjula Vs Laramba</t>
  </si>
  <si>
    <t>Murri Rugby League Carnival 2013</t>
  </si>
  <si>
    <t>NITV Sport brings you all the exciting local rugby league action from the 2013 Murri Rugby League Carnival held in Ipswich, Queensland!</t>
  </si>
  <si>
    <t>Kulpiyam Tigers V Curacao Crusaders</t>
  </si>
  <si>
    <t>Sisters In League</t>
  </si>
  <si>
    <t xml:space="preserve">a d l </t>
  </si>
  <si>
    <t>Belinda Miller travels with the Cherbourg women's team "The Hornettes" to compete at the Qld Murri Carnival, a major Rugby League competition, and discovers the humor and the passion of these women.</t>
  </si>
  <si>
    <t>Coffs Harbour v Dharawal 7s, Waterloo Storm 2 v Coonamble Rams, Nari Nari Warriors v Graduates, UTS Waterloo Storm v Deadly Dead Bulls.</t>
  </si>
  <si>
    <t>Theres No I In Hockey</t>
  </si>
  <si>
    <t>Brandon takes Kayne to Tasmania for a ridiculously nail-biting mission: to track down and then kiss a Tasmanian Devil!</t>
  </si>
  <si>
    <t>Tassie Devil</t>
  </si>
  <si>
    <t>Noongar people have been solid tool makers for a long, long time. Karli, the boomerang and kitj, the spear are very useful tools.</t>
  </si>
  <si>
    <t>Traditional Tools</t>
  </si>
  <si>
    <t>Bored</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</si>
  <si>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</si>
  <si>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</si>
  <si>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</si>
  <si>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Ochre And Ink</t>
  </si>
  <si>
    <t>The fascinating story of Chinese-Australian artist Zhou Xiaoping and his inspiring but sometimes controversial 23 year collaboration with Aboriginal artists in remote Arnhem Land.</t>
  </si>
  <si>
    <t>Samaqan: Water Stories</t>
  </si>
  <si>
    <t>Human connections to water in the indigenous world are a mix of physical and spiritual, often combining pragmatic needs with that which nourishes the soul.</t>
  </si>
  <si>
    <t>Fish Lake Part 2</t>
  </si>
  <si>
    <t>Rez Rides</t>
  </si>
  <si>
    <t>In the spirit of Pimp my Ride, American Chopper and Monster Garage, Rez Rides is a documentary series about two very different custom car shops.</t>
  </si>
  <si>
    <t>Blackstone</t>
  </si>
  <si>
    <t xml:space="preserve">a s </t>
  </si>
  <si>
    <t>Intense, compelling and confrontational, Blackstone is an unmuted exploration of First Nations' power and politics, unfolding over nine one-hour episodes.</t>
  </si>
  <si>
    <t>Amali Ward and Dan Sultan perform at the 19th Annual Blues and Roots Festival, Byron Bay.</t>
  </si>
  <si>
    <t>Amali Ward And Dan Sultan</t>
  </si>
  <si>
    <t>NITV On The Road: Laura Festival</t>
  </si>
  <si>
    <t>This program showcases performances by the traditional dance groups who were at the Laura Aboriginal Dance Festival 2013 with the Festival coordinator Raymond Blanco giving insight into the event.</t>
  </si>
  <si>
    <t>In this mix, we have some truly great performers, Dave Arden, Grace Barbe, Archie Roach.</t>
  </si>
  <si>
    <t>Dave, Grace And Archie</t>
  </si>
  <si>
    <t>Wapos Bay kids come under the influence of famous rapper Iced Latte.</t>
  </si>
  <si>
    <t>72mins</t>
  </si>
  <si>
    <t>Bikkies</t>
  </si>
  <si>
    <t>The Bikkies are a group of Tiwi women living and working in community that ride motorbikes and respond to issues in their community</t>
  </si>
  <si>
    <t>6mins</t>
  </si>
  <si>
    <t>Desperate Measures</t>
  </si>
  <si>
    <t>Kanaka Town situated on the Northside of Rockhampton, South seas Islander Elders reminicing about their fond childhood memories and the happenings of growing up in Kanaka Town.</t>
  </si>
  <si>
    <t>Kanaka Town</t>
  </si>
  <si>
    <t>Our Footprint</t>
  </si>
  <si>
    <t>Uncle Magpie is a Minyunabul Yuganbeh Songman from the Tweed. He was given the songs by a favourite uncle. As a child he was always singing and that’s why his uncles called him Magpie.</t>
  </si>
  <si>
    <t>Yerrubilgin Magpie</t>
  </si>
  <si>
    <t>Around The Campfire</t>
  </si>
  <si>
    <t>Tom Avery aka Blakboi. A Gumeroi/Maori man who’s life revolves around working as a professional musician and submerging himself in the deep blue sea; swimming, surfing and hunting.</t>
  </si>
  <si>
    <t>Ocean Music</t>
  </si>
  <si>
    <t>Unearthed</t>
  </si>
  <si>
    <t>Nickeema Williams is a 20 year old Indigenous female from Cairns who started her own business, Nickeema Williams Art and Photography, last year.</t>
  </si>
  <si>
    <t>Nickeema Williams</t>
  </si>
  <si>
    <t>Dan Rankine is a producer and MC with the Funkoars, the Australian hip hop act from Adelaide. The Funkoars are hip hop group that hail from Adelaide hills.</t>
  </si>
  <si>
    <t>Trials</t>
  </si>
  <si>
    <t>Maori TV's Native Affairs</t>
  </si>
  <si>
    <t>Maori Television's flagship current affairs show, Native Affairs, mixes pre-recorded stories with live interviews and panels, where invited guests discuss the latest events.</t>
  </si>
  <si>
    <t>Black is Beautiful</t>
  </si>
  <si>
    <t>Black is Beautiful: AWAKEN will talk to leaders in the field of fashion to examine the changing face of beauty standards and the emerging opportunities in the fashion industry.</t>
  </si>
  <si>
    <t>Black Is Beautiful</t>
  </si>
  <si>
    <t>Go Girls</t>
  </si>
  <si>
    <t>Amy, Britta and Cody are 25 and have been friends forever but their lives aren't going as they thought they would. They plan to be married (Cody), famous (Britta) and rich (Amy) within a year.</t>
  </si>
  <si>
    <t>Sex, Lies And Home Renovations</t>
  </si>
  <si>
    <t xml:space="preserve">Make It Funky! </t>
  </si>
  <si>
    <t>The story of New Orleans through words, sound and picture in this extraordinary documentary featuring the best of New Orleans' musicians. Special guests Ahmet Ertegun, Bonnie Raitt, and Keith Richards</t>
  </si>
  <si>
    <t>109mins</t>
  </si>
  <si>
    <t>Australia's leading Indigenous current affairs show returns to uncover the issues behind the headlines to tell vital Indigenous stories important to all Australians. #LivingBlackSBS</t>
  </si>
  <si>
    <t xml:space="preserve">Deadly Thinking </t>
  </si>
  <si>
    <t xml:space="preserve">Rugby League: 43rd Koori Knockout 2014 Live </t>
  </si>
  <si>
    <t xml:space="preserve">Justice ' Just Us' Bowraville Special </t>
  </si>
  <si>
    <t>NITV Week 41: Sunday 5th of November to Saturday 11th of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</si>
</sst>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2619375</xdr:colOff>
      <xdr:row>1</xdr:row>
      <xdr:rowOff>19050</xdr:rowOff>
    </xdr:to>
    <xdr:pic>
      <xdr:nvPicPr>
        <xdr:cNvPr id="1" name="Picture 6"/>
        <xdr:cNvPicPr preferRelativeResize="1">
          <a:picLocks noChangeAspect="1"/>
        </xdr:cNvPicPr>
      </xdr:nvPicPr>
      <xdr:blipFill>
        <a:blip r:embed="rId1"/>
        <a:stretch>
          <a:fillRect/>
        </a:stretch>
      </xdr:blipFill>
      <xdr:spPr>
        <a:xfrm>
          <a:off x="0" y="0"/>
          <a:ext cx="12944475" cy="155257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14"/>
  <sheetViews>
    <sheetView tabSelected="1" zoomScalePageLayoutView="0" workbookViewId="0" topLeftCell="A1">
      <pane ySplit="3" topLeftCell="A4" activePane="bottomLeft" state="frozen"/>
      <selection pane="topLeft" activeCell="A1" sqref="A1"/>
      <selection pane="bottomLeft" activeCell="B2" sqref="B2"/>
    </sheetView>
  </sheetViews>
  <sheetFormatPr defaultColWidth="9.140625" defaultRowHeight="15"/>
  <cols>
    <col min="1" max="1" width="10.421875" style="0" bestFit="1" customWidth="1"/>
    <col min="2" max="2" width="10.00390625" style="0" bestFit="1" customWidth="1"/>
    <col min="3" max="3" width="45.421875" style="0" bestFit="1" customWidth="1"/>
    <col min="4" max="4" width="59.7109375" style="0" bestFit="1" customWidth="1"/>
    <col min="5" max="5" width="12.7109375" style="0" bestFit="1" customWidth="1"/>
    <col min="6" max="6" width="16.57421875" style="0" bestFit="1" customWidth="1"/>
    <col min="7" max="7" width="64.7109375" style="1" customWidth="1"/>
    <col min="8" max="8" width="17.57421875" style="0" bestFit="1" customWidth="1"/>
    <col min="9" max="9" width="16.28125" style="0" bestFit="1" customWidth="1"/>
    <col min="10" max="10" width="15.140625" style="0" bestFit="1" customWidth="1"/>
  </cols>
  <sheetData>
    <row r="1" s="2" customFormat="1" ht="120.75" customHeight="1">
      <c r="G1" s="3"/>
    </row>
    <row r="2" spans="1:7" s="2" customFormat="1" ht="50.25" customHeight="1">
      <c r="A2" s="4" t="s">
        <v>286</v>
      </c>
      <c r="B2" s="4"/>
      <c r="C2" s="4"/>
      <c r="D2" s="4"/>
      <c r="G2" s="3"/>
    </row>
    <row r="3" spans="1:10" ht="15">
      <c r="A3" t="s">
        <v>0</v>
      </c>
      <c r="B3" t="s">
        <v>1</v>
      </c>
      <c r="C3" t="s">
        <v>2</v>
      </c>
      <c r="D3" t="s">
        <v>6</v>
      </c>
      <c r="E3" t="s">
        <v>3</v>
      </c>
      <c r="F3" t="s">
        <v>4</v>
      </c>
      <c r="G3" s="1" t="s">
        <v>5</v>
      </c>
      <c r="H3" t="s">
        <v>7</v>
      </c>
      <c r="I3" t="s">
        <v>8</v>
      </c>
      <c r="J3" t="s">
        <v>9</v>
      </c>
    </row>
    <row r="4" spans="1:10" ht="30">
      <c r="A4" t="str">
        <f aca="true" t="shared" si="0" ref="A4:A22">"2014-10-05"</f>
        <v>2014-10-05</v>
      </c>
      <c r="B4" t="str">
        <f>"0500"</f>
        <v>0500</v>
      </c>
      <c r="C4" t="s">
        <v>10</v>
      </c>
      <c r="E4" t="s">
        <v>11</v>
      </c>
      <c r="F4" t="s">
        <v>12</v>
      </c>
      <c r="G4" s="1" t="s">
        <v>13</v>
      </c>
      <c r="H4">
        <v>2012</v>
      </c>
      <c r="I4" t="s">
        <v>15</v>
      </c>
      <c r="J4" t="s">
        <v>16</v>
      </c>
    </row>
    <row r="5" spans="1:10" ht="30">
      <c r="A5" t="str">
        <f t="shared" si="0"/>
        <v>2014-10-05</v>
      </c>
      <c r="B5" t="str">
        <f>"0600"</f>
        <v>0600</v>
      </c>
      <c r="C5" t="s">
        <v>17</v>
      </c>
      <c r="D5" t="s">
        <v>20</v>
      </c>
      <c r="E5" t="s">
        <v>18</v>
      </c>
      <c r="G5" s="1" t="s">
        <v>19</v>
      </c>
      <c r="H5">
        <v>2009</v>
      </c>
      <c r="I5" t="s">
        <v>15</v>
      </c>
      <c r="J5" t="s">
        <v>21</v>
      </c>
    </row>
    <row r="6" spans="1:10" ht="45">
      <c r="A6" t="str">
        <f t="shared" si="0"/>
        <v>2014-10-05</v>
      </c>
      <c r="B6" t="str">
        <f>"0700"</f>
        <v>0700</v>
      </c>
      <c r="C6" t="s">
        <v>22</v>
      </c>
      <c r="E6" t="s">
        <v>11</v>
      </c>
      <c r="F6" t="s">
        <v>23</v>
      </c>
      <c r="G6" s="1" t="s">
        <v>24</v>
      </c>
      <c r="H6">
        <v>2012</v>
      </c>
      <c r="I6" t="s">
        <v>15</v>
      </c>
      <c r="J6" t="s">
        <v>25</v>
      </c>
    </row>
    <row r="7" spans="1:10" ht="30">
      <c r="A7" t="str">
        <f t="shared" si="0"/>
        <v>2014-10-05</v>
      </c>
      <c r="B7" t="str">
        <f>"0800"</f>
        <v>0800</v>
      </c>
      <c r="C7" t="s">
        <v>26</v>
      </c>
      <c r="D7" t="s">
        <v>28</v>
      </c>
      <c r="E7" t="s">
        <v>18</v>
      </c>
      <c r="G7" s="1" t="s">
        <v>27</v>
      </c>
      <c r="H7">
        <v>2009</v>
      </c>
      <c r="I7" t="s">
        <v>15</v>
      </c>
      <c r="J7" t="s">
        <v>25</v>
      </c>
    </row>
    <row r="8" spans="1:10" ht="30">
      <c r="A8" t="str">
        <f t="shared" si="0"/>
        <v>2014-10-05</v>
      </c>
      <c r="B8" t="str">
        <f>"0900"</f>
        <v>0900</v>
      </c>
      <c r="C8" t="s">
        <v>283</v>
      </c>
      <c r="E8" t="s">
        <v>11</v>
      </c>
      <c r="G8" s="1" t="s">
        <v>29</v>
      </c>
      <c r="H8">
        <v>2013</v>
      </c>
      <c r="I8" t="s">
        <v>15</v>
      </c>
      <c r="J8" t="s">
        <v>30</v>
      </c>
    </row>
    <row r="9" spans="1:10" ht="30">
      <c r="A9" t="str">
        <f t="shared" si="0"/>
        <v>2014-10-05</v>
      </c>
      <c r="B9" t="str">
        <f>"0930"</f>
        <v>0930</v>
      </c>
      <c r="C9" t="s">
        <v>284</v>
      </c>
      <c r="G9" s="1" t="s">
        <v>31</v>
      </c>
      <c r="H9">
        <v>0</v>
      </c>
      <c r="I9" t="s">
        <v>15</v>
      </c>
      <c r="J9" t="s">
        <v>32</v>
      </c>
    </row>
    <row r="10" spans="1:10" ht="45">
      <c r="A10" t="str">
        <f t="shared" si="0"/>
        <v>2014-10-05</v>
      </c>
      <c r="B10" t="str">
        <f>"1630"</f>
        <v>1630</v>
      </c>
      <c r="C10" t="s">
        <v>33</v>
      </c>
      <c r="D10" t="s">
        <v>35</v>
      </c>
      <c r="E10" t="s">
        <v>18</v>
      </c>
      <c r="G10" s="1" t="s">
        <v>34</v>
      </c>
      <c r="H10">
        <v>2007</v>
      </c>
      <c r="I10" t="s">
        <v>15</v>
      </c>
      <c r="J10" t="s">
        <v>36</v>
      </c>
    </row>
    <row r="11" spans="1:10" ht="45">
      <c r="A11" t="str">
        <f t="shared" si="0"/>
        <v>2014-10-05</v>
      </c>
      <c r="B11" t="str">
        <f>"1700"</f>
        <v>1700</v>
      </c>
      <c r="C11" t="s">
        <v>37</v>
      </c>
      <c r="E11" t="s">
        <v>38</v>
      </c>
      <c r="G11" s="1" t="s">
        <v>39</v>
      </c>
      <c r="H11">
        <v>2014</v>
      </c>
      <c r="I11" t="s">
        <v>40</v>
      </c>
      <c r="J11" t="s">
        <v>41</v>
      </c>
    </row>
    <row r="12" spans="1:10" ht="45">
      <c r="A12" t="str">
        <f t="shared" si="0"/>
        <v>2014-10-05</v>
      </c>
      <c r="B12" t="str">
        <f>"1730"</f>
        <v>1730</v>
      </c>
      <c r="C12" t="s">
        <v>42</v>
      </c>
      <c r="G12" s="1" t="s">
        <v>43</v>
      </c>
      <c r="H12">
        <v>2014</v>
      </c>
      <c r="I12" t="s">
        <v>15</v>
      </c>
      <c r="J12" t="s">
        <v>44</v>
      </c>
    </row>
    <row r="13" spans="1:10" ht="30">
      <c r="A13" t="str">
        <f t="shared" si="0"/>
        <v>2014-10-05</v>
      </c>
      <c r="B13" t="str">
        <f>"1800"</f>
        <v>1800</v>
      </c>
      <c r="C13" t="s">
        <v>45</v>
      </c>
      <c r="E13" t="s">
        <v>11</v>
      </c>
      <c r="G13" s="1" t="s">
        <v>46</v>
      </c>
      <c r="H13">
        <v>2014</v>
      </c>
      <c r="I13" t="s">
        <v>15</v>
      </c>
      <c r="J13" t="s">
        <v>32</v>
      </c>
    </row>
    <row r="14" spans="1:10" ht="30">
      <c r="A14" t="str">
        <f t="shared" si="0"/>
        <v>2014-10-05</v>
      </c>
      <c r="B14" t="str">
        <f>"1900"</f>
        <v>1900</v>
      </c>
      <c r="C14" t="s">
        <v>47</v>
      </c>
      <c r="D14" t="s">
        <v>49</v>
      </c>
      <c r="G14" s="1" t="s">
        <v>48</v>
      </c>
      <c r="H14">
        <v>0</v>
      </c>
      <c r="I14" t="s">
        <v>15</v>
      </c>
      <c r="J14" t="s">
        <v>50</v>
      </c>
    </row>
    <row r="15" spans="1:10" ht="45">
      <c r="A15" t="str">
        <f t="shared" si="0"/>
        <v>2014-10-05</v>
      </c>
      <c r="B15" t="str">
        <f>"1915"</f>
        <v>1915</v>
      </c>
      <c r="C15" t="s">
        <v>47</v>
      </c>
      <c r="D15" t="s">
        <v>52</v>
      </c>
      <c r="E15" t="s">
        <v>18</v>
      </c>
      <c r="G15" s="1" t="s">
        <v>51</v>
      </c>
      <c r="H15">
        <v>0</v>
      </c>
      <c r="I15" t="s">
        <v>15</v>
      </c>
      <c r="J15" t="s">
        <v>53</v>
      </c>
    </row>
    <row r="16" spans="1:10" ht="30">
      <c r="A16" t="str">
        <f t="shared" si="0"/>
        <v>2014-10-05</v>
      </c>
      <c r="B16" t="str">
        <f>"1930"</f>
        <v>1930</v>
      </c>
      <c r="C16" t="s">
        <v>54</v>
      </c>
      <c r="E16" t="s">
        <v>38</v>
      </c>
      <c r="G16" s="1" t="s">
        <v>55</v>
      </c>
      <c r="H16">
        <v>2014</v>
      </c>
      <c r="I16" t="s">
        <v>15</v>
      </c>
      <c r="J16" t="s">
        <v>41</v>
      </c>
    </row>
    <row r="17" spans="1:10" ht="45">
      <c r="A17" t="str">
        <f t="shared" si="0"/>
        <v>2014-10-05</v>
      </c>
      <c r="B17" t="str">
        <f>"2000"</f>
        <v>2000</v>
      </c>
      <c r="C17" t="s">
        <v>56</v>
      </c>
      <c r="D17" t="s">
        <v>58</v>
      </c>
      <c r="E17" t="s">
        <v>18</v>
      </c>
      <c r="G17" s="1" t="s">
        <v>57</v>
      </c>
      <c r="H17">
        <v>0</v>
      </c>
      <c r="I17" t="s">
        <v>14</v>
      </c>
      <c r="J17" t="s">
        <v>44</v>
      </c>
    </row>
    <row r="18" spans="1:10" ht="45">
      <c r="A18" t="str">
        <f t="shared" si="0"/>
        <v>2014-10-05</v>
      </c>
      <c r="B18" t="str">
        <f>"2030"</f>
        <v>2030</v>
      </c>
      <c r="C18" t="s">
        <v>59</v>
      </c>
      <c r="D18" t="s">
        <v>61</v>
      </c>
      <c r="E18" t="s">
        <v>11</v>
      </c>
      <c r="G18" s="1" t="s">
        <v>60</v>
      </c>
      <c r="H18">
        <v>2013</v>
      </c>
      <c r="I18" t="s">
        <v>15</v>
      </c>
      <c r="J18" t="s">
        <v>62</v>
      </c>
    </row>
    <row r="19" spans="1:10" ht="45">
      <c r="A19" t="str">
        <f t="shared" si="0"/>
        <v>2014-10-05</v>
      </c>
      <c r="B19" t="str">
        <f>"2100"</f>
        <v>2100</v>
      </c>
      <c r="C19" t="s">
        <v>63</v>
      </c>
      <c r="D19" t="s">
        <v>65</v>
      </c>
      <c r="E19" t="s">
        <v>11</v>
      </c>
      <c r="G19" s="1" t="s">
        <v>64</v>
      </c>
      <c r="H19">
        <v>2012</v>
      </c>
      <c r="I19" t="s">
        <v>66</v>
      </c>
      <c r="J19" t="s">
        <v>30</v>
      </c>
    </row>
    <row r="20" spans="1:10" ht="45">
      <c r="A20" t="str">
        <f t="shared" si="0"/>
        <v>2014-10-05</v>
      </c>
      <c r="B20" t="str">
        <f>"2130"</f>
        <v>2130</v>
      </c>
      <c r="C20" t="s">
        <v>67</v>
      </c>
      <c r="D20" t="s">
        <v>14</v>
      </c>
      <c r="E20" t="s">
        <v>68</v>
      </c>
      <c r="F20" t="s">
        <v>12</v>
      </c>
      <c r="G20" s="1" t="s">
        <v>69</v>
      </c>
      <c r="H20">
        <v>2009</v>
      </c>
      <c r="I20" t="s">
        <v>70</v>
      </c>
      <c r="J20" t="s">
        <v>71</v>
      </c>
    </row>
    <row r="21" spans="1:10" ht="30">
      <c r="A21" t="str">
        <f t="shared" si="0"/>
        <v>2014-10-05</v>
      </c>
      <c r="B21" t="str">
        <f>"2330"</f>
        <v>2330</v>
      </c>
      <c r="C21" t="s">
        <v>47</v>
      </c>
      <c r="D21" t="s">
        <v>49</v>
      </c>
      <c r="G21" s="1" t="s">
        <v>48</v>
      </c>
      <c r="H21">
        <v>0</v>
      </c>
      <c r="I21" t="s">
        <v>15</v>
      </c>
      <c r="J21" t="s">
        <v>50</v>
      </c>
    </row>
    <row r="22" spans="1:10" ht="45">
      <c r="A22" t="str">
        <f t="shared" si="0"/>
        <v>2014-10-05</v>
      </c>
      <c r="B22" t="str">
        <f>"2345"</f>
        <v>2345</v>
      </c>
      <c r="C22" t="s">
        <v>47</v>
      </c>
      <c r="D22" t="s">
        <v>52</v>
      </c>
      <c r="E22" t="s">
        <v>18</v>
      </c>
      <c r="G22" s="1" t="s">
        <v>51</v>
      </c>
      <c r="H22">
        <v>0</v>
      </c>
      <c r="I22" t="s">
        <v>15</v>
      </c>
      <c r="J22" t="s">
        <v>53</v>
      </c>
    </row>
    <row r="23" spans="1:10" ht="30">
      <c r="A23" t="str">
        <f aca="true" t="shared" si="1" ref="A23:A43">"2014-10-06"</f>
        <v>2014-10-06</v>
      </c>
      <c r="B23" t="str">
        <f>"0000"</f>
        <v>0000</v>
      </c>
      <c r="C23" t="s">
        <v>10</v>
      </c>
      <c r="E23" t="s">
        <v>11</v>
      </c>
      <c r="F23" t="s">
        <v>12</v>
      </c>
      <c r="G23" s="1" t="s">
        <v>13</v>
      </c>
      <c r="H23">
        <v>2012</v>
      </c>
      <c r="I23" t="s">
        <v>15</v>
      </c>
      <c r="J23" t="s">
        <v>72</v>
      </c>
    </row>
    <row r="24" spans="1:10" ht="45">
      <c r="A24" t="str">
        <f t="shared" si="1"/>
        <v>2014-10-06</v>
      </c>
      <c r="B24" t="str">
        <f>"0600"</f>
        <v>0600</v>
      </c>
      <c r="C24" t="s">
        <v>73</v>
      </c>
      <c r="D24" t="s">
        <v>75</v>
      </c>
      <c r="E24" t="s">
        <v>18</v>
      </c>
      <c r="G24" s="1" t="s">
        <v>74</v>
      </c>
      <c r="H24">
        <v>0</v>
      </c>
      <c r="I24" t="s">
        <v>66</v>
      </c>
      <c r="J24" t="s">
        <v>62</v>
      </c>
    </row>
    <row r="25" spans="1:10" ht="30">
      <c r="A25" t="str">
        <f t="shared" si="1"/>
        <v>2014-10-06</v>
      </c>
      <c r="B25" t="str">
        <f>"0630"</f>
        <v>0630</v>
      </c>
      <c r="C25" t="s">
        <v>76</v>
      </c>
      <c r="E25" t="s">
        <v>18</v>
      </c>
      <c r="G25" s="1" t="s">
        <v>77</v>
      </c>
      <c r="H25">
        <v>0</v>
      </c>
      <c r="I25" t="s">
        <v>66</v>
      </c>
      <c r="J25" t="s">
        <v>36</v>
      </c>
    </row>
    <row r="26" spans="1:10" ht="30">
      <c r="A26" t="str">
        <f t="shared" si="1"/>
        <v>2014-10-06</v>
      </c>
      <c r="B26" t="str">
        <f>"0700"</f>
        <v>0700</v>
      </c>
      <c r="C26" t="s">
        <v>78</v>
      </c>
      <c r="D26" t="s">
        <v>80</v>
      </c>
      <c r="E26" t="s">
        <v>18</v>
      </c>
      <c r="G26" s="1" t="s">
        <v>79</v>
      </c>
      <c r="H26">
        <v>2012</v>
      </c>
      <c r="I26" t="s">
        <v>15</v>
      </c>
      <c r="J26" t="s">
        <v>81</v>
      </c>
    </row>
    <row r="27" spans="1:10" ht="45">
      <c r="A27" t="str">
        <f t="shared" si="1"/>
        <v>2014-10-06</v>
      </c>
      <c r="B27" t="str">
        <f>"0730"</f>
        <v>0730</v>
      </c>
      <c r="C27" t="s">
        <v>82</v>
      </c>
      <c r="E27" t="s">
        <v>18</v>
      </c>
      <c r="G27" s="1" t="s">
        <v>83</v>
      </c>
      <c r="H27">
        <v>0</v>
      </c>
      <c r="I27" t="s">
        <v>15</v>
      </c>
      <c r="J27" t="s">
        <v>62</v>
      </c>
    </row>
    <row r="28" spans="1:10" ht="45">
      <c r="A28" t="str">
        <f t="shared" si="1"/>
        <v>2014-10-06</v>
      </c>
      <c r="B28" t="str">
        <f>"0800"</f>
        <v>0800</v>
      </c>
      <c r="C28" t="s">
        <v>84</v>
      </c>
      <c r="E28" t="s">
        <v>18</v>
      </c>
      <c r="G28" s="1" t="s">
        <v>85</v>
      </c>
      <c r="H28">
        <v>2011</v>
      </c>
      <c r="I28" t="s">
        <v>15</v>
      </c>
      <c r="J28" t="s">
        <v>86</v>
      </c>
    </row>
    <row r="29" spans="1:10" ht="15">
      <c r="A29" t="str">
        <f t="shared" si="1"/>
        <v>2014-10-06</v>
      </c>
      <c r="B29" t="str">
        <f>"0830"</f>
        <v>0830</v>
      </c>
      <c r="C29" t="s">
        <v>87</v>
      </c>
      <c r="D29" t="s">
        <v>89</v>
      </c>
      <c r="E29" t="s">
        <v>18</v>
      </c>
      <c r="G29" s="1" t="s">
        <v>88</v>
      </c>
      <c r="H29">
        <v>2009</v>
      </c>
      <c r="I29" t="s">
        <v>15</v>
      </c>
      <c r="J29" t="s">
        <v>81</v>
      </c>
    </row>
    <row r="30" spans="1:10" ht="45">
      <c r="A30" t="str">
        <f t="shared" si="1"/>
        <v>2014-10-06</v>
      </c>
      <c r="B30" t="str">
        <f>"0900"</f>
        <v>0900</v>
      </c>
      <c r="C30" t="s">
        <v>90</v>
      </c>
      <c r="E30" t="s">
        <v>18</v>
      </c>
      <c r="G30" s="1" t="s">
        <v>83</v>
      </c>
      <c r="H30">
        <v>0</v>
      </c>
      <c r="I30" t="s">
        <v>15</v>
      </c>
      <c r="J30" t="s">
        <v>91</v>
      </c>
    </row>
    <row r="31" spans="1:10" ht="30">
      <c r="A31" t="str">
        <f t="shared" si="1"/>
        <v>2014-10-06</v>
      </c>
      <c r="B31" t="str">
        <f>"0930"</f>
        <v>0930</v>
      </c>
      <c r="C31" t="s">
        <v>284</v>
      </c>
      <c r="G31" s="1" t="s">
        <v>31</v>
      </c>
      <c r="H31">
        <v>0</v>
      </c>
      <c r="I31" t="s">
        <v>15</v>
      </c>
      <c r="J31" t="s">
        <v>32</v>
      </c>
    </row>
    <row r="32" spans="1:10" ht="45">
      <c r="A32" t="str">
        <f t="shared" si="1"/>
        <v>2014-10-06</v>
      </c>
      <c r="B32" t="str">
        <f>"1730"</f>
        <v>1730</v>
      </c>
      <c r="C32" t="s">
        <v>92</v>
      </c>
      <c r="G32" s="1" t="s">
        <v>43</v>
      </c>
      <c r="H32">
        <v>2014</v>
      </c>
      <c r="I32" t="s">
        <v>15</v>
      </c>
      <c r="J32" t="s">
        <v>41</v>
      </c>
    </row>
    <row r="33" spans="1:10" ht="45">
      <c r="A33" t="str">
        <f t="shared" si="1"/>
        <v>2014-10-06</v>
      </c>
      <c r="B33" t="str">
        <f>"1800"</f>
        <v>1800</v>
      </c>
      <c r="C33" t="s">
        <v>93</v>
      </c>
      <c r="E33" t="s">
        <v>11</v>
      </c>
      <c r="F33" t="s">
        <v>12</v>
      </c>
      <c r="G33" s="1" t="s">
        <v>94</v>
      </c>
      <c r="H33">
        <v>0</v>
      </c>
      <c r="I33" t="s">
        <v>40</v>
      </c>
      <c r="J33" t="s">
        <v>81</v>
      </c>
    </row>
    <row r="34" spans="1:10" ht="45">
      <c r="A34" t="str">
        <f t="shared" si="1"/>
        <v>2014-10-06</v>
      </c>
      <c r="B34" t="str">
        <f>"1845"</f>
        <v>1845</v>
      </c>
      <c r="C34" t="s">
        <v>95</v>
      </c>
      <c r="D34" t="s">
        <v>97</v>
      </c>
      <c r="E34" t="s">
        <v>11</v>
      </c>
      <c r="G34" s="1" t="s">
        <v>96</v>
      </c>
      <c r="H34">
        <v>0</v>
      </c>
      <c r="I34" t="s">
        <v>14</v>
      </c>
      <c r="J34" t="s">
        <v>50</v>
      </c>
    </row>
    <row r="35" spans="1:10" ht="45">
      <c r="A35" t="str">
        <f t="shared" si="1"/>
        <v>2014-10-06</v>
      </c>
      <c r="B35" t="str">
        <f>"1900"</f>
        <v>1900</v>
      </c>
      <c r="C35" t="s">
        <v>92</v>
      </c>
      <c r="G35" s="1" t="s">
        <v>43</v>
      </c>
      <c r="H35">
        <v>2014</v>
      </c>
      <c r="I35" t="s">
        <v>15</v>
      </c>
      <c r="J35" t="s">
        <v>41</v>
      </c>
    </row>
    <row r="36" spans="1:10" ht="45">
      <c r="A36" t="str">
        <f t="shared" si="1"/>
        <v>2014-10-06</v>
      </c>
      <c r="B36" t="str">
        <f>"1930"</f>
        <v>1930</v>
      </c>
      <c r="C36" t="s">
        <v>98</v>
      </c>
      <c r="D36" t="s">
        <v>100</v>
      </c>
      <c r="E36" t="s">
        <v>18</v>
      </c>
      <c r="G36" s="1" t="s">
        <v>99</v>
      </c>
      <c r="H36">
        <v>2012</v>
      </c>
      <c r="I36" t="s">
        <v>40</v>
      </c>
      <c r="J36" t="s">
        <v>81</v>
      </c>
    </row>
    <row r="37" spans="1:10" ht="45">
      <c r="A37" t="str">
        <f t="shared" si="1"/>
        <v>2014-10-06</v>
      </c>
      <c r="B37" t="str">
        <f>"2000"</f>
        <v>2000</v>
      </c>
      <c r="C37" t="s">
        <v>101</v>
      </c>
      <c r="E37" t="s">
        <v>11</v>
      </c>
      <c r="F37" t="s">
        <v>102</v>
      </c>
      <c r="G37" s="1" t="s">
        <v>103</v>
      </c>
      <c r="H37">
        <v>2011</v>
      </c>
      <c r="I37" t="s">
        <v>66</v>
      </c>
      <c r="J37" t="s">
        <v>104</v>
      </c>
    </row>
    <row r="38" spans="1:10" ht="45">
      <c r="A38" t="str">
        <f t="shared" si="1"/>
        <v>2014-10-06</v>
      </c>
      <c r="B38" t="str">
        <f>"2045"</f>
        <v>2045</v>
      </c>
      <c r="C38" t="s">
        <v>95</v>
      </c>
      <c r="D38" t="s">
        <v>106</v>
      </c>
      <c r="E38" t="s">
        <v>18</v>
      </c>
      <c r="G38" s="1" t="s">
        <v>105</v>
      </c>
      <c r="H38">
        <v>2013</v>
      </c>
      <c r="I38" t="s">
        <v>15</v>
      </c>
      <c r="J38" t="s">
        <v>53</v>
      </c>
    </row>
    <row r="39" spans="1:10" ht="45">
      <c r="A39" t="str">
        <f t="shared" si="1"/>
        <v>2014-10-06</v>
      </c>
      <c r="B39" t="str">
        <f>"2100"</f>
        <v>2100</v>
      </c>
      <c r="C39" t="s">
        <v>107</v>
      </c>
      <c r="D39" t="s">
        <v>111</v>
      </c>
      <c r="E39" t="s">
        <v>108</v>
      </c>
      <c r="F39" t="s">
        <v>109</v>
      </c>
      <c r="G39" s="1" t="s">
        <v>110</v>
      </c>
      <c r="H39">
        <v>0</v>
      </c>
      <c r="I39" t="s">
        <v>40</v>
      </c>
      <c r="J39" t="s">
        <v>36</v>
      </c>
    </row>
    <row r="40" spans="1:10" ht="30">
      <c r="A40" t="str">
        <f t="shared" si="1"/>
        <v>2014-10-06</v>
      </c>
      <c r="B40" t="str">
        <f>"2130"</f>
        <v>2130</v>
      </c>
      <c r="C40" t="s">
        <v>107</v>
      </c>
      <c r="D40" t="s">
        <v>114</v>
      </c>
      <c r="E40" t="s">
        <v>108</v>
      </c>
      <c r="F40" t="s">
        <v>112</v>
      </c>
      <c r="G40" s="1" t="s">
        <v>113</v>
      </c>
      <c r="H40">
        <v>0</v>
      </c>
      <c r="I40" t="s">
        <v>40</v>
      </c>
      <c r="J40" t="s">
        <v>62</v>
      </c>
    </row>
    <row r="41" spans="1:10" ht="15">
      <c r="A41" t="str">
        <f t="shared" si="1"/>
        <v>2014-10-06</v>
      </c>
      <c r="B41" t="str">
        <f>"2200"</f>
        <v>2200</v>
      </c>
      <c r="C41" t="s">
        <v>115</v>
      </c>
      <c r="D41" t="s">
        <v>117</v>
      </c>
      <c r="E41" t="s">
        <v>108</v>
      </c>
      <c r="F41" t="s">
        <v>23</v>
      </c>
      <c r="G41" s="1" t="s">
        <v>116</v>
      </c>
      <c r="H41">
        <v>2012</v>
      </c>
      <c r="I41" t="s">
        <v>66</v>
      </c>
      <c r="J41" t="s">
        <v>118</v>
      </c>
    </row>
    <row r="42" spans="1:10" ht="45">
      <c r="A42" t="str">
        <f t="shared" si="1"/>
        <v>2014-10-06</v>
      </c>
      <c r="B42" t="str">
        <f>"2300"</f>
        <v>2300</v>
      </c>
      <c r="C42" t="s">
        <v>92</v>
      </c>
      <c r="G42" s="1" t="s">
        <v>43</v>
      </c>
      <c r="H42">
        <v>2014</v>
      </c>
      <c r="I42" t="s">
        <v>15</v>
      </c>
      <c r="J42" t="s">
        <v>41</v>
      </c>
    </row>
    <row r="43" spans="1:10" ht="45">
      <c r="A43" t="str">
        <f t="shared" si="1"/>
        <v>2014-10-06</v>
      </c>
      <c r="B43" t="str">
        <f>"2345"</f>
        <v>2345</v>
      </c>
      <c r="C43" t="s">
        <v>95</v>
      </c>
      <c r="D43" t="s">
        <v>97</v>
      </c>
      <c r="E43" t="s">
        <v>11</v>
      </c>
      <c r="G43" s="1" t="s">
        <v>96</v>
      </c>
      <c r="H43">
        <v>0</v>
      </c>
      <c r="I43" t="s">
        <v>14</v>
      </c>
      <c r="J43" t="s">
        <v>50</v>
      </c>
    </row>
    <row r="44" spans="1:10" ht="45">
      <c r="A44" t="str">
        <f aca="true" t="shared" si="2" ref="A44:A82">"2014-10-07"</f>
        <v>2014-10-07</v>
      </c>
      <c r="B44" t="str">
        <f>"0000"</f>
        <v>0000</v>
      </c>
      <c r="C44" t="s">
        <v>119</v>
      </c>
      <c r="D44" t="s">
        <v>121</v>
      </c>
      <c r="E44" t="s">
        <v>38</v>
      </c>
      <c r="G44" s="1" t="s">
        <v>120</v>
      </c>
      <c r="H44">
        <v>2012</v>
      </c>
      <c r="I44" t="s">
        <v>15</v>
      </c>
      <c r="J44" t="s">
        <v>122</v>
      </c>
    </row>
    <row r="45" spans="1:10" ht="30">
      <c r="A45" t="str">
        <f t="shared" si="2"/>
        <v>2014-10-07</v>
      </c>
      <c r="B45" t="str">
        <f>"0100"</f>
        <v>0100</v>
      </c>
      <c r="C45" t="s">
        <v>123</v>
      </c>
      <c r="E45" t="s">
        <v>38</v>
      </c>
      <c r="G45" s="1" t="s">
        <v>124</v>
      </c>
      <c r="H45">
        <v>2009</v>
      </c>
      <c r="I45" t="s">
        <v>15</v>
      </c>
      <c r="J45" t="s">
        <v>125</v>
      </c>
    </row>
    <row r="46" spans="1:10" ht="15">
      <c r="A46" t="str">
        <f t="shared" si="2"/>
        <v>2014-10-07</v>
      </c>
      <c r="B46" t="str">
        <f>"0200"</f>
        <v>0200</v>
      </c>
      <c r="C46" t="s">
        <v>126</v>
      </c>
      <c r="D46" t="s">
        <v>128</v>
      </c>
      <c r="E46" t="s">
        <v>38</v>
      </c>
      <c r="G46" s="1" t="s">
        <v>127</v>
      </c>
      <c r="H46">
        <v>2011</v>
      </c>
      <c r="I46" t="s">
        <v>15</v>
      </c>
      <c r="J46" t="s">
        <v>25</v>
      </c>
    </row>
    <row r="47" spans="1:10" ht="30">
      <c r="A47" t="str">
        <f t="shared" si="2"/>
        <v>2014-10-07</v>
      </c>
      <c r="B47" t="str">
        <f>"0300"</f>
        <v>0300</v>
      </c>
      <c r="C47" t="s">
        <v>129</v>
      </c>
      <c r="D47" t="s">
        <v>131</v>
      </c>
      <c r="E47" t="s">
        <v>38</v>
      </c>
      <c r="G47" s="1" t="s">
        <v>130</v>
      </c>
      <c r="H47">
        <v>2012</v>
      </c>
      <c r="I47" t="s">
        <v>15</v>
      </c>
      <c r="J47" t="s">
        <v>132</v>
      </c>
    </row>
    <row r="48" spans="1:10" ht="45">
      <c r="A48" t="str">
        <f t="shared" si="2"/>
        <v>2014-10-07</v>
      </c>
      <c r="B48" t="str">
        <f>"0400"</f>
        <v>0400</v>
      </c>
      <c r="C48" t="s">
        <v>133</v>
      </c>
      <c r="D48" t="s">
        <v>135</v>
      </c>
      <c r="E48" t="s">
        <v>11</v>
      </c>
      <c r="G48" s="1" t="s">
        <v>134</v>
      </c>
      <c r="H48">
        <v>2013</v>
      </c>
      <c r="I48" t="s">
        <v>15</v>
      </c>
      <c r="J48" t="s">
        <v>25</v>
      </c>
    </row>
    <row r="49" spans="1:10" ht="45">
      <c r="A49" t="str">
        <f t="shared" si="2"/>
        <v>2014-10-07</v>
      </c>
      <c r="B49" t="str">
        <f>"0500"</f>
        <v>0500</v>
      </c>
      <c r="C49" t="s">
        <v>22</v>
      </c>
      <c r="E49" t="s">
        <v>11</v>
      </c>
      <c r="F49" t="s">
        <v>23</v>
      </c>
      <c r="G49" s="1" t="s">
        <v>24</v>
      </c>
      <c r="H49">
        <v>2012</v>
      </c>
      <c r="I49" t="s">
        <v>15</v>
      </c>
      <c r="J49" t="s">
        <v>25</v>
      </c>
    </row>
    <row r="50" spans="1:10" ht="45">
      <c r="A50" t="str">
        <f t="shared" si="2"/>
        <v>2014-10-07</v>
      </c>
      <c r="B50" t="str">
        <f>"0600"</f>
        <v>0600</v>
      </c>
      <c r="C50" t="s">
        <v>73</v>
      </c>
      <c r="D50" t="s">
        <v>136</v>
      </c>
      <c r="E50" t="s">
        <v>18</v>
      </c>
      <c r="G50" s="1" t="s">
        <v>74</v>
      </c>
      <c r="H50">
        <v>0</v>
      </c>
      <c r="I50" t="s">
        <v>66</v>
      </c>
      <c r="J50" t="s">
        <v>62</v>
      </c>
    </row>
    <row r="51" spans="1:10" ht="30">
      <c r="A51" t="str">
        <f t="shared" si="2"/>
        <v>2014-10-07</v>
      </c>
      <c r="B51" t="str">
        <f>"0630"</f>
        <v>0630</v>
      </c>
      <c r="C51" t="s">
        <v>76</v>
      </c>
      <c r="E51" t="s">
        <v>18</v>
      </c>
      <c r="G51" s="1" t="s">
        <v>77</v>
      </c>
      <c r="H51">
        <v>0</v>
      </c>
      <c r="I51" t="s">
        <v>66</v>
      </c>
      <c r="J51" t="s">
        <v>36</v>
      </c>
    </row>
    <row r="52" spans="1:10" ht="30">
      <c r="A52" t="str">
        <f t="shared" si="2"/>
        <v>2014-10-07</v>
      </c>
      <c r="B52" t="str">
        <f>"0700"</f>
        <v>0700</v>
      </c>
      <c r="C52" t="s">
        <v>78</v>
      </c>
      <c r="D52" t="s">
        <v>138</v>
      </c>
      <c r="E52" t="s">
        <v>18</v>
      </c>
      <c r="G52" s="1" t="s">
        <v>137</v>
      </c>
      <c r="H52">
        <v>2012</v>
      </c>
      <c r="I52" t="s">
        <v>15</v>
      </c>
      <c r="J52" t="s">
        <v>36</v>
      </c>
    </row>
    <row r="53" spans="1:10" ht="45">
      <c r="A53" t="str">
        <f t="shared" si="2"/>
        <v>2014-10-07</v>
      </c>
      <c r="B53" t="str">
        <f>"0730"</f>
        <v>0730</v>
      </c>
      <c r="C53" t="s">
        <v>82</v>
      </c>
      <c r="E53" t="s">
        <v>18</v>
      </c>
      <c r="G53" s="1" t="s">
        <v>83</v>
      </c>
      <c r="H53">
        <v>0</v>
      </c>
      <c r="I53" t="s">
        <v>15</v>
      </c>
      <c r="J53" t="s">
        <v>36</v>
      </c>
    </row>
    <row r="54" spans="1:10" ht="45">
      <c r="A54" t="str">
        <f t="shared" si="2"/>
        <v>2014-10-07</v>
      </c>
      <c r="B54" t="str">
        <f>"0800"</f>
        <v>0800</v>
      </c>
      <c r="C54" t="s">
        <v>84</v>
      </c>
      <c r="E54" t="s">
        <v>18</v>
      </c>
      <c r="G54" s="1" t="s">
        <v>85</v>
      </c>
      <c r="H54">
        <v>2011</v>
      </c>
      <c r="I54" t="s">
        <v>15</v>
      </c>
      <c r="J54" t="s">
        <v>86</v>
      </c>
    </row>
    <row r="55" spans="1:10" ht="30">
      <c r="A55" t="str">
        <f t="shared" si="2"/>
        <v>2014-10-07</v>
      </c>
      <c r="B55" t="str">
        <f>"0830"</f>
        <v>0830</v>
      </c>
      <c r="C55" t="s">
        <v>87</v>
      </c>
      <c r="D55" t="s">
        <v>140</v>
      </c>
      <c r="E55" t="s">
        <v>18</v>
      </c>
      <c r="G55" s="1" t="s">
        <v>139</v>
      </c>
      <c r="H55">
        <v>2009</v>
      </c>
      <c r="I55" t="s">
        <v>15</v>
      </c>
      <c r="J55" t="s">
        <v>81</v>
      </c>
    </row>
    <row r="56" spans="1:10" ht="45">
      <c r="A56" t="str">
        <f t="shared" si="2"/>
        <v>2014-10-07</v>
      </c>
      <c r="B56" t="str">
        <f>"0900"</f>
        <v>0900</v>
      </c>
      <c r="C56" t="s">
        <v>90</v>
      </c>
      <c r="E56" t="s">
        <v>18</v>
      </c>
      <c r="G56" s="1" t="s">
        <v>83</v>
      </c>
      <c r="H56">
        <v>0</v>
      </c>
      <c r="I56" t="s">
        <v>15</v>
      </c>
      <c r="J56" t="s">
        <v>91</v>
      </c>
    </row>
    <row r="57" spans="1:10" ht="30">
      <c r="A57" t="str">
        <f t="shared" si="2"/>
        <v>2014-10-07</v>
      </c>
      <c r="B57" t="str">
        <f>"0930"</f>
        <v>0930</v>
      </c>
      <c r="C57" t="s">
        <v>141</v>
      </c>
      <c r="D57" t="s">
        <v>143</v>
      </c>
      <c r="E57" t="s">
        <v>18</v>
      </c>
      <c r="G57" s="1" t="s">
        <v>142</v>
      </c>
      <c r="H57">
        <v>2002</v>
      </c>
      <c r="I57" t="s">
        <v>66</v>
      </c>
      <c r="J57" t="s">
        <v>53</v>
      </c>
    </row>
    <row r="58" spans="1:10" ht="30">
      <c r="A58" t="str">
        <f t="shared" si="2"/>
        <v>2014-10-07</v>
      </c>
      <c r="B58" t="str">
        <f>"0945"</f>
        <v>0945</v>
      </c>
      <c r="C58" t="s">
        <v>141</v>
      </c>
      <c r="D58" t="s">
        <v>144</v>
      </c>
      <c r="E58" t="s">
        <v>18</v>
      </c>
      <c r="G58" s="1" t="s">
        <v>142</v>
      </c>
      <c r="H58">
        <v>2002</v>
      </c>
      <c r="I58" t="s">
        <v>66</v>
      </c>
      <c r="J58" t="s">
        <v>145</v>
      </c>
    </row>
    <row r="59" spans="1:10" ht="45">
      <c r="A59" t="str">
        <f t="shared" si="2"/>
        <v>2014-10-07</v>
      </c>
      <c r="B59" t="str">
        <f>"1000"</f>
        <v>1000</v>
      </c>
      <c r="C59" t="s">
        <v>93</v>
      </c>
      <c r="E59" t="s">
        <v>11</v>
      </c>
      <c r="F59" t="s">
        <v>12</v>
      </c>
      <c r="G59" s="1" t="s">
        <v>94</v>
      </c>
      <c r="H59">
        <v>0</v>
      </c>
      <c r="I59" t="s">
        <v>40</v>
      </c>
      <c r="J59" t="s">
        <v>81</v>
      </c>
    </row>
    <row r="60" spans="1:10" ht="45">
      <c r="A60" t="str">
        <f t="shared" si="2"/>
        <v>2014-10-07</v>
      </c>
      <c r="B60" t="str">
        <f>"1045"</f>
        <v>1045</v>
      </c>
      <c r="C60" t="s">
        <v>95</v>
      </c>
      <c r="D60" t="s">
        <v>97</v>
      </c>
      <c r="E60" t="s">
        <v>11</v>
      </c>
      <c r="G60" s="1" t="s">
        <v>96</v>
      </c>
      <c r="H60">
        <v>0</v>
      </c>
      <c r="I60" t="s">
        <v>14</v>
      </c>
      <c r="J60" t="s">
        <v>50</v>
      </c>
    </row>
    <row r="61" spans="1:10" ht="45">
      <c r="A61" t="str">
        <f t="shared" si="2"/>
        <v>2014-10-07</v>
      </c>
      <c r="B61" t="str">
        <f>"1100"</f>
        <v>1100</v>
      </c>
      <c r="C61" t="s">
        <v>146</v>
      </c>
      <c r="E61" t="s">
        <v>11</v>
      </c>
      <c r="F61" t="s">
        <v>23</v>
      </c>
      <c r="G61" s="1" t="s">
        <v>147</v>
      </c>
      <c r="H61">
        <v>2011</v>
      </c>
      <c r="I61" t="s">
        <v>15</v>
      </c>
      <c r="J61" t="s">
        <v>44</v>
      </c>
    </row>
    <row r="62" spans="1:10" ht="45">
      <c r="A62" t="str">
        <f t="shared" si="2"/>
        <v>2014-10-07</v>
      </c>
      <c r="B62" t="str">
        <f>"1130"</f>
        <v>1130</v>
      </c>
      <c r="C62" t="s">
        <v>148</v>
      </c>
      <c r="E62" t="s">
        <v>11</v>
      </c>
      <c r="G62" s="1" t="s">
        <v>149</v>
      </c>
      <c r="H62">
        <v>0</v>
      </c>
      <c r="I62" t="s">
        <v>15</v>
      </c>
      <c r="J62" t="s">
        <v>30</v>
      </c>
    </row>
    <row r="63" spans="1:10" ht="45">
      <c r="A63" t="str">
        <f t="shared" si="2"/>
        <v>2014-10-07</v>
      </c>
      <c r="B63" t="str">
        <f>"1200"</f>
        <v>1200</v>
      </c>
      <c r="C63" t="s">
        <v>98</v>
      </c>
      <c r="D63" t="s">
        <v>100</v>
      </c>
      <c r="E63" t="s">
        <v>18</v>
      </c>
      <c r="G63" s="1" t="s">
        <v>99</v>
      </c>
      <c r="H63">
        <v>2012</v>
      </c>
      <c r="I63" t="s">
        <v>40</v>
      </c>
      <c r="J63" t="s">
        <v>81</v>
      </c>
    </row>
    <row r="64" spans="1:10" ht="45">
      <c r="A64" t="str">
        <f t="shared" si="2"/>
        <v>2014-10-07</v>
      </c>
      <c r="B64" t="str">
        <f>"1230"</f>
        <v>1230</v>
      </c>
      <c r="C64" t="s">
        <v>150</v>
      </c>
      <c r="E64" t="s">
        <v>18</v>
      </c>
      <c r="G64" s="1" t="s">
        <v>151</v>
      </c>
      <c r="H64">
        <v>2013</v>
      </c>
      <c r="I64" t="s">
        <v>15</v>
      </c>
      <c r="J64" t="s">
        <v>152</v>
      </c>
    </row>
    <row r="65" spans="1:10" ht="45">
      <c r="A65" t="str">
        <f t="shared" si="2"/>
        <v>2014-10-07</v>
      </c>
      <c r="B65" t="str">
        <f>"1330"</f>
        <v>1330</v>
      </c>
      <c r="C65" t="s">
        <v>153</v>
      </c>
      <c r="E65" t="s">
        <v>11</v>
      </c>
      <c r="F65" t="s">
        <v>23</v>
      </c>
      <c r="G65" s="1" t="s">
        <v>154</v>
      </c>
      <c r="H65">
        <v>2011</v>
      </c>
      <c r="I65" t="s">
        <v>15</v>
      </c>
      <c r="J65" t="s">
        <v>155</v>
      </c>
    </row>
    <row r="66" spans="1:10" ht="30">
      <c r="A66" t="str">
        <f t="shared" si="2"/>
        <v>2014-10-07</v>
      </c>
      <c r="B66" t="str">
        <f>"1400"</f>
        <v>1400</v>
      </c>
      <c r="C66" t="s">
        <v>156</v>
      </c>
      <c r="E66" t="s">
        <v>18</v>
      </c>
      <c r="G66" s="1" t="s">
        <v>157</v>
      </c>
      <c r="H66">
        <v>0</v>
      </c>
      <c r="I66" t="s">
        <v>15</v>
      </c>
      <c r="J66" t="s">
        <v>81</v>
      </c>
    </row>
    <row r="67" spans="1:10" ht="45">
      <c r="A67" t="str">
        <f t="shared" si="2"/>
        <v>2014-10-07</v>
      </c>
      <c r="B67" t="str">
        <f>"1430"</f>
        <v>1430</v>
      </c>
      <c r="C67" t="s">
        <v>82</v>
      </c>
      <c r="E67" t="s">
        <v>18</v>
      </c>
      <c r="G67" s="1" t="s">
        <v>83</v>
      </c>
      <c r="H67">
        <v>0</v>
      </c>
      <c r="I67" t="s">
        <v>15</v>
      </c>
      <c r="J67" t="s">
        <v>36</v>
      </c>
    </row>
    <row r="68" spans="1:10" ht="45">
      <c r="A68" t="str">
        <f t="shared" si="2"/>
        <v>2014-10-07</v>
      </c>
      <c r="B68" t="str">
        <f>"1500"</f>
        <v>1500</v>
      </c>
      <c r="C68" t="s">
        <v>73</v>
      </c>
      <c r="D68" t="s">
        <v>136</v>
      </c>
      <c r="E68" t="s">
        <v>18</v>
      </c>
      <c r="G68" s="1" t="s">
        <v>74</v>
      </c>
      <c r="H68">
        <v>0</v>
      </c>
      <c r="I68" t="s">
        <v>66</v>
      </c>
      <c r="J68" t="s">
        <v>62</v>
      </c>
    </row>
    <row r="69" spans="1:10" ht="30">
      <c r="A69" t="str">
        <f t="shared" si="2"/>
        <v>2014-10-07</v>
      </c>
      <c r="B69" t="str">
        <f>"1530"</f>
        <v>1530</v>
      </c>
      <c r="C69" t="s">
        <v>78</v>
      </c>
      <c r="D69" t="s">
        <v>138</v>
      </c>
      <c r="E69" t="s">
        <v>18</v>
      </c>
      <c r="G69" s="1" t="s">
        <v>137</v>
      </c>
      <c r="H69">
        <v>2012</v>
      </c>
      <c r="I69" t="s">
        <v>15</v>
      </c>
      <c r="J69" t="s">
        <v>36</v>
      </c>
    </row>
    <row r="70" spans="1:10" ht="45">
      <c r="A70" t="str">
        <f t="shared" si="2"/>
        <v>2014-10-07</v>
      </c>
      <c r="B70" t="str">
        <f>"1600"</f>
        <v>1600</v>
      </c>
      <c r="C70" t="s">
        <v>90</v>
      </c>
      <c r="E70" t="s">
        <v>18</v>
      </c>
      <c r="G70" s="1" t="s">
        <v>83</v>
      </c>
      <c r="H70">
        <v>0</v>
      </c>
      <c r="I70" t="s">
        <v>15</v>
      </c>
      <c r="J70" t="s">
        <v>91</v>
      </c>
    </row>
    <row r="71" spans="1:10" ht="30">
      <c r="A71" t="str">
        <f t="shared" si="2"/>
        <v>2014-10-07</v>
      </c>
      <c r="B71" t="str">
        <f>"1630"</f>
        <v>1630</v>
      </c>
      <c r="C71" t="s">
        <v>76</v>
      </c>
      <c r="E71" t="s">
        <v>18</v>
      </c>
      <c r="G71" s="1" t="s">
        <v>77</v>
      </c>
      <c r="H71">
        <v>0</v>
      </c>
      <c r="I71" t="s">
        <v>66</v>
      </c>
      <c r="J71" t="s">
        <v>36</v>
      </c>
    </row>
    <row r="72" spans="1:10" ht="45">
      <c r="A72" t="str">
        <f t="shared" si="2"/>
        <v>2014-10-07</v>
      </c>
      <c r="B72" t="str">
        <f>"1700"</f>
        <v>1700</v>
      </c>
      <c r="C72" t="s">
        <v>84</v>
      </c>
      <c r="E72" t="s">
        <v>18</v>
      </c>
      <c r="G72" s="1" t="s">
        <v>85</v>
      </c>
      <c r="H72">
        <v>2011</v>
      </c>
      <c r="I72" t="s">
        <v>15</v>
      </c>
      <c r="J72" t="s">
        <v>86</v>
      </c>
    </row>
    <row r="73" spans="1:10" ht="45">
      <c r="A73" t="str">
        <f t="shared" si="2"/>
        <v>2014-10-07</v>
      </c>
      <c r="B73" t="str">
        <f>"1730"</f>
        <v>1730</v>
      </c>
      <c r="C73" t="s">
        <v>92</v>
      </c>
      <c r="G73" s="1" t="s">
        <v>43</v>
      </c>
      <c r="H73">
        <v>2014</v>
      </c>
      <c r="I73" t="s">
        <v>15</v>
      </c>
      <c r="J73" t="s">
        <v>41</v>
      </c>
    </row>
    <row r="74" spans="1:10" ht="45">
      <c r="A74" t="str">
        <f t="shared" si="2"/>
        <v>2014-10-07</v>
      </c>
      <c r="B74" t="str">
        <f>"1800"</f>
        <v>1800</v>
      </c>
      <c r="C74" t="s">
        <v>93</v>
      </c>
      <c r="E74" t="s">
        <v>11</v>
      </c>
      <c r="F74" t="s">
        <v>23</v>
      </c>
      <c r="G74" s="1" t="s">
        <v>94</v>
      </c>
      <c r="H74">
        <v>0</v>
      </c>
      <c r="I74" t="s">
        <v>40</v>
      </c>
      <c r="J74" t="s">
        <v>44</v>
      </c>
    </row>
    <row r="75" spans="1:10" ht="45">
      <c r="A75" t="str">
        <f t="shared" si="2"/>
        <v>2014-10-07</v>
      </c>
      <c r="B75" t="str">
        <f>"1900"</f>
        <v>1900</v>
      </c>
      <c r="C75" t="s">
        <v>92</v>
      </c>
      <c r="G75" s="1" t="s">
        <v>43</v>
      </c>
      <c r="H75">
        <v>2014</v>
      </c>
      <c r="I75" t="s">
        <v>15</v>
      </c>
      <c r="J75" t="s">
        <v>41</v>
      </c>
    </row>
    <row r="76" spans="1:10" ht="45">
      <c r="A76" t="str">
        <f t="shared" si="2"/>
        <v>2014-10-07</v>
      </c>
      <c r="B76" t="str">
        <f>"1930"</f>
        <v>1930</v>
      </c>
      <c r="C76" t="s">
        <v>158</v>
      </c>
      <c r="E76" t="s">
        <v>11</v>
      </c>
      <c r="F76" t="s">
        <v>23</v>
      </c>
      <c r="G76" s="1" t="s">
        <v>159</v>
      </c>
      <c r="H76">
        <v>2010</v>
      </c>
      <c r="I76" t="s">
        <v>66</v>
      </c>
      <c r="J76" t="s">
        <v>30</v>
      </c>
    </row>
    <row r="77" spans="1:10" ht="45">
      <c r="A77" t="str">
        <f t="shared" si="2"/>
        <v>2014-10-07</v>
      </c>
      <c r="B77" t="str">
        <f>"2000"</f>
        <v>2000</v>
      </c>
      <c r="C77" t="s">
        <v>160</v>
      </c>
      <c r="E77" t="s">
        <v>38</v>
      </c>
      <c r="G77" s="1" t="s">
        <v>282</v>
      </c>
      <c r="H77">
        <v>2014</v>
      </c>
      <c r="I77" t="s">
        <v>15</v>
      </c>
      <c r="J77" t="s">
        <v>44</v>
      </c>
    </row>
    <row r="78" spans="1:10" ht="30">
      <c r="A78" t="str">
        <f t="shared" si="2"/>
        <v>2014-10-07</v>
      </c>
      <c r="B78" t="str">
        <f>"2030"</f>
        <v>2030</v>
      </c>
      <c r="C78" t="s">
        <v>161</v>
      </c>
      <c r="D78" t="s">
        <v>163</v>
      </c>
      <c r="E78" t="s">
        <v>18</v>
      </c>
      <c r="G78" s="1" t="s">
        <v>162</v>
      </c>
      <c r="H78">
        <v>1998</v>
      </c>
      <c r="I78" t="s">
        <v>15</v>
      </c>
      <c r="J78" t="s">
        <v>81</v>
      </c>
    </row>
    <row r="79" spans="1:10" ht="30">
      <c r="A79" t="str">
        <f t="shared" si="2"/>
        <v>2014-10-07</v>
      </c>
      <c r="B79" t="str">
        <f>"2100"</f>
        <v>2100</v>
      </c>
      <c r="C79" t="s">
        <v>164</v>
      </c>
      <c r="D79" t="s">
        <v>166</v>
      </c>
      <c r="E79" t="s">
        <v>108</v>
      </c>
      <c r="F79" t="s">
        <v>23</v>
      </c>
      <c r="G79" s="1" t="s">
        <v>165</v>
      </c>
      <c r="H79">
        <v>0</v>
      </c>
      <c r="I79" t="s">
        <v>15</v>
      </c>
      <c r="J79" t="s">
        <v>86</v>
      </c>
    </row>
    <row r="80" spans="1:10" ht="30">
      <c r="A80" t="str">
        <f t="shared" si="2"/>
        <v>2014-10-07</v>
      </c>
      <c r="B80" t="str">
        <f>"2130"</f>
        <v>2130</v>
      </c>
      <c r="C80" t="s">
        <v>167</v>
      </c>
      <c r="D80" t="s">
        <v>169</v>
      </c>
      <c r="E80" t="s">
        <v>68</v>
      </c>
      <c r="F80" t="s">
        <v>12</v>
      </c>
      <c r="G80" s="1" t="s">
        <v>168</v>
      </c>
      <c r="H80">
        <v>2008</v>
      </c>
      <c r="I80" t="s">
        <v>70</v>
      </c>
      <c r="J80" t="s">
        <v>91</v>
      </c>
    </row>
    <row r="81" spans="1:10" ht="45">
      <c r="A81" t="str">
        <f t="shared" si="2"/>
        <v>2014-10-07</v>
      </c>
      <c r="B81" t="str">
        <f>"2200"</f>
        <v>2200</v>
      </c>
      <c r="C81" t="s">
        <v>170</v>
      </c>
      <c r="E81" t="s">
        <v>38</v>
      </c>
      <c r="G81" s="1" t="s">
        <v>171</v>
      </c>
      <c r="H81">
        <v>2014</v>
      </c>
      <c r="I81" t="s">
        <v>15</v>
      </c>
      <c r="J81" t="s">
        <v>172</v>
      </c>
    </row>
    <row r="82" spans="1:10" ht="45">
      <c r="A82" t="str">
        <f t="shared" si="2"/>
        <v>2014-10-07</v>
      </c>
      <c r="B82" t="str">
        <f>"2330"</f>
        <v>2330</v>
      </c>
      <c r="C82" t="s">
        <v>92</v>
      </c>
      <c r="G82" s="1" t="s">
        <v>43</v>
      </c>
      <c r="H82">
        <v>2014</v>
      </c>
      <c r="I82" t="s">
        <v>15</v>
      </c>
      <c r="J82" t="s">
        <v>41</v>
      </c>
    </row>
    <row r="83" spans="1:10" ht="30">
      <c r="A83" t="str">
        <f aca="true" t="shared" si="3" ref="A83:A118">"2014-10-08"</f>
        <v>2014-10-08</v>
      </c>
      <c r="B83" t="str">
        <f>"0000"</f>
        <v>0000</v>
      </c>
      <c r="C83" t="s">
        <v>26</v>
      </c>
      <c r="D83" t="s">
        <v>174</v>
      </c>
      <c r="E83" t="s">
        <v>18</v>
      </c>
      <c r="G83" s="1" t="s">
        <v>173</v>
      </c>
      <c r="H83">
        <v>2009</v>
      </c>
      <c r="I83" t="s">
        <v>15</v>
      </c>
      <c r="J83" t="s">
        <v>25</v>
      </c>
    </row>
    <row r="84" spans="1:10" ht="45">
      <c r="A84" t="str">
        <f t="shared" si="3"/>
        <v>2014-10-08</v>
      </c>
      <c r="B84" t="str">
        <f>"0100"</f>
        <v>0100</v>
      </c>
      <c r="C84" t="s">
        <v>22</v>
      </c>
      <c r="E84" t="s">
        <v>11</v>
      </c>
      <c r="F84" t="s">
        <v>23</v>
      </c>
      <c r="G84" s="1" t="s">
        <v>24</v>
      </c>
      <c r="H84">
        <v>2012</v>
      </c>
      <c r="I84" t="s">
        <v>15</v>
      </c>
      <c r="J84" t="s">
        <v>175</v>
      </c>
    </row>
    <row r="85" spans="1:10" ht="45">
      <c r="A85" t="str">
        <f t="shared" si="3"/>
        <v>2014-10-08</v>
      </c>
      <c r="B85" t="str">
        <f>"0200"</f>
        <v>0200</v>
      </c>
      <c r="C85" t="s">
        <v>17</v>
      </c>
      <c r="D85" t="s">
        <v>178</v>
      </c>
      <c r="E85" t="s">
        <v>108</v>
      </c>
      <c r="F85" t="s">
        <v>176</v>
      </c>
      <c r="G85" s="1" t="s">
        <v>177</v>
      </c>
      <c r="H85">
        <v>2009</v>
      </c>
      <c r="I85" t="s">
        <v>15</v>
      </c>
      <c r="J85" t="s">
        <v>21</v>
      </c>
    </row>
    <row r="86" spans="1:10" ht="30">
      <c r="A86" t="str">
        <f t="shared" si="3"/>
        <v>2014-10-08</v>
      </c>
      <c r="B86" t="str">
        <f>"0300"</f>
        <v>0300</v>
      </c>
      <c r="C86" t="s">
        <v>123</v>
      </c>
      <c r="E86" t="s">
        <v>38</v>
      </c>
      <c r="G86" s="1" t="s">
        <v>179</v>
      </c>
      <c r="H86">
        <v>2009</v>
      </c>
      <c r="I86" t="s">
        <v>15</v>
      </c>
      <c r="J86" t="s">
        <v>16</v>
      </c>
    </row>
    <row r="87" spans="1:10" ht="30">
      <c r="A87" t="str">
        <f t="shared" si="3"/>
        <v>2014-10-08</v>
      </c>
      <c r="B87" t="str">
        <f>"0400"</f>
        <v>0400</v>
      </c>
      <c r="C87" t="s">
        <v>180</v>
      </c>
      <c r="E87" t="s">
        <v>18</v>
      </c>
      <c r="G87" s="1" t="s">
        <v>181</v>
      </c>
      <c r="H87">
        <v>2011</v>
      </c>
      <c r="I87" t="s">
        <v>15</v>
      </c>
      <c r="J87" t="s">
        <v>25</v>
      </c>
    </row>
    <row r="88" spans="1:10" ht="30">
      <c r="A88" t="str">
        <f t="shared" si="3"/>
        <v>2014-10-08</v>
      </c>
      <c r="B88" t="str">
        <f>"0500"</f>
        <v>0500</v>
      </c>
      <c r="C88" t="s">
        <v>26</v>
      </c>
      <c r="D88" t="s">
        <v>183</v>
      </c>
      <c r="E88" t="s">
        <v>18</v>
      </c>
      <c r="G88" s="1" t="s">
        <v>182</v>
      </c>
      <c r="H88">
        <v>2009</v>
      </c>
      <c r="I88" t="s">
        <v>15</v>
      </c>
      <c r="J88" t="s">
        <v>25</v>
      </c>
    </row>
    <row r="89" spans="1:10" ht="45">
      <c r="A89" t="str">
        <f t="shared" si="3"/>
        <v>2014-10-08</v>
      </c>
      <c r="B89" t="str">
        <f>"0600"</f>
        <v>0600</v>
      </c>
      <c r="C89" t="s">
        <v>73</v>
      </c>
      <c r="D89" t="s">
        <v>184</v>
      </c>
      <c r="E89" t="s">
        <v>18</v>
      </c>
      <c r="G89" s="1" t="s">
        <v>74</v>
      </c>
      <c r="H89">
        <v>0</v>
      </c>
      <c r="I89" t="s">
        <v>66</v>
      </c>
      <c r="J89" t="s">
        <v>62</v>
      </c>
    </row>
    <row r="90" spans="1:10" ht="30">
      <c r="A90" t="str">
        <f t="shared" si="3"/>
        <v>2014-10-08</v>
      </c>
      <c r="B90" t="str">
        <f>"0630"</f>
        <v>0630</v>
      </c>
      <c r="C90" t="s">
        <v>76</v>
      </c>
      <c r="E90" t="s">
        <v>18</v>
      </c>
      <c r="G90" s="1" t="s">
        <v>77</v>
      </c>
      <c r="H90">
        <v>0</v>
      </c>
      <c r="I90" t="s">
        <v>66</v>
      </c>
      <c r="J90" t="s">
        <v>62</v>
      </c>
    </row>
    <row r="91" spans="1:10" ht="30">
      <c r="A91" t="str">
        <f t="shared" si="3"/>
        <v>2014-10-08</v>
      </c>
      <c r="B91" t="str">
        <f>"0700"</f>
        <v>0700</v>
      </c>
      <c r="C91" t="s">
        <v>78</v>
      </c>
      <c r="D91" t="s">
        <v>186</v>
      </c>
      <c r="E91" t="s">
        <v>18</v>
      </c>
      <c r="G91" s="1" t="s">
        <v>185</v>
      </c>
      <c r="H91">
        <v>2012</v>
      </c>
      <c r="I91" t="s">
        <v>15</v>
      </c>
      <c r="J91" t="s">
        <v>36</v>
      </c>
    </row>
    <row r="92" spans="1:10" ht="45">
      <c r="A92" t="str">
        <f t="shared" si="3"/>
        <v>2014-10-08</v>
      </c>
      <c r="B92" t="str">
        <f>"0730"</f>
        <v>0730</v>
      </c>
      <c r="C92" t="s">
        <v>82</v>
      </c>
      <c r="E92" t="s">
        <v>11</v>
      </c>
      <c r="G92" s="1" t="s">
        <v>83</v>
      </c>
      <c r="H92">
        <v>0</v>
      </c>
      <c r="I92" t="s">
        <v>15</v>
      </c>
      <c r="J92" t="s">
        <v>62</v>
      </c>
    </row>
    <row r="93" spans="1:10" ht="45">
      <c r="A93" t="str">
        <f t="shared" si="3"/>
        <v>2014-10-08</v>
      </c>
      <c r="B93" t="str">
        <f>"0800"</f>
        <v>0800</v>
      </c>
      <c r="C93" t="s">
        <v>84</v>
      </c>
      <c r="E93" t="s">
        <v>18</v>
      </c>
      <c r="G93" s="1" t="s">
        <v>85</v>
      </c>
      <c r="H93">
        <v>2011</v>
      </c>
      <c r="I93" t="s">
        <v>15</v>
      </c>
      <c r="J93" t="s">
        <v>36</v>
      </c>
    </row>
    <row r="94" spans="1:10" ht="30">
      <c r="A94" t="str">
        <f t="shared" si="3"/>
        <v>2014-10-08</v>
      </c>
      <c r="B94" t="str">
        <f>"0830"</f>
        <v>0830</v>
      </c>
      <c r="C94" t="s">
        <v>87</v>
      </c>
      <c r="D94" t="s">
        <v>188</v>
      </c>
      <c r="E94" t="s">
        <v>18</v>
      </c>
      <c r="G94" s="1" t="s">
        <v>187</v>
      </c>
      <c r="H94">
        <v>2009</v>
      </c>
      <c r="I94" t="s">
        <v>15</v>
      </c>
      <c r="J94" t="s">
        <v>81</v>
      </c>
    </row>
    <row r="95" spans="1:10" ht="45">
      <c r="A95" t="str">
        <f t="shared" si="3"/>
        <v>2014-10-08</v>
      </c>
      <c r="B95" t="str">
        <f>"0900"</f>
        <v>0900</v>
      </c>
      <c r="C95" t="s">
        <v>90</v>
      </c>
      <c r="E95" t="s">
        <v>18</v>
      </c>
      <c r="G95" s="1" t="s">
        <v>83</v>
      </c>
      <c r="H95">
        <v>0</v>
      </c>
      <c r="I95" t="s">
        <v>15</v>
      </c>
      <c r="J95" t="s">
        <v>91</v>
      </c>
    </row>
    <row r="96" spans="1:10" ht="30">
      <c r="A96" t="str">
        <f t="shared" si="3"/>
        <v>2014-10-08</v>
      </c>
      <c r="B96" t="str">
        <f>"0930"</f>
        <v>0930</v>
      </c>
      <c r="C96" t="s">
        <v>141</v>
      </c>
      <c r="D96" t="s">
        <v>144</v>
      </c>
      <c r="E96" t="s">
        <v>18</v>
      </c>
      <c r="G96" s="1" t="s">
        <v>142</v>
      </c>
      <c r="H96">
        <v>2002</v>
      </c>
      <c r="I96" t="s">
        <v>66</v>
      </c>
      <c r="J96" t="s">
        <v>145</v>
      </c>
    </row>
    <row r="97" spans="1:10" ht="30">
      <c r="A97" t="str">
        <f t="shared" si="3"/>
        <v>2014-10-08</v>
      </c>
      <c r="B97" t="str">
        <f>"0945"</f>
        <v>0945</v>
      </c>
      <c r="C97" t="s">
        <v>141</v>
      </c>
      <c r="D97" t="s">
        <v>189</v>
      </c>
      <c r="E97" t="s">
        <v>18</v>
      </c>
      <c r="G97" s="1" t="s">
        <v>142</v>
      </c>
      <c r="H97">
        <v>2002</v>
      </c>
      <c r="I97" t="s">
        <v>66</v>
      </c>
      <c r="J97" t="s">
        <v>53</v>
      </c>
    </row>
    <row r="98" spans="1:10" ht="45">
      <c r="A98" t="str">
        <f t="shared" si="3"/>
        <v>2014-10-08</v>
      </c>
      <c r="B98" t="str">
        <f>"1000"</f>
        <v>1000</v>
      </c>
      <c r="C98" t="s">
        <v>93</v>
      </c>
      <c r="E98" t="s">
        <v>11</v>
      </c>
      <c r="F98" t="s">
        <v>23</v>
      </c>
      <c r="G98" s="1" t="s">
        <v>94</v>
      </c>
      <c r="H98">
        <v>0</v>
      </c>
      <c r="I98" t="s">
        <v>40</v>
      </c>
      <c r="J98" t="s">
        <v>44</v>
      </c>
    </row>
    <row r="99" spans="1:10" ht="45">
      <c r="A99" t="str">
        <f t="shared" si="3"/>
        <v>2014-10-08</v>
      </c>
      <c r="B99" t="str">
        <f>"1100"</f>
        <v>1100</v>
      </c>
      <c r="C99" t="s">
        <v>160</v>
      </c>
      <c r="E99" t="s">
        <v>38</v>
      </c>
      <c r="G99" s="1" t="s">
        <v>282</v>
      </c>
      <c r="H99">
        <v>2014</v>
      </c>
      <c r="I99" t="s">
        <v>15</v>
      </c>
      <c r="J99" t="s">
        <v>44</v>
      </c>
    </row>
    <row r="100" spans="1:10" ht="30">
      <c r="A100" t="str">
        <f t="shared" si="3"/>
        <v>2014-10-08</v>
      </c>
      <c r="B100" t="str">
        <f>"1130"</f>
        <v>1130</v>
      </c>
      <c r="C100" t="s">
        <v>161</v>
      </c>
      <c r="D100" t="s">
        <v>163</v>
      </c>
      <c r="E100" t="s">
        <v>18</v>
      </c>
      <c r="G100" s="1" t="s">
        <v>162</v>
      </c>
      <c r="H100">
        <v>1998</v>
      </c>
      <c r="I100" t="s">
        <v>15</v>
      </c>
      <c r="J100" t="s">
        <v>81</v>
      </c>
    </row>
    <row r="101" spans="1:10" ht="45">
      <c r="A101" t="str">
        <f t="shared" si="3"/>
        <v>2014-10-08</v>
      </c>
      <c r="B101" t="str">
        <f>"1200"</f>
        <v>1200</v>
      </c>
      <c r="C101" t="s">
        <v>170</v>
      </c>
      <c r="E101" t="s">
        <v>38</v>
      </c>
      <c r="G101" s="1" t="s">
        <v>171</v>
      </c>
      <c r="H101">
        <v>2014</v>
      </c>
      <c r="I101" t="s">
        <v>15</v>
      </c>
      <c r="J101" t="s">
        <v>172</v>
      </c>
    </row>
    <row r="102" spans="1:10" ht="45">
      <c r="A102" t="str">
        <f t="shared" si="3"/>
        <v>2014-10-08</v>
      </c>
      <c r="B102" t="str">
        <f>"1330"</f>
        <v>1330</v>
      </c>
      <c r="C102" t="s">
        <v>190</v>
      </c>
      <c r="E102" t="s">
        <v>18</v>
      </c>
      <c r="G102" s="1" t="s">
        <v>191</v>
      </c>
      <c r="H102">
        <v>2008</v>
      </c>
      <c r="I102" t="s">
        <v>15</v>
      </c>
      <c r="J102" t="s">
        <v>30</v>
      </c>
    </row>
    <row r="103" spans="1:10" ht="45">
      <c r="A103" t="str">
        <f t="shared" si="3"/>
        <v>2014-10-08</v>
      </c>
      <c r="B103" t="str">
        <f>"1400"</f>
        <v>1400</v>
      </c>
      <c r="C103" t="s">
        <v>158</v>
      </c>
      <c r="E103" t="s">
        <v>11</v>
      </c>
      <c r="F103" t="s">
        <v>23</v>
      </c>
      <c r="G103" s="1" t="s">
        <v>159</v>
      </c>
      <c r="H103">
        <v>2010</v>
      </c>
      <c r="I103" t="s">
        <v>66</v>
      </c>
      <c r="J103" t="s">
        <v>30</v>
      </c>
    </row>
    <row r="104" spans="1:10" ht="45">
      <c r="A104" t="str">
        <f t="shared" si="3"/>
        <v>2014-10-08</v>
      </c>
      <c r="B104" t="str">
        <f>"1430"</f>
        <v>1430</v>
      </c>
      <c r="C104" t="s">
        <v>82</v>
      </c>
      <c r="E104" t="s">
        <v>18</v>
      </c>
      <c r="G104" s="1" t="s">
        <v>83</v>
      </c>
      <c r="H104">
        <v>0</v>
      </c>
      <c r="I104" t="s">
        <v>15</v>
      </c>
      <c r="J104" t="s">
        <v>36</v>
      </c>
    </row>
    <row r="105" spans="1:10" ht="45">
      <c r="A105" t="str">
        <f t="shared" si="3"/>
        <v>2014-10-08</v>
      </c>
      <c r="B105" t="str">
        <f>"1500"</f>
        <v>1500</v>
      </c>
      <c r="C105" t="s">
        <v>73</v>
      </c>
      <c r="D105" t="s">
        <v>184</v>
      </c>
      <c r="E105" t="s">
        <v>18</v>
      </c>
      <c r="G105" s="1" t="s">
        <v>74</v>
      </c>
      <c r="H105">
        <v>0</v>
      </c>
      <c r="I105" t="s">
        <v>66</v>
      </c>
      <c r="J105" t="s">
        <v>62</v>
      </c>
    </row>
    <row r="106" spans="1:10" ht="30">
      <c r="A106" t="str">
        <f t="shared" si="3"/>
        <v>2014-10-08</v>
      </c>
      <c r="B106" t="str">
        <f>"1530"</f>
        <v>1530</v>
      </c>
      <c r="C106" t="s">
        <v>78</v>
      </c>
      <c r="D106" t="s">
        <v>186</v>
      </c>
      <c r="E106" t="s">
        <v>18</v>
      </c>
      <c r="G106" s="1" t="s">
        <v>185</v>
      </c>
      <c r="H106">
        <v>2012</v>
      </c>
      <c r="I106" t="s">
        <v>15</v>
      </c>
      <c r="J106" t="s">
        <v>36</v>
      </c>
    </row>
    <row r="107" spans="1:10" ht="45">
      <c r="A107" t="str">
        <f t="shared" si="3"/>
        <v>2014-10-08</v>
      </c>
      <c r="B107" t="str">
        <f>"1600"</f>
        <v>1600</v>
      </c>
      <c r="C107" t="s">
        <v>90</v>
      </c>
      <c r="E107" t="s">
        <v>18</v>
      </c>
      <c r="G107" s="1" t="s">
        <v>83</v>
      </c>
      <c r="H107">
        <v>0</v>
      </c>
      <c r="I107" t="s">
        <v>15</v>
      </c>
      <c r="J107" t="s">
        <v>91</v>
      </c>
    </row>
    <row r="108" spans="1:10" ht="30">
      <c r="A108" t="str">
        <f t="shared" si="3"/>
        <v>2014-10-08</v>
      </c>
      <c r="B108" t="str">
        <f>"1630"</f>
        <v>1630</v>
      </c>
      <c r="C108" t="s">
        <v>76</v>
      </c>
      <c r="E108" t="s">
        <v>18</v>
      </c>
      <c r="G108" s="1" t="s">
        <v>77</v>
      </c>
      <c r="H108">
        <v>0</v>
      </c>
      <c r="I108" t="s">
        <v>66</v>
      </c>
      <c r="J108" t="s">
        <v>62</v>
      </c>
    </row>
    <row r="109" spans="1:10" ht="45">
      <c r="A109" t="str">
        <f t="shared" si="3"/>
        <v>2014-10-08</v>
      </c>
      <c r="B109" t="str">
        <f>"1700"</f>
        <v>1700</v>
      </c>
      <c r="C109" t="s">
        <v>84</v>
      </c>
      <c r="E109" t="s">
        <v>18</v>
      </c>
      <c r="G109" s="1" t="s">
        <v>85</v>
      </c>
      <c r="H109">
        <v>2011</v>
      </c>
      <c r="I109" t="s">
        <v>15</v>
      </c>
      <c r="J109" t="s">
        <v>36</v>
      </c>
    </row>
    <row r="110" spans="1:10" ht="45">
      <c r="A110" t="str">
        <f t="shared" si="3"/>
        <v>2014-10-08</v>
      </c>
      <c r="B110" t="str">
        <f>"1730"</f>
        <v>1730</v>
      </c>
      <c r="C110" t="s">
        <v>92</v>
      </c>
      <c r="G110" s="1" t="s">
        <v>43</v>
      </c>
      <c r="H110">
        <v>2014</v>
      </c>
      <c r="I110" t="s">
        <v>15</v>
      </c>
      <c r="J110" t="s">
        <v>41</v>
      </c>
    </row>
    <row r="111" spans="1:10" ht="45">
      <c r="A111" t="str">
        <f t="shared" si="3"/>
        <v>2014-10-08</v>
      </c>
      <c r="B111" t="str">
        <f>"1800"</f>
        <v>1800</v>
      </c>
      <c r="C111" t="s">
        <v>93</v>
      </c>
      <c r="E111" t="s">
        <v>18</v>
      </c>
      <c r="G111" s="1" t="s">
        <v>94</v>
      </c>
      <c r="H111">
        <v>0</v>
      </c>
      <c r="I111" t="s">
        <v>40</v>
      </c>
      <c r="J111" t="s">
        <v>44</v>
      </c>
    </row>
    <row r="112" spans="1:10" ht="45">
      <c r="A112" t="str">
        <f t="shared" si="3"/>
        <v>2014-10-08</v>
      </c>
      <c r="B112" t="str">
        <f>"1900"</f>
        <v>1900</v>
      </c>
      <c r="C112" t="s">
        <v>92</v>
      </c>
      <c r="G112" s="1" t="s">
        <v>43</v>
      </c>
      <c r="H112">
        <v>2014</v>
      </c>
      <c r="I112" t="s">
        <v>15</v>
      </c>
      <c r="J112" t="s">
        <v>41</v>
      </c>
    </row>
    <row r="113" spans="1:10" ht="30">
      <c r="A113" t="str">
        <f t="shared" si="3"/>
        <v>2014-10-08</v>
      </c>
      <c r="B113" t="str">
        <f>"1930"</f>
        <v>1930</v>
      </c>
      <c r="C113" t="s">
        <v>54</v>
      </c>
      <c r="E113" t="s">
        <v>38</v>
      </c>
      <c r="G113" s="1" t="s">
        <v>55</v>
      </c>
      <c r="H113">
        <v>2014</v>
      </c>
      <c r="I113" t="s">
        <v>15</v>
      </c>
      <c r="J113" t="s">
        <v>41</v>
      </c>
    </row>
    <row r="114" spans="1:10" ht="45">
      <c r="A114" t="str">
        <f t="shared" si="3"/>
        <v>2014-10-08</v>
      </c>
      <c r="B114" t="str">
        <f>"2000"</f>
        <v>2000</v>
      </c>
      <c r="C114" t="s">
        <v>192</v>
      </c>
      <c r="D114" t="s">
        <v>194</v>
      </c>
      <c r="E114" t="s">
        <v>11</v>
      </c>
      <c r="F114" t="s">
        <v>176</v>
      </c>
      <c r="G114" s="1" t="s">
        <v>193</v>
      </c>
      <c r="H114">
        <v>2012</v>
      </c>
      <c r="I114" t="s">
        <v>15</v>
      </c>
      <c r="J114" t="s">
        <v>44</v>
      </c>
    </row>
    <row r="115" spans="1:10" ht="45">
      <c r="A115" t="str">
        <f t="shared" si="3"/>
        <v>2014-10-08</v>
      </c>
      <c r="B115" t="str">
        <f>"2030"</f>
        <v>2030</v>
      </c>
      <c r="C115" t="s">
        <v>195</v>
      </c>
      <c r="E115" t="s">
        <v>18</v>
      </c>
      <c r="G115" s="1" t="s">
        <v>196</v>
      </c>
      <c r="H115">
        <v>0</v>
      </c>
      <c r="I115" t="s">
        <v>15</v>
      </c>
      <c r="J115" t="s">
        <v>86</v>
      </c>
    </row>
    <row r="116" spans="1:10" ht="45">
      <c r="A116" t="str">
        <f t="shared" si="3"/>
        <v>2014-10-08</v>
      </c>
      <c r="B116" t="str">
        <f>"2100"</f>
        <v>2100</v>
      </c>
      <c r="C116" t="s">
        <v>197</v>
      </c>
      <c r="E116" t="s">
        <v>11</v>
      </c>
      <c r="F116" t="s">
        <v>23</v>
      </c>
      <c r="G116" s="1" t="s">
        <v>198</v>
      </c>
      <c r="H116">
        <v>0</v>
      </c>
      <c r="I116" t="s">
        <v>15</v>
      </c>
      <c r="J116" t="s">
        <v>199</v>
      </c>
    </row>
    <row r="117" spans="1:10" ht="45">
      <c r="A117" t="str">
        <f t="shared" si="3"/>
        <v>2014-10-08</v>
      </c>
      <c r="B117" t="str">
        <f>"2200"</f>
        <v>2200</v>
      </c>
      <c r="C117" t="s">
        <v>285</v>
      </c>
      <c r="E117" t="s">
        <v>11</v>
      </c>
      <c r="G117" s="1" t="s">
        <v>200</v>
      </c>
      <c r="H117">
        <v>0</v>
      </c>
      <c r="I117" t="s">
        <v>15</v>
      </c>
      <c r="J117" t="s">
        <v>201</v>
      </c>
    </row>
    <row r="118" spans="1:10" ht="45">
      <c r="A118" t="str">
        <f t="shared" si="3"/>
        <v>2014-10-08</v>
      </c>
      <c r="B118" t="str">
        <f>"2300"</f>
        <v>2300</v>
      </c>
      <c r="C118" t="s">
        <v>92</v>
      </c>
      <c r="G118" s="1" t="s">
        <v>43</v>
      </c>
      <c r="H118">
        <v>2014</v>
      </c>
      <c r="I118" t="s">
        <v>15</v>
      </c>
      <c r="J118" t="s">
        <v>41</v>
      </c>
    </row>
    <row r="119" spans="1:10" ht="30">
      <c r="A119" t="str">
        <f aca="true" t="shared" si="4" ref="A119:A150">"2014-10-09"</f>
        <v>2014-10-09</v>
      </c>
      <c r="B119" t="str">
        <f>"0000"</f>
        <v>0000</v>
      </c>
      <c r="C119" t="s">
        <v>10</v>
      </c>
      <c r="E119" t="s">
        <v>11</v>
      </c>
      <c r="G119" s="1" t="s">
        <v>13</v>
      </c>
      <c r="H119">
        <v>2012</v>
      </c>
      <c r="I119" t="s">
        <v>15</v>
      </c>
      <c r="J119" t="s">
        <v>72</v>
      </c>
    </row>
    <row r="120" spans="1:10" ht="45">
      <c r="A120" t="str">
        <f t="shared" si="4"/>
        <v>2014-10-09</v>
      </c>
      <c r="B120" t="str">
        <f>"0500"</f>
        <v>0500</v>
      </c>
      <c r="C120" t="s">
        <v>22</v>
      </c>
      <c r="G120" s="1" t="s">
        <v>24</v>
      </c>
      <c r="H120">
        <v>2012</v>
      </c>
      <c r="I120" t="s">
        <v>15</v>
      </c>
      <c r="J120" t="s">
        <v>202</v>
      </c>
    </row>
    <row r="121" spans="1:10" ht="45">
      <c r="A121" t="str">
        <f t="shared" si="4"/>
        <v>2014-10-09</v>
      </c>
      <c r="B121" t="str">
        <f>"0600"</f>
        <v>0600</v>
      </c>
      <c r="C121" t="s">
        <v>73</v>
      </c>
      <c r="D121" t="s">
        <v>203</v>
      </c>
      <c r="E121" t="s">
        <v>18</v>
      </c>
      <c r="G121" s="1" t="s">
        <v>74</v>
      </c>
      <c r="H121">
        <v>0</v>
      </c>
      <c r="I121" t="s">
        <v>66</v>
      </c>
      <c r="J121" t="s">
        <v>62</v>
      </c>
    </row>
    <row r="122" spans="1:10" ht="30">
      <c r="A122" t="str">
        <f t="shared" si="4"/>
        <v>2014-10-09</v>
      </c>
      <c r="B122" t="str">
        <f>"0630"</f>
        <v>0630</v>
      </c>
      <c r="C122" t="s">
        <v>76</v>
      </c>
      <c r="E122" t="s">
        <v>18</v>
      </c>
      <c r="G122" s="1" t="s">
        <v>77</v>
      </c>
      <c r="H122">
        <v>0</v>
      </c>
      <c r="I122" t="s">
        <v>66</v>
      </c>
      <c r="J122" t="s">
        <v>30</v>
      </c>
    </row>
    <row r="123" spans="1:10" ht="30">
      <c r="A123" t="str">
        <f t="shared" si="4"/>
        <v>2014-10-09</v>
      </c>
      <c r="B123" t="str">
        <f>"0700"</f>
        <v>0700</v>
      </c>
      <c r="C123" t="s">
        <v>78</v>
      </c>
      <c r="D123" t="s">
        <v>205</v>
      </c>
      <c r="E123" t="s">
        <v>18</v>
      </c>
      <c r="G123" s="1" t="s">
        <v>204</v>
      </c>
      <c r="H123">
        <v>2012</v>
      </c>
      <c r="I123" t="s">
        <v>15</v>
      </c>
      <c r="J123" t="s">
        <v>36</v>
      </c>
    </row>
    <row r="124" spans="1:10" ht="45">
      <c r="A124" t="str">
        <f t="shared" si="4"/>
        <v>2014-10-09</v>
      </c>
      <c r="B124" t="str">
        <f>"0730"</f>
        <v>0730</v>
      </c>
      <c r="C124" t="s">
        <v>82</v>
      </c>
      <c r="E124" t="s">
        <v>18</v>
      </c>
      <c r="G124" s="1" t="s">
        <v>83</v>
      </c>
      <c r="H124">
        <v>0</v>
      </c>
      <c r="I124" t="s">
        <v>15</v>
      </c>
      <c r="J124" t="s">
        <v>36</v>
      </c>
    </row>
    <row r="125" spans="1:10" ht="45">
      <c r="A125" t="str">
        <f t="shared" si="4"/>
        <v>2014-10-09</v>
      </c>
      <c r="B125" t="str">
        <f>"0800"</f>
        <v>0800</v>
      </c>
      <c r="C125" t="s">
        <v>84</v>
      </c>
      <c r="E125" t="s">
        <v>18</v>
      </c>
      <c r="G125" s="1" t="s">
        <v>85</v>
      </c>
      <c r="H125">
        <v>2011</v>
      </c>
      <c r="I125" t="s">
        <v>15</v>
      </c>
      <c r="J125" t="s">
        <v>86</v>
      </c>
    </row>
    <row r="126" spans="1:10" ht="30">
      <c r="A126" t="str">
        <f t="shared" si="4"/>
        <v>2014-10-09</v>
      </c>
      <c r="B126" t="str">
        <f>"0830"</f>
        <v>0830</v>
      </c>
      <c r="C126" t="s">
        <v>87</v>
      </c>
      <c r="D126" t="s">
        <v>207</v>
      </c>
      <c r="E126" t="s">
        <v>18</v>
      </c>
      <c r="G126" s="1" t="s">
        <v>206</v>
      </c>
      <c r="H126">
        <v>2009</v>
      </c>
      <c r="I126" t="s">
        <v>15</v>
      </c>
      <c r="J126" t="s">
        <v>81</v>
      </c>
    </row>
    <row r="127" spans="1:10" ht="45">
      <c r="A127" t="str">
        <f t="shared" si="4"/>
        <v>2014-10-09</v>
      </c>
      <c r="B127" t="str">
        <f>"0900"</f>
        <v>0900</v>
      </c>
      <c r="C127" t="s">
        <v>90</v>
      </c>
      <c r="E127" t="s">
        <v>18</v>
      </c>
      <c r="G127" s="1" t="s">
        <v>83</v>
      </c>
      <c r="H127">
        <v>0</v>
      </c>
      <c r="I127" t="s">
        <v>15</v>
      </c>
      <c r="J127" t="s">
        <v>91</v>
      </c>
    </row>
    <row r="128" spans="1:10" ht="30">
      <c r="A128" t="str">
        <f t="shared" si="4"/>
        <v>2014-10-09</v>
      </c>
      <c r="B128" t="str">
        <f>"0930"</f>
        <v>0930</v>
      </c>
      <c r="C128" t="s">
        <v>141</v>
      </c>
      <c r="D128" t="s">
        <v>189</v>
      </c>
      <c r="E128" t="s">
        <v>18</v>
      </c>
      <c r="G128" s="1" t="s">
        <v>142</v>
      </c>
      <c r="H128">
        <v>2002</v>
      </c>
      <c r="I128" t="s">
        <v>66</v>
      </c>
      <c r="J128" t="s">
        <v>53</v>
      </c>
    </row>
    <row r="129" spans="1:10" ht="30">
      <c r="A129" t="str">
        <f t="shared" si="4"/>
        <v>2014-10-09</v>
      </c>
      <c r="B129" t="str">
        <f>"0945"</f>
        <v>0945</v>
      </c>
      <c r="C129" t="s">
        <v>141</v>
      </c>
      <c r="D129" t="s">
        <v>208</v>
      </c>
      <c r="E129" t="s">
        <v>18</v>
      </c>
      <c r="G129" s="1" t="s">
        <v>142</v>
      </c>
      <c r="H129">
        <v>2002</v>
      </c>
      <c r="I129" t="s">
        <v>66</v>
      </c>
      <c r="J129" t="s">
        <v>145</v>
      </c>
    </row>
    <row r="130" spans="1:10" ht="45">
      <c r="A130" t="str">
        <f t="shared" si="4"/>
        <v>2014-10-09</v>
      </c>
      <c r="B130" t="str">
        <f>"1000"</f>
        <v>1000</v>
      </c>
      <c r="C130" t="s">
        <v>93</v>
      </c>
      <c r="E130" t="s">
        <v>18</v>
      </c>
      <c r="G130" s="1" t="s">
        <v>94</v>
      </c>
      <c r="H130">
        <v>0</v>
      </c>
      <c r="I130" t="s">
        <v>40</v>
      </c>
      <c r="J130" t="s">
        <v>44</v>
      </c>
    </row>
    <row r="131" spans="1:10" ht="30">
      <c r="A131" t="str">
        <f t="shared" si="4"/>
        <v>2014-10-09</v>
      </c>
      <c r="B131" t="str">
        <f>"1100"</f>
        <v>1100</v>
      </c>
      <c r="C131" t="s">
        <v>54</v>
      </c>
      <c r="E131" t="s">
        <v>38</v>
      </c>
      <c r="G131" s="1" t="s">
        <v>55</v>
      </c>
      <c r="H131">
        <v>2014</v>
      </c>
      <c r="I131" t="s">
        <v>15</v>
      </c>
      <c r="J131" t="s">
        <v>41</v>
      </c>
    </row>
    <row r="132" spans="1:10" ht="45">
      <c r="A132" t="str">
        <f t="shared" si="4"/>
        <v>2014-10-09</v>
      </c>
      <c r="B132" t="str">
        <f>"1130"</f>
        <v>1130</v>
      </c>
      <c r="C132" t="s">
        <v>192</v>
      </c>
      <c r="D132" t="s">
        <v>194</v>
      </c>
      <c r="E132" t="s">
        <v>11</v>
      </c>
      <c r="F132" t="s">
        <v>176</v>
      </c>
      <c r="G132" s="1" t="s">
        <v>193</v>
      </c>
      <c r="H132">
        <v>2012</v>
      </c>
      <c r="I132" t="s">
        <v>15</v>
      </c>
      <c r="J132" t="s">
        <v>44</v>
      </c>
    </row>
    <row r="133" spans="1:10" ht="45">
      <c r="A133" t="str">
        <f t="shared" si="4"/>
        <v>2014-10-09</v>
      </c>
      <c r="B133" t="str">
        <f>"1200"</f>
        <v>1200</v>
      </c>
      <c r="C133" t="s">
        <v>195</v>
      </c>
      <c r="E133" t="s">
        <v>18</v>
      </c>
      <c r="G133" s="1" t="s">
        <v>196</v>
      </c>
      <c r="H133">
        <v>0</v>
      </c>
      <c r="I133" t="s">
        <v>15</v>
      </c>
      <c r="J133" t="s">
        <v>86</v>
      </c>
    </row>
    <row r="134" spans="1:10" ht="45">
      <c r="A134" t="str">
        <f t="shared" si="4"/>
        <v>2014-10-09</v>
      </c>
      <c r="B134" t="str">
        <f>"1230"</f>
        <v>1230</v>
      </c>
      <c r="C134" t="s">
        <v>197</v>
      </c>
      <c r="E134" t="s">
        <v>11</v>
      </c>
      <c r="F134" t="s">
        <v>23</v>
      </c>
      <c r="G134" s="1" t="s">
        <v>198</v>
      </c>
      <c r="H134">
        <v>0</v>
      </c>
      <c r="I134" t="s">
        <v>15</v>
      </c>
      <c r="J134" t="s">
        <v>199</v>
      </c>
    </row>
    <row r="135" spans="1:10" ht="45">
      <c r="A135" t="str">
        <f t="shared" si="4"/>
        <v>2014-10-09</v>
      </c>
      <c r="B135" t="str">
        <f>"1330"</f>
        <v>1330</v>
      </c>
      <c r="C135" t="s">
        <v>285</v>
      </c>
      <c r="E135" t="s">
        <v>11</v>
      </c>
      <c r="G135" s="1" t="s">
        <v>200</v>
      </c>
      <c r="H135">
        <v>0</v>
      </c>
      <c r="I135" t="s">
        <v>15</v>
      </c>
      <c r="J135" t="s">
        <v>201</v>
      </c>
    </row>
    <row r="136" spans="1:10" ht="45">
      <c r="A136" t="str">
        <f t="shared" si="4"/>
        <v>2014-10-09</v>
      </c>
      <c r="B136" t="str">
        <f>"1430"</f>
        <v>1430</v>
      </c>
      <c r="C136" t="s">
        <v>82</v>
      </c>
      <c r="E136" t="s">
        <v>18</v>
      </c>
      <c r="G136" s="1" t="s">
        <v>83</v>
      </c>
      <c r="H136">
        <v>0</v>
      </c>
      <c r="I136" t="s">
        <v>15</v>
      </c>
      <c r="J136" t="s">
        <v>62</v>
      </c>
    </row>
    <row r="137" spans="1:10" ht="45">
      <c r="A137" t="str">
        <f t="shared" si="4"/>
        <v>2014-10-09</v>
      </c>
      <c r="B137" t="str">
        <f>"1500"</f>
        <v>1500</v>
      </c>
      <c r="C137" t="s">
        <v>73</v>
      </c>
      <c r="D137" t="s">
        <v>203</v>
      </c>
      <c r="E137" t="s">
        <v>18</v>
      </c>
      <c r="G137" s="1" t="s">
        <v>74</v>
      </c>
      <c r="H137">
        <v>0</v>
      </c>
      <c r="I137" t="s">
        <v>66</v>
      </c>
      <c r="J137" t="s">
        <v>62</v>
      </c>
    </row>
    <row r="138" spans="1:10" ht="30">
      <c r="A138" t="str">
        <f t="shared" si="4"/>
        <v>2014-10-09</v>
      </c>
      <c r="B138" t="str">
        <f>"1530"</f>
        <v>1530</v>
      </c>
      <c r="C138" t="s">
        <v>78</v>
      </c>
      <c r="D138" t="s">
        <v>205</v>
      </c>
      <c r="E138" t="s">
        <v>18</v>
      </c>
      <c r="G138" s="1" t="s">
        <v>204</v>
      </c>
      <c r="H138">
        <v>2012</v>
      </c>
      <c r="I138" t="s">
        <v>15</v>
      </c>
      <c r="J138" t="s">
        <v>36</v>
      </c>
    </row>
    <row r="139" spans="1:10" ht="45">
      <c r="A139" t="str">
        <f t="shared" si="4"/>
        <v>2014-10-09</v>
      </c>
      <c r="B139" t="str">
        <f>"1600"</f>
        <v>1600</v>
      </c>
      <c r="C139" t="s">
        <v>90</v>
      </c>
      <c r="E139" t="s">
        <v>18</v>
      </c>
      <c r="G139" s="1" t="s">
        <v>83</v>
      </c>
      <c r="H139">
        <v>0</v>
      </c>
      <c r="I139" t="s">
        <v>15</v>
      </c>
      <c r="J139" t="s">
        <v>91</v>
      </c>
    </row>
    <row r="140" spans="1:10" ht="30">
      <c r="A140" t="str">
        <f t="shared" si="4"/>
        <v>2014-10-09</v>
      </c>
      <c r="B140" t="str">
        <f>"1630"</f>
        <v>1630</v>
      </c>
      <c r="C140" t="s">
        <v>76</v>
      </c>
      <c r="E140" t="s">
        <v>18</v>
      </c>
      <c r="G140" s="1" t="s">
        <v>77</v>
      </c>
      <c r="H140">
        <v>0</v>
      </c>
      <c r="I140" t="s">
        <v>66</v>
      </c>
      <c r="J140" t="s">
        <v>30</v>
      </c>
    </row>
    <row r="141" spans="1:10" ht="45">
      <c r="A141" t="str">
        <f t="shared" si="4"/>
        <v>2014-10-09</v>
      </c>
      <c r="B141" t="str">
        <f>"1700"</f>
        <v>1700</v>
      </c>
      <c r="C141" t="s">
        <v>84</v>
      </c>
      <c r="E141" t="s">
        <v>18</v>
      </c>
      <c r="G141" s="1" t="s">
        <v>85</v>
      </c>
      <c r="H141">
        <v>2011</v>
      </c>
      <c r="I141" t="s">
        <v>15</v>
      </c>
      <c r="J141" t="s">
        <v>86</v>
      </c>
    </row>
    <row r="142" spans="1:10" ht="45">
      <c r="A142" t="str">
        <f t="shared" si="4"/>
        <v>2014-10-09</v>
      </c>
      <c r="B142" t="str">
        <f>"1730"</f>
        <v>1730</v>
      </c>
      <c r="C142" t="s">
        <v>92</v>
      </c>
      <c r="G142" s="1" t="s">
        <v>43</v>
      </c>
      <c r="H142">
        <v>2014</v>
      </c>
      <c r="I142" t="s">
        <v>15</v>
      </c>
      <c r="J142" t="s">
        <v>41</v>
      </c>
    </row>
    <row r="143" spans="1:10" ht="45">
      <c r="A143" t="str">
        <f t="shared" si="4"/>
        <v>2014-10-09</v>
      </c>
      <c r="B143" t="str">
        <f>"1800"</f>
        <v>1800</v>
      </c>
      <c r="C143" t="s">
        <v>93</v>
      </c>
      <c r="E143" t="s">
        <v>18</v>
      </c>
      <c r="G143" s="1" t="s">
        <v>94</v>
      </c>
      <c r="H143">
        <v>0</v>
      </c>
      <c r="I143" t="s">
        <v>40</v>
      </c>
      <c r="J143" t="s">
        <v>81</v>
      </c>
    </row>
    <row r="144" spans="1:10" ht="45">
      <c r="A144" t="str">
        <f t="shared" si="4"/>
        <v>2014-10-09</v>
      </c>
      <c r="B144" t="str">
        <f>"1900"</f>
        <v>1900</v>
      </c>
      <c r="C144" t="s">
        <v>92</v>
      </c>
      <c r="G144" s="1" t="s">
        <v>43</v>
      </c>
      <c r="H144">
        <v>2014</v>
      </c>
      <c r="I144" t="s">
        <v>15</v>
      </c>
      <c r="J144" t="s">
        <v>41</v>
      </c>
    </row>
    <row r="145" spans="1:10" ht="45">
      <c r="A145" t="str">
        <f t="shared" si="4"/>
        <v>2014-10-09</v>
      </c>
      <c r="B145" t="str">
        <f>"1930"</f>
        <v>1930</v>
      </c>
      <c r="C145" t="s">
        <v>170</v>
      </c>
      <c r="E145" t="s">
        <v>38</v>
      </c>
      <c r="G145" s="1" t="s">
        <v>171</v>
      </c>
      <c r="H145">
        <v>2014</v>
      </c>
      <c r="I145" t="s">
        <v>15</v>
      </c>
      <c r="J145" t="s">
        <v>172</v>
      </c>
    </row>
    <row r="146" spans="1:10" ht="45">
      <c r="A146" t="str">
        <f t="shared" si="4"/>
        <v>2014-10-09</v>
      </c>
      <c r="B146" t="str">
        <f>"2100"</f>
        <v>2100</v>
      </c>
      <c r="C146" t="s">
        <v>209</v>
      </c>
      <c r="D146" t="s">
        <v>212</v>
      </c>
      <c r="E146" t="s">
        <v>68</v>
      </c>
      <c r="F146" t="s">
        <v>210</v>
      </c>
      <c r="G146" s="1" t="s">
        <v>211</v>
      </c>
      <c r="H146">
        <v>2008</v>
      </c>
      <c r="I146" t="s">
        <v>40</v>
      </c>
      <c r="J146" t="s">
        <v>81</v>
      </c>
    </row>
    <row r="147" spans="1:10" ht="45">
      <c r="A147" t="str">
        <f t="shared" si="4"/>
        <v>2014-10-09</v>
      </c>
      <c r="B147" t="str">
        <f>"2130"</f>
        <v>2130</v>
      </c>
      <c r="C147" t="s">
        <v>209</v>
      </c>
      <c r="D147" t="s">
        <v>214</v>
      </c>
      <c r="E147" t="s">
        <v>68</v>
      </c>
      <c r="F147" t="s">
        <v>210</v>
      </c>
      <c r="G147" s="1" t="s">
        <v>213</v>
      </c>
      <c r="H147">
        <v>2008</v>
      </c>
      <c r="I147" t="s">
        <v>40</v>
      </c>
      <c r="J147" t="s">
        <v>81</v>
      </c>
    </row>
    <row r="148" spans="1:10" ht="45">
      <c r="A148" t="str">
        <f t="shared" si="4"/>
        <v>2014-10-09</v>
      </c>
      <c r="B148" t="str">
        <f>"2200"</f>
        <v>2200</v>
      </c>
      <c r="C148" t="s">
        <v>215</v>
      </c>
      <c r="E148" t="s">
        <v>108</v>
      </c>
      <c r="F148" t="s">
        <v>216</v>
      </c>
      <c r="G148" s="1" t="s">
        <v>217</v>
      </c>
      <c r="H148">
        <v>0</v>
      </c>
      <c r="I148" t="s">
        <v>40</v>
      </c>
      <c r="J148" t="s">
        <v>44</v>
      </c>
    </row>
    <row r="149" spans="1:10" ht="45">
      <c r="A149" t="str">
        <f t="shared" si="4"/>
        <v>2014-10-09</v>
      </c>
      <c r="B149" t="str">
        <f>"2230"</f>
        <v>2230</v>
      </c>
      <c r="C149" t="s">
        <v>146</v>
      </c>
      <c r="E149" t="s">
        <v>11</v>
      </c>
      <c r="F149" t="s">
        <v>23</v>
      </c>
      <c r="G149" s="1" t="s">
        <v>147</v>
      </c>
      <c r="H149">
        <v>2011</v>
      </c>
      <c r="I149" t="s">
        <v>15</v>
      </c>
      <c r="J149" t="s">
        <v>44</v>
      </c>
    </row>
    <row r="150" spans="1:10" ht="45">
      <c r="A150" t="str">
        <f t="shared" si="4"/>
        <v>2014-10-09</v>
      </c>
      <c r="B150" t="str">
        <f>"2300"</f>
        <v>2300</v>
      </c>
      <c r="C150" t="s">
        <v>92</v>
      </c>
      <c r="G150" s="1" t="s">
        <v>43</v>
      </c>
      <c r="H150">
        <v>2014</v>
      </c>
      <c r="I150" t="s">
        <v>15</v>
      </c>
      <c r="J150" t="s">
        <v>41</v>
      </c>
    </row>
    <row r="151" spans="1:10" ht="45">
      <c r="A151" t="str">
        <f aca="true" t="shared" si="5" ref="A151:A187">"2014-10-10"</f>
        <v>2014-10-10</v>
      </c>
      <c r="B151" t="str">
        <f>"0000"</f>
        <v>0000</v>
      </c>
      <c r="C151" t="s">
        <v>133</v>
      </c>
      <c r="D151" t="s">
        <v>218</v>
      </c>
      <c r="E151" t="s">
        <v>11</v>
      </c>
      <c r="G151" s="1" t="s">
        <v>134</v>
      </c>
      <c r="H151">
        <v>2013</v>
      </c>
      <c r="I151" t="s">
        <v>15</v>
      </c>
      <c r="J151" t="s">
        <v>25</v>
      </c>
    </row>
    <row r="152" spans="1:10" ht="15">
      <c r="A152" t="str">
        <f t="shared" si="5"/>
        <v>2014-10-10</v>
      </c>
      <c r="B152" t="str">
        <f>"0100"</f>
        <v>0100</v>
      </c>
      <c r="C152" t="s">
        <v>126</v>
      </c>
      <c r="D152" t="s">
        <v>219</v>
      </c>
      <c r="E152" t="s">
        <v>38</v>
      </c>
      <c r="G152" s="1" t="s">
        <v>127</v>
      </c>
      <c r="H152">
        <v>2011</v>
      </c>
      <c r="I152" t="s">
        <v>15</v>
      </c>
      <c r="J152" t="s">
        <v>21</v>
      </c>
    </row>
    <row r="153" spans="1:10" ht="30">
      <c r="A153" t="str">
        <f t="shared" si="5"/>
        <v>2014-10-10</v>
      </c>
      <c r="B153" t="str">
        <f>"0200"</f>
        <v>0200</v>
      </c>
      <c r="C153" t="s">
        <v>220</v>
      </c>
      <c r="D153" t="s">
        <v>222</v>
      </c>
      <c r="E153" t="s">
        <v>38</v>
      </c>
      <c r="G153" s="1" t="s">
        <v>221</v>
      </c>
      <c r="H153">
        <v>2013</v>
      </c>
      <c r="I153" t="s">
        <v>15</v>
      </c>
      <c r="J153" t="s">
        <v>86</v>
      </c>
    </row>
    <row r="154" spans="1:10" ht="45">
      <c r="A154" t="str">
        <f t="shared" si="5"/>
        <v>2014-10-10</v>
      </c>
      <c r="B154" t="str">
        <f>"0300"</f>
        <v>0300</v>
      </c>
      <c r="C154" t="s">
        <v>223</v>
      </c>
      <c r="E154" t="s">
        <v>11</v>
      </c>
      <c r="F154" t="s">
        <v>224</v>
      </c>
      <c r="G154" s="1" t="s">
        <v>225</v>
      </c>
      <c r="H154">
        <v>2011</v>
      </c>
      <c r="I154" t="s">
        <v>15</v>
      </c>
      <c r="J154" t="s">
        <v>175</v>
      </c>
    </row>
    <row r="155" spans="1:10" ht="30">
      <c r="A155" t="str">
        <f t="shared" si="5"/>
        <v>2014-10-10</v>
      </c>
      <c r="B155" t="str">
        <f>"0400"</f>
        <v>0400</v>
      </c>
      <c r="C155" t="s">
        <v>123</v>
      </c>
      <c r="E155" t="s">
        <v>38</v>
      </c>
      <c r="G155" s="1" t="s">
        <v>226</v>
      </c>
      <c r="H155">
        <v>2009</v>
      </c>
      <c r="I155" t="s">
        <v>15</v>
      </c>
      <c r="J155" t="s">
        <v>16</v>
      </c>
    </row>
    <row r="156" spans="1:10" ht="30">
      <c r="A156" t="str">
        <f t="shared" si="5"/>
        <v>2014-10-10</v>
      </c>
      <c r="B156" t="str">
        <f>"0500"</f>
        <v>0500</v>
      </c>
      <c r="C156" t="s">
        <v>10</v>
      </c>
      <c r="E156" t="s">
        <v>11</v>
      </c>
      <c r="G156" s="1" t="s">
        <v>13</v>
      </c>
      <c r="H156">
        <v>2012</v>
      </c>
      <c r="I156" t="s">
        <v>15</v>
      </c>
      <c r="J156" t="s">
        <v>16</v>
      </c>
    </row>
    <row r="157" spans="1:10" ht="45">
      <c r="A157" t="str">
        <f t="shared" si="5"/>
        <v>2014-10-10</v>
      </c>
      <c r="B157" t="str">
        <f>"0600"</f>
        <v>0600</v>
      </c>
      <c r="C157" t="s">
        <v>73</v>
      </c>
      <c r="D157" t="s">
        <v>227</v>
      </c>
      <c r="E157" t="s">
        <v>18</v>
      </c>
      <c r="G157" s="1" t="s">
        <v>74</v>
      </c>
      <c r="H157">
        <v>2005</v>
      </c>
      <c r="I157" t="s">
        <v>66</v>
      </c>
      <c r="J157" t="s">
        <v>36</v>
      </c>
    </row>
    <row r="158" spans="1:10" ht="30">
      <c r="A158" t="str">
        <f t="shared" si="5"/>
        <v>2014-10-10</v>
      </c>
      <c r="B158" t="str">
        <f>"0630"</f>
        <v>0630</v>
      </c>
      <c r="C158" t="s">
        <v>76</v>
      </c>
      <c r="E158" t="s">
        <v>18</v>
      </c>
      <c r="G158" s="1" t="s">
        <v>77</v>
      </c>
      <c r="H158">
        <v>0</v>
      </c>
      <c r="I158" t="s">
        <v>66</v>
      </c>
      <c r="J158" t="s">
        <v>36</v>
      </c>
    </row>
    <row r="159" spans="1:10" ht="30">
      <c r="A159" t="str">
        <f t="shared" si="5"/>
        <v>2014-10-10</v>
      </c>
      <c r="B159" t="str">
        <f>"0700"</f>
        <v>0700</v>
      </c>
      <c r="C159" t="s">
        <v>78</v>
      </c>
      <c r="D159" t="s">
        <v>229</v>
      </c>
      <c r="E159" t="s">
        <v>18</v>
      </c>
      <c r="G159" s="1" t="s">
        <v>228</v>
      </c>
      <c r="H159">
        <v>2012</v>
      </c>
      <c r="I159" t="s">
        <v>15</v>
      </c>
      <c r="J159" t="s">
        <v>36</v>
      </c>
    </row>
    <row r="160" spans="1:10" ht="45">
      <c r="A160" t="str">
        <f t="shared" si="5"/>
        <v>2014-10-10</v>
      </c>
      <c r="B160" t="str">
        <f>"0730"</f>
        <v>0730</v>
      </c>
      <c r="C160" t="s">
        <v>82</v>
      </c>
      <c r="E160" t="s">
        <v>18</v>
      </c>
      <c r="G160" s="1" t="s">
        <v>83</v>
      </c>
      <c r="H160">
        <v>0</v>
      </c>
      <c r="I160" t="s">
        <v>15</v>
      </c>
      <c r="J160" t="s">
        <v>36</v>
      </c>
    </row>
    <row r="161" spans="1:10" ht="45">
      <c r="A161" t="str">
        <f t="shared" si="5"/>
        <v>2014-10-10</v>
      </c>
      <c r="B161" t="str">
        <f>"0800"</f>
        <v>0800</v>
      </c>
      <c r="C161" t="s">
        <v>84</v>
      </c>
      <c r="E161" t="s">
        <v>18</v>
      </c>
      <c r="G161" s="1" t="s">
        <v>85</v>
      </c>
      <c r="H161">
        <v>2011</v>
      </c>
      <c r="I161" t="s">
        <v>15</v>
      </c>
      <c r="J161" t="s">
        <v>86</v>
      </c>
    </row>
    <row r="162" spans="1:10" ht="30">
      <c r="A162" t="str">
        <f t="shared" si="5"/>
        <v>2014-10-10</v>
      </c>
      <c r="B162" t="str">
        <f>"0830"</f>
        <v>0830</v>
      </c>
      <c r="C162" t="s">
        <v>87</v>
      </c>
      <c r="D162" t="s">
        <v>231</v>
      </c>
      <c r="E162" t="s">
        <v>18</v>
      </c>
      <c r="G162" s="1" t="s">
        <v>230</v>
      </c>
      <c r="H162">
        <v>2009</v>
      </c>
      <c r="I162" t="s">
        <v>15</v>
      </c>
      <c r="J162" t="s">
        <v>81</v>
      </c>
    </row>
    <row r="163" spans="1:10" ht="45">
      <c r="A163" t="str">
        <f t="shared" si="5"/>
        <v>2014-10-10</v>
      </c>
      <c r="B163" t="str">
        <f>"0900"</f>
        <v>0900</v>
      </c>
      <c r="C163" t="s">
        <v>90</v>
      </c>
      <c r="E163" t="s">
        <v>18</v>
      </c>
      <c r="G163" s="1" t="s">
        <v>83</v>
      </c>
      <c r="H163">
        <v>0</v>
      </c>
      <c r="I163" t="s">
        <v>15</v>
      </c>
      <c r="J163" t="s">
        <v>91</v>
      </c>
    </row>
    <row r="164" spans="1:10" ht="30">
      <c r="A164" t="str">
        <f t="shared" si="5"/>
        <v>2014-10-10</v>
      </c>
      <c r="B164" t="str">
        <f>"0930"</f>
        <v>0930</v>
      </c>
      <c r="C164" t="s">
        <v>141</v>
      </c>
      <c r="D164" t="s">
        <v>208</v>
      </c>
      <c r="E164" t="s">
        <v>18</v>
      </c>
      <c r="G164" s="1" t="s">
        <v>142</v>
      </c>
      <c r="H164">
        <v>2002</v>
      </c>
      <c r="I164" t="s">
        <v>66</v>
      </c>
      <c r="J164" t="s">
        <v>145</v>
      </c>
    </row>
    <row r="165" spans="1:10" ht="30">
      <c r="A165" t="str">
        <f t="shared" si="5"/>
        <v>2014-10-10</v>
      </c>
      <c r="B165" t="str">
        <f>"0945"</f>
        <v>0945</v>
      </c>
      <c r="C165" t="s">
        <v>141</v>
      </c>
      <c r="D165" t="s">
        <v>232</v>
      </c>
      <c r="E165" t="s">
        <v>18</v>
      </c>
      <c r="G165" s="1" t="s">
        <v>142</v>
      </c>
      <c r="H165">
        <v>2002</v>
      </c>
      <c r="I165" t="s">
        <v>66</v>
      </c>
      <c r="J165" t="s">
        <v>53</v>
      </c>
    </row>
    <row r="166" spans="1:10" ht="45">
      <c r="A166" t="str">
        <f t="shared" si="5"/>
        <v>2014-10-10</v>
      </c>
      <c r="B166" t="str">
        <f>"1000"</f>
        <v>1000</v>
      </c>
      <c r="C166" t="s">
        <v>93</v>
      </c>
      <c r="E166" t="s">
        <v>18</v>
      </c>
      <c r="G166" s="1" t="s">
        <v>94</v>
      </c>
      <c r="H166">
        <v>0</v>
      </c>
      <c r="I166" t="s">
        <v>40</v>
      </c>
      <c r="J166" t="s">
        <v>81</v>
      </c>
    </row>
    <row r="167" spans="1:10" ht="45">
      <c r="A167" t="str">
        <f t="shared" si="5"/>
        <v>2014-10-10</v>
      </c>
      <c r="B167" t="str">
        <f>"1100"</f>
        <v>1100</v>
      </c>
      <c r="C167" t="s">
        <v>170</v>
      </c>
      <c r="E167" t="s">
        <v>38</v>
      </c>
      <c r="G167" s="1" t="s">
        <v>171</v>
      </c>
      <c r="H167">
        <v>2014</v>
      </c>
      <c r="I167" t="s">
        <v>15</v>
      </c>
      <c r="J167" t="s">
        <v>172</v>
      </c>
    </row>
    <row r="168" spans="1:10" ht="45">
      <c r="A168" t="str">
        <f t="shared" si="5"/>
        <v>2014-10-10</v>
      </c>
      <c r="B168" t="str">
        <f>"1230"</f>
        <v>1230</v>
      </c>
      <c r="C168" t="s">
        <v>233</v>
      </c>
      <c r="D168" t="s">
        <v>235</v>
      </c>
      <c r="E168" t="s">
        <v>11</v>
      </c>
      <c r="G168" s="1" t="s">
        <v>234</v>
      </c>
      <c r="H168">
        <v>0</v>
      </c>
      <c r="I168" t="s">
        <v>15</v>
      </c>
      <c r="J168" t="s">
        <v>199</v>
      </c>
    </row>
    <row r="169" spans="1:10" ht="45">
      <c r="A169" t="str">
        <f t="shared" si="5"/>
        <v>2014-10-10</v>
      </c>
      <c r="B169" t="str">
        <f>"1330"</f>
        <v>1330</v>
      </c>
      <c r="C169" t="s">
        <v>236</v>
      </c>
      <c r="D169" t="s">
        <v>236</v>
      </c>
      <c r="E169" t="s">
        <v>11</v>
      </c>
      <c r="F169" t="s">
        <v>23</v>
      </c>
      <c r="G169" s="1" t="s">
        <v>237</v>
      </c>
      <c r="H169">
        <v>2011</v>
      </c>
      <c r="I169" t="s">
        <v>15</v>
      </c>
      <c r="J169" t="s">
        <v>91</v>
      </c>
    </row>
    <row r="170" spans="1:10" ht="45">
      <c r="A170" t="str">
        <f t="shared" si="5"/>
        <v>2014-10-10</v>
      </c>
      <c r="B170" t="str">
        <f>"1400"</f>
        <v>1400</v>
      </c>
      <c r="C170" t="s">
        <v>146</v>
      </c>
      <c r="E170" t="s">
        <v>11</v>
      </c>
      <c r="F170" t="s">
        <v>23</v>
      </c>
      <c r="G170" s="1" t="s">
        <v>147</v>
      </c>
      <c r="H170">
        <v>2011</v>
      </c>
      <c r="I170" t="s">
        <v>15</v>
      </c>
      <c r="J170" t="s">
        <v>44</v>
      </c>
    </row>
    <row r="171" spans="1:10" ht="45">
      <c r="A171" t="str">
        <f t="shared" si="5"/>
        <v>2014-10-10</v>
      </c>
      <c r="B171" t="str">
        <f>"1430"</f>
        <v>1430</v>
      </c>
      <c r="C171" t="s">
        <v>82</v>
      </c>
      <c r="E171" t="s">
        <v>18</v>
      </c>
      <c r="G171" s="1" t="s">
        <v>83</v>
      </c>
      <c r="H171">
        <v>0</v>
      </c>
      <c r="I171" t="s">
        <v>15</v>
      </c>
      <c r="J171" t="s">
        <v>36</v>
      </c>
    </row>
    <row r="172" spans="1:10" ht="45">
      <c r="A172" t="str">
        <f t="shared" si="5"/>
        <v>2014-10-10</v>
      </c>
      <c r="B172" t="str">
        <f>"1500"</f>
        <v>1500</v>
      </c>
      <c r="C172" t="s">
        <v>73</v>
      </c>
      <c r="D172" t="s">
        <v>227</v>
      </c>
      <c r="E172" t="s">
        <v>18</v>
      </c>
      <c r="G172" s="1" t="s">
        <v>74</v>
      </c>
      <c r="H172">
        <v>2005</v>
      </c>
      <c r="I172" t="s">
        <v>66</v>
      </c>
      <c r="J172" t="s">
        <v>36</v>
      </c>
    </row>
    <row r="173" spans="1:10" ht="30">
      <c r="A173" t="str">
        <f t="shared" si="5"/>
        <v>2014-10-10</v>
      </c>
      <c r="B173" t="str">
        <f>"1530"</f>
        <v>1530</v>
      </c>
      <c r="C173" t="s">
        <v>78</v>
      </c>
      <c r="D173" t="s">
        <v>229</v>
      </c>
      <c r="E173" t="s">
        <v>18</v>
      </c>
      <c r="G173" s="1" t="s">
        <v>228</v>
      </c>
      <c r="H173">
        <v>2012</v>
      </c>
      <c r="I173" t="s">
        <v>15</v>
      </c>
      <c r="J173" t="s">
        <v>36</v>
      </c>
    </row>
    <row r="174" spans="1:10" ht="45">
      <c r="A174" t="str">
        <f t="shared" si="5"/>
        <v>2014-10-10</v>
      </c>
      <c r="B174" t="str">
        <f>"1600"</f>
        <v>1600</v>
      </c>
      <c r="C174" t="s">
        <v>90</v>
      </c>
      <c r="E174" t="s">
        <v>18</v>
      </c>
      <c r="G174" s="1" t="s">
        <v>83</v>
      </c>
      <c r="H174">
        <v>0</v>
      </c>
      <c r="I174" t="s">
        <v>15</v>
      </c>
      <c r="J174" t="s">
        <v>81</v>
      </c>
    </row>
    <row r="175" spans="1:10" ht="30">
      <c r="A175" t="str">
        <f t="shared" si="5"/>
        <v>2014-10-10</v>
      </c>
      <c r="B175" t="str">
        <f>"1630"</f>
        <v>1630</v>
      </c>
      <c r="C175" t="s">
        <v>76</v>
      </c>
      <c r="E175" t="s">
        <v>18</v>
      </c>
      <c r="G175" s="1" t="s">
        <v>77</v>
      </c>
      <c r="H175">
        <v>0</v>
      </c>
      <c r="I175" t="s">
        <v>66</v>
      </c>
      <c r="J175" t="s">
        <v>36</v>
      </c>
    </row>
    <row r="176" spans="1:10" ht="45">
      <c r="A176" t="str">
        <f t="shared" si="5"/>
        <v>2014-10-10</v>
      </c>
      <c r="B176" t="str">
        <f>"1700"</f>
        <v>1700</v>
      </c>
      <c r="C176" t="s">
        <v>84</v>
      </c>
      <c r="E176" t="s">
        <v>18</v>
      </c>
      <c r="G176" s="1" t="s">
        <v>85</v>
      </c>
      <c r="H176">
        <v>2011</v>
      </c>
      <c r="I176" t="s">
        <v>15</v>
      </c>
      <c r="J176" t="s">
        <v>86</v>
      </c>
    </row>
    <row r="177" spans="1:10" ht="45">
      <c r="A177" t="str">
        <f t="shared" si="5"/>
        <v>2014-10-10</v>
      </c>
      <c r="B177" t="str">
        <f>"1730"</f>
        <v>1730</v>
      </c>
      <c r="C177" t="s">
        <v>92</v>
      </c>
      <c r="G177" s="1" t="s">
        <v>43</v>
      </c>
      <c r="H177">
        <v>2014</v>
      </c>
      <c r="I177" t="s">
        <v>15</v>
      </c>
      <c r="J177" t="s">
        <v>41</v>
      </c>
    </row>
    <row r="178" spans="1:10" ht="45">
      <c r="A178" t="str">
        <f t="shared" si="5"/>
        <v>2014-10-10</v>
      </c>
      <c r="B178" t="str">
        <f>"1800"</f>
        <v>1800</v>
      </c>
      <c r="C178" t="s">
        <v>93</v>
      </c>
      <c r="E178" t="s">
        <v>18</v>
      </c>
      <c r="G178" s="1" t="s">
        <v>94</v>
      </c>
      <c r="H178">
        <v>0</v>
      </c>
      <c r="I178" t="s">
        <v>40</v>
      </c>
      <c r="J178" t="s">
        <v>44</v>
      </c>
    </row>
    <row r="179" spans="1:10" ht="45">
      <c r="A179" t="str">
        <f t="shared" si="5"/>
        <v>2014-10-10</v>
      </c>
      <c r="B179" t="str">
        <f>"1830"</f>
        <v>1830</v>
      </c>
      <c r="C179" t="s">
        <v>238</v>
      </c>
      <c r="D179" t="s">
        <v>240</v>
      </c>
      <c r="E179" t="s">
        <v>18</v>
      </c>
      <c r="G179" s="1" t="s">
        <v>239</v>
      </c>
      <c r="H179">
        <v>0</v>
      </c>
      <c r="I179" t="s">
        <v>66</v>
      </c>
      <c r="J179" t="s">
        <v>62</v>
      </c>
    </row>
    <row r="180" spans="1:10" ht="45">
      <c r="A180" t="str">
        <f t="shared" si="5"/>
        <v>2014-10-10</v>
      </c>
      <c r="B180" t="str">
        <f>"1900"</f>
        <v>1900</v>
      </c>
      <c r="C180" t="s">
        <v>92</v>
      </c>
      <c r="G180" s="1" t="s">
        <v>43</v>
      </c>
      <c r="H180">
        <v>2014</v>
      </c>
      <c r="I180" t="s">
        <v>15</v>
      </c>
      <c r="J180" t="s">
        <v>41</v>
      </c>
    </row>
    <row r="181" spans="1:10" ht="30">
      <c r="A181" t="str">
        <f t="shared" si="5"/>
        <v>2014-10-10</v>
      </c>
      <c r="B181" t="str">
        <f>"1930"</f>
        <v>1930</v>
      </c>
      <c r="C181" t="s">
        <v>45</v>
      </c>
      <c r="E181" t="s">
        <v>11</v>
      </c>
      <c r="G181" s="1" t="s">
        <v>46</v>
      </c>
      <c r="H181">
        <v>2014</v>
      </c>
      <c r="I181" t="s">
        <v>15</v>
      </c>
      <c r="J181" t="s">
        <v>32</v>
      </c>
    </row>
    <row r="182" spans="1:10" ht="30">
      <c r="A182" t="str">
        <f t="shared" si="5"/>
        <v>2014-10-10</v>
      </c>
      <c r="B182" t="str">
        <f>"2030"</f>
        <v>2030</v>
      </c>
      <c r="C182" t="s">
        <v>241</v>
      </c>
      <c r="E182" t="s">
        <v>18</v>
      </c>
      <c r="G182" s="1" t="s">
        <v>242</v>
      </c>
      <c r="H182">
        <v>0</v>
      </c>
      <c r="I182" t="s">
        <v>66</v>
      </c>
      <c r="J182" t="s">
        <v>86</v>
      </c>
    </row>
    <row r="183" spans="1:10" ht="45">
      <c r="A183" t="str">
        <f t="shared" si="5"/>
        <v>2014-10-10</v>
      </c>
      <c r="B183" t="str">
        <f>"2100"</f>
        <v>2100</v>
      </c>
      <c r="C183" t="s">
        <v>243</v>
      </c>
      <c r="E183" t="s">
        <v>68</v>
      </c>
      <c r="F183" t="s">
        <v>244</v>
      </c>
      <c r="G183" s="1" t="s">
        <v>245</v>
      </c>
      <c r="H183">
        <v>2011</v>
      </c>
      <c r="I183" t="s">
        <v>66</v>
      </c>
      <c r="J183" t="s">
        <v>104</v>
      </c>
    </row>
    <row r="184" spans="1:10" ht="30">
      <c r="A184" t="str">
        <f t="shared" si="5"/>
        <v>2014-10-10</v>
      </c>
      <c r="B184" t="str">
        <f>"2200"</f>
        <v>2200</v>
      </c>
      <c r="C184" t="s">
        <v>167</v>
      </c>
      <c r="D184" t="s">
        <v>169</v>
      </c>
      <c r="E184" t="s">
        <v>68</v>
      </c>
      <c r="F184" t="s">
        <v>12</v>
      </c>
      <c r="G184" s="1" t="s">
        <v>168</v>
      </c>
      <c r="H184">
        <v>2008</v>
      </c>
      <c r="I184" t="s">
        <v>70</v>
      </c>
      <c r="J184" t="s">
        <v>91</v>
      </c>
    </row>
    <row r="185" spans="1:10" ht="45">
      <c r="A185" t="str">
        <f t="shared" si="5"/>
        <v>2014-10-10</v>
      </c>
      <c r="B185" t="str">
        <f>"2230"</f>
        <v>2230</v>
      </c>
      <c r="C185" t="s">
        <v>215</v>
      </c>
      <c r="E185" t="s">
        <v>108</v>
      </c>
      <c r="F185" t="s">
        <v>216</v>
      </c>
      <c r="G185" s="1" t="s">
        <v>217</v>
      </c>
      <c r="H185">
        <v>0</v>
      </c>
      <c r="I185" t="s">
        <v>40</v>
      </c>
      <c r="J185" t="s">
        <v>81</v>
      </c>
    </row>
    <row r="186" spans="1:10" ht="45">
      <c r="A186" t="str">
        <f t="shared" si="5"/>
        <v>2014-10-10</v>
      </c>
      <c r="B186" t="str">
        <f>"2300"</f>
        <v>2300</v>
      </c>
      <c r="C186" t="s">
        <v>92</v>
      </c>
      <c r="G186" s="1" t="s">
        <v>43</v>
      </c>
      <c r="H186">
        <v>2014</v>
      </c>
      <c r="I186" t="s">
        <v>15</v>
      </c>
      <c r="J186" t="s">
        <v>41</v>
      </c>
    </row>
    <row r="187" spans="1:10" ht="45">
      <c r="A187" t="str">
        <f t="shared" si="5"/>
        <v>2014-10-10</v>
      </c>
      <c r="B187" t="str">
        <f>"2330"</f>
        <v>2330</v>
      </c>
      <c r="C187" t="s">
        <v>238</v>
      </c>
      <c r="D187" t="s">
        <v>240</v>
      </c>
      <c r="E187" t="s">
        <v>18</v>
      </c>
      <c r="G187" s="1" t="s">
        <v>239</v>
      </c>
      <c r="H187">
        <v>0</v>
      </c>
      <c r="I187" t="s">
        <v>66</v>
      </c>
      <c r="J187" t="s">
        <v>62</v>
      </c>
    </row>
    <row r="188" spans="1:10" ht="45">
      <c r="A188" t="str">
        <f aca="true" t="shared" si="6" ref="A188:A213">"2014-10-11"</f>
        <v>2014-10-11</v>
      </c>
      <c r="B188" t="str">
        <f>"0000"</f>
        <v>0000</v>
      </c>
      <c r="C188" t="s">
        <v>22</v>
      </c>
      <c r="E188" t="s">
        <v>11</v>
      </c>
      <c r="G188" s="1" t="s">
        <v>24</v>
      </c>
      <c r="H188">
        <v>2012</v>
      </c>
      <c r="I188" t="s">
        <v>15</v>
      </c>
      <c r="J188" t="s">
        <v>152</v>
      </c>
    </row>
    <row r="189" spans="1:10" ht="30">
      <c r="A189" t="str">
        <f t="shared" si="6"/>
        <v>2014-10-11</v>
      </c>
      <c r="B189" t="str">
        <f>"0100"</f>
        <v>0100</v>
      </c>
      <c r="C189" t="s">
        <v>17</v>
      </c>
      <c r="D189" t="s">
        <v>247</v>
      </c>
      <c r="E189" t="s">
        <v>11</v>
      </c>
      <c r="G189" s="1" t="s">
        <v>246</v>
      </c>
      <c r="H189">
        <v>2009</v>
      </c>
      <c r="I189" t="s">
        <v>15</v>
      </c>
      <c r="J189" t="s">
        <v>21</v>
      </c>
    </row>
    <row r="190" spans="1:10" ht="45">
      <c r="A190" t="str">
        <f t="shared" si="6"/>
        <v>2014-10-11</v>
      </c>
      <c r="B190" t="str">
        <f>"0200"</f>
        <v>0200</v>
      </c>
      <c r="C190" t="s">
        <v>248</v>
      </c>
      <c r="E190" t="s">
        <v>18</v>
      </c>
      <c r="G190" s="1" t="s">
        <v>249</v>
      </c>
      <c r="H190">
        <v>0</v>
      </c>
      <c r="I190" t="s">
        <v>14</v>
      </c>
      <c r="J190" t="s">
        <v>199</v>
      </c>
    </row>
    <row r="191" spans="1:10" ht="30">
      <c r="A191" t="str">
        <f t="shared" si="6"/>
        <v>2014-10-11</v>
      </c>
      <c r="B191" t="str">
        <f>"0300"</f>
        <v>0300</v>
      </c>
      <c r="C191" t="s">
        <v>26</v>
      </c>
      <c r="D191" t="s">
        <v>28</v>
      </c>
      <c r="E191" t="s">
        <v>18</v>
      </c>
      <c r="G191" s="1" t="s">
        <v>27</v>
      </c>
      <c r="H191">
        <v>2009</v>
      </c>
      <c r="I191" t="s">
        <v>15</v>
      </c>
      <c r="J191" t="s">
        <v>25</v>
      </c>
    </row>
    <row r="192" spans="1:10" ht="30">
      <c r="A192" t="str">
        <f t="shared" si="6"/>
        <v>2014-10-11</v>
      </c>
      <c r="B192" t="str">
        <f>"0400"</f>
        <v>0400</v>
      </c>
      <c r="C192" t="s">
        <v>180</v>
      </c>
      <c r="E192" t="s">
        <v>18</v>
      </c>
      <c r="G192" s="1" t="s">
        <v>181</v>
      </c>
      <c r="H192">
        <v>2011</v>
      </c>
      <c r="I192" t="s">
        <v>15</v>
      </c>
      <c r="J192" t="s">
        <v>152</v>
      </c>
    </row>
    <row r="193" spans="1:10" ht="30">
      <c r="A193" t="str">
        <f t="shared" si="6"/>
        <v>2014-10-11</v>
      </c>
      <c r="B193" t="str">
        <f>"0500"</f>
        <v>0500</v>
      </c>
      <c r="C193" t="s">
        <v>26</v>
      </c>
      <c r="D193" t="s">
        <v>251</v>
      </c>
      <c r="E193" t="s">
        <v>18</v>
      </c>
      <c r="G193" s="1" t="s">
        <v>250</v>
      </c>
      <c r="H193">
        <v>2009</v>
      </c>
      <c r="I193" t="s">
        <v>15</v>
      </c>
      <c r="J193" t="s">
        <v>25</v>
      </c>
    </row>
    <row r="194" spans="1:10" ht="30">
      <c r="A194" t="str">
        <f t="shared" si="6"/>
        <v>2014-10-11</v>
      </c>
      <c r="B194" t="str">
        <f>"0600"</f>
        <v>0600</v>
      </c>
      <c r="C194" t="s">
        <v>10</v>
      </c>
      <c r="E194" t="s">
        <v>11</v>
      </c>
      <c r="F194" t="s">
        <v>12</v>
      </c>
      <c r="G194" s="1" t="s">
        <v>13</v>
      </c>
      <c r="H194">
        <v>2012</v>
      </c>
      <c r="I194" t="s">
        <v>15</v>
      </c>
      <c r="J194" t="s">
        <v>72</v>
      </c>
    </row>
    <row r="195" spans="1:10" ht="45">
      <c r="A195" t="str">
        <f t="shared" si="6"/>
        <v>2014-10-11</v>
      </c>
      <c r="B195" t="str">
        <f>"1200"</f>
        <v>1200</v>
      </c>
      <c r="C195" t="s">
        <v>42</v>
      </c>
      <c r="G195" s="1" t="s">
        <v>43</v>
      </c>
      <c r="H195">
        <v>2014</v>
      </c>
      <c r="I195" t="s">
        <v>15</v>
      </c>
      <c r="J195" t="s">
        <v>44</v>
      </c>
    </row>
    <row r="196" spans="1:10" ht="15">
      <c r="A196" t="str">
        <f t="shared" si="6"/>
        <v>2014-10-11</v>
      </c>
      <c r="B196" t="str">
        <f>"1230"</f>
        <v>1230</v>
      </c>
      <c r="C196" t="s">
        <v>73</v>
      </c>
      <c r="D196" t="s">
        <v>14</v>
      </c>
      <c r="E196" t="s">
        <v>18</v>
      </c>
      <c r="G196" s="1" t="s">
        <v>252</v>
      </c>
      <c r="H196">
        <v>2011</v>
      </c>
      <c r="I196" t="s">
        <v>66</v>
      </c>
      <c r="J196" t="s">
        <v>253</v>
      </c>
    </row>
    <row r="197" spans="1:10" ht="30">
      <c r="A197" t="str">
        <f t="shared" si="6"/>
        <v>2014-10-11</v>
      </c>
      <c r="B197" t="str">
        <f>"1345"</f>
        <v>1345</v>
      </c>
      <c r="C197" t="s">
        <v>254</v>
      </c>
      <c r="E197" t="s">
        <v>11</v>
      </c>
      <c r="F197" t="s">
        <v>23</v>
      </c>
      <c r="G197" s="1" t="s">
        <v>255</v>
      </c>
      <c r="H197">
        <v>2013</v>
      </c>
      <c r="I197" t="s">
        <v>15</v>
      </c>
      <c r="J197" t="s">
        <v>256</v>
      </c>
    </row>
    <row r="198" spans="1:10" ht="45">
      <c r="A198" t="str">
        <f t="shared" si="6"/>
        <v>2014-10-11</v>
      </c>
      <c r="B198" t="str">
        <f>"1400"</f>
        <v>1400</v>
      </c>
      <c r="C198" t="s">
        <v>93</v>
      </c>
      <c r="E198" t="s">
        <v>18</v>
      </c>
      <c r="G198" s="1" t="s">
        <v>94</v>
      </c>
      <c r="H198">
        <v>0</v>
      </c>
      <c r="I198" t="s">
        <v>40</v>
      </c>
      <c r="J198" t="s">
        <v>44</v>
      </c>
    </row>
    <row r="199" spans="1:10" ht="45">
      <c r="A199" t="str">
        <f t="shared" si="6"/>
        <v>2014-10-11</v>
      </c>
      <c r="B199" t="str">
        <f>"1445"</f>
        <v>1445</v>
      </c>
      <c r="C199" t="s">
        <v>95</v>
      </c>
      <c r="D199" t="s">
        <v>97</v>
      </c>
      <c r="E199" t="s">
        <v>11</v>
      </c>
      <c r="G199" s="1" t="s">
        <v>96</v>
      </c>
      <c r="H199">
        <v>0</v>
      </c>
      <c r="I199" t="s">
        <v>14</v>
      </c>
      <c r="J199" t="s">
        <v>50</v>
      </c>
    </row>
    <row r="200" spans="1:10" ht="45">
      <c r="A200" t="str">
        <f t="shared" si="6"/>
        <v>2014-10-11</v>
      </c>
      <c r="B200" t="str">
        <f>"1515"</f>
        <v>1515</v>
      </c>
      <c r="C200" t="s">
        <v>257</v>
      </c>
      <c r="D200" t="s">
        <v>259</v>
      </c>
      <c r="E200" t="s">
        <v>11</v>
      </c>
      <c r="G200" s="1" t="s">
        <v>258</v>
      </c>
      <c r="H200">
        <v>0</v>
      </c>
      <c r="I200" t="s">
        <v>14</v>
      </c>
      <c r="J200" t="s">
        <v>50</v>
      </c>
    </row>
    <row r="201" spans="1:10" ht="45">
      <c r="A201" t="str">
        <f t="shared" si="6"/>
        <v>2014-10-11</v>
      </c>
      <c r="B201" t="str">
        <f>"1545"</f>
        <v>1545</v>
      </c>
      <c r="C201" t="s">
        <v>260</v>
      </c>
      <c r="D201" t="s">
        <v>262</v>
      </c>
      <c r="E201" t="s">
        <v>11</v>
      </c>
      <c r="G201" s="1" t="s">
        <v>261</v>
      </c>
      <c r="H201">
        <v>0</v>
      </c>
      <c r="I201" t="s">
        <v>14</v>
      </c>
      <c r="J201" t="s">
        <v>50</v>
      </c>
    </row>
    <row r="202" spans="1:10" ht="45">
      <c r="A202" t="str">
        <f t="shared" si="6"/>
        <v>2014-10-11</v>
      </c>
      <c r="B202" t="str">
        <f>"1615"</f>
        <v>1615</v>
      </c>
      <c r="C202" t="s">
        <v>263</v>
      </c>
      <c r="D202" t="s">
        <v>265</v>
      </c>
      <c r="E202" t="s">
        <v>11</v>
      </c>
      <c r="G202" s="1" t="s">
        <v>264</v>
      </c>
      <c r="H202">
        <v>0</v>
      </c>
      <c r="I202" t="s">
        <v>14</v>
      </c>
      <c r="J202" t="s">
        <v>50</v>
      </c>
    </row>
    <row r="203" spans="1:10" ht="45">
      <c r="A203" t="str">
        <f t="shared" si="6"/>
        <v>2014-10-11</v>
      </c>
      <c r="B203" t="str">
        <f>"1630"</f>
        <v>1630</v>
      </c>
      <c r="C203" t="s">
        <v>266</v>
      </c>
      <c r="D203" t="s">
        <v>268</v>
      </c>
      <c r="E203" t="s">
        <v>11</v>
      </c>
      <c r="G203" s="1" t="s">
        <v>267</v>
      </c>
      <c r="H203">
        <v>0</v>
      </c>
      <c r="I203" t="s">
        <v>14</v>
      </c>
      <c r="J203" t="s">
        <v>50</v>
      </c>
    </row>
    <row r="204" spans="1:10" ht="45">
      <c r="A204" t="str">
        <f t="shared" si="6"/>
        <v>2014-10-11</v>
      </c>
      <c r="B204" t="str">
        <f>"1645"</f>
        <v>1645</v>
      </c>
      <c r="C204" t="s">
        <v>266</v>
      </c>
      <c r="D204" t="s">
        <v>270</v>
      </c>
      <c r="E204" t="s">
        <v>11</v>
      </c>
      <c r="G204" s="1" t="s">
        <v>269</v>
      </c>
      <c r="H204">
        <v>0</v>
      </c>
      <c r="I204" t="s">
        <v>14</v>
      </c>
      <c r="J204" t="s">
        <v>50</v>
      </c>
    </row>
    <row r="205" spans="1:10" ht="30">
      <c r="A205" t="str">
        <f t="shared" si="6"/>
        <v>2014-10-11</v>
      </c>
      <c r="B205" t="str">
        <f>"1700"</f>
        <v>1700</v>
      </c>
      <c r="C205" t="s">
        <v>47</v>
      </c>
      <c r="D205" t="s">
        <v>49</v>
      </c>
      <c r="G205" s="1" t="s">
        <v>48</v>
      </c>
      <c r="H205">
        <v>0</v>
      </c>
      <c r="I205" t="s">
        <v>15</v>
      </c>
      <c r="J205" t="s">
        <v>50</v>
      </c>
    </row>
    <row r="206" spans="1:10" ht="45">
      <c r="A206" t="str">
        <f t="shared" si="6"/>
        <v>2014-10-11</v>
      </c>
      <c r="B206" t="str">
        <f>"1715"</f>
        <v>1715</v>
      </c>
      <c r="C206" t="s">
        <v>47</v>
      </c>
      <c r="D206" t="s">
        <v>52</v>
      </c>
      <c r="E206" t="s">
        <v>18</v>
      </c>
      <c r="G206" s="1" t="s">
        <v>51</v>
      </c>
      <c r="H206">
        <v>0</v>
      </c>
      <c r="I206" t="s">
        <v>15</v>
      </c>
      <c r="J206" t="s">
        <v>53</v>
      </c>
    </row>
    <row r="207" spans="1:10" ht="45">
      <c r="A207" t="str">
        <f t="shared" si="6"/>
        <v>2014-10-11</v>
      </c>
      <c r="B207" t="str">
        <f>"1730"</f>
        <v>1730</v>
      </c>
      <c r="C207" t="s">
        <v>42</v>
      </c>
      <c r="G207" s="1" t="s">
        <v>43</v>
      </c>
      <c r="H207">
        <v>2014</v>
      </c>
      <c r="I207" t="s">
        <v>15</v>
      </c>
      <c r="J207" t="s">
        <v>44</v>
      </c>
    </row>
    <row r="208" spans="1:10" ht="45">
      <c r="A208" t="str">
        <f t="shared" si="6"/>
        <v>2014-10-11</v>
      </c>
      <c r="B208" t="str">
        <f>"1800"</f>
        <v>1800</v>
      </c>
      <c r="C208" t="s">
        <v>271</v>
      </c>
      <c r="E208" t="s">
        <v>38</v>
      </c>
      <c r="G208" s="1" t="s">
        <v>272</v>
      </c>
      <c r="H208">
        <v>0</v>
      </c>
      <c r="I208" t="s">
        <v>40</v>
      </c>
      <c r="J208" t="s">
        <v>32</v>
      </c>
    </row>
    <row r="209" spans="1:10" ht="45">
      <c r="A209" t="str">
        <f t="shared" si="6"/>
        <v>2014-10-11</v>
      </c>
      <c r="B209" t="str">
        <f>"1915"</f>
        <v>1915</v>
      </c>
      <c r="C209" t="s">
        <v>266</v>
      </c>
      <c r="D209" t="s">
        <v>268</v>
      </c>
      <c r="E209" t="s">
        <v>11</v>
      </c>
      <c r="G209" s="1" t="s">
        <v>267</v>
      </c>
      <c r="H209">
        <v>0</v>
      </c>
      <c r="I209" t="s">
        <v>14</v>
      </c>
      <c r="J209" t="s">
        <v>50</v>
      </c>
    </row>
    <row r="210" spans="1:10" ht="45">
      <c r="A210" t="str">
        <f t="shared" si="6"/>
        <v>2014-10-11</v>
      </c>
      <c r="B210" t="str">
        <f>"1930"</f>
        <v>1930</v>
      </c>
      <c r="C210" t="s">
        <v>273</v>
      </c>
      <c r="D210" t="s">
        <v>275</v>
      </c>
      <c r="E210" t="s">
        <v>38</v>
      </c>
      <c r="G210" s="1" t="s">
        <v>274</v>
      </c>
      <c r="H210">
        <v>0</v>
      </c>
      <c r="I210" t="s">
        <v>14</v>
      </c>
      <c r="J210" t="s">
        <v>72</v>
      </c>
    </row>
    <row r="211" spans="1:10" ht="45">
      <c r="A211" t="str">
        <f t="shared" si="6"/>
        <v>2014-10-11</v>
      </c>
      <c r="B211" t="str">
        <f>"2030"</f>
        <v>2030</v>
      </c>
      <c r="C211" t="s">
        <v>276</v>
      </c>
      <c r="D211" t="s">
        <v>278</v>
      </c>
      <c r="E211" t="s">
        <v>108</v>
      </c>
      <c r="F211" t="s">
        <v>112</v>
      </c>
      <c r="G211" s="1" t="s">
        <v>277</v>
      </c>
      <c r="H211">
        <v>2009</v>
      </c>
      <c r="I211" t="s">
        <v>40</v>
      </c>
      <c r="J211" t="s">
        <v>104</v>
      </c>
    </row>
    <row r="212" spans="1:10" ht="45">
      <c r="A212" t="str">
        <f t="shared" si="6"/>
        <v>2014-10-11</v>
      </c>
      <c r="B212" t="str">
        <f>"2130"</f>
        <v>2130</v>
      </c>
      <c r="C212" t="s">
        <v>279</v>
      </c>
      <c r="E212" t="s">
        <v>18</v>
      </c>
      <c r="G212" s="1" t="s">
        <v>280</v>
      </c>
      <c r="H212">
        <v>2005</v>
      </c>
      <c r="I212" t="s">
        <v>70</v>
      </c>
      <c r="J212" t="s">
        <v>281</v>
      </c>
    </row>
    <row r="213" spans="1:10" ht="45">
      <c r="A213" t="str">
        <f t="shared" si="6"/>
        <v>2014-10-11</v>
      </c>
      <c r="B213" t="str">
        <f>"2345"</f>
        <v>2345</v>
      </c>
      <c r="C213" t="s">
        <v>266</v>
      </c>
      <c r="D213" t="s">
        <v>268</v>
      </c>
      <c r="E213" t="s">
        <v>11</v>
      </c>
      <c r="G213" s="1" t="s">
        <v>267</v>
      </c>
      <c r="H213">
        <v>0</v>
      </c>
      <c r="I213" t="s">
        <v>14</v>
      </c>
      <c r="J213" t="s">
        <v>50</v>
      </c>
    </row>
    <row r="214" spans="1:10" ht="30">
      <c r="A214" t="str">
        <f>"2014-10-12"</f>
        <v>2014-10-12</v>
      </c>
      <c r="B214" t="str">
        <f>"0000"</f>
        <v>0000</v>
      </c>
      <c r="C214" t="s">
        <v>10</v>
      </c>
      <c r="E214" t="s">
        <v>11</v>
      </c>
      <c r="G214" s="1" t="s">
        <v>13</v>
      </c>
      <c r="H214">
        <v>2012</v>
      </c>
      <c r="I214" t="s">
        <v>15</v>
      </c>
      <c r="J214" t="s">
        <v>72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2014-09-15T07:07:04Z</dcterms:created>
  <dcterms:modified xsi:type="dcterms:W3CDTF">2014-09-15T07:07:07Z</dcterms:modified>
  <cp:category/>
  <cp:version/>
  <cp:contentType/>
  <cp:contentStatus/>
</cp:coreProperties>
</file>