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32767" activeTab="0"/>
  </bookViews>
  <sheets>
    <sheet name="Publicity Program Guide 1506378" sheetId="1" r:id="rId1"/>
  </sheets>
  <definedNames/>
  <calcPr fullCalcOnLoad="1"/>
</workbook>
</file>

<file path=xl/sharedStrings.xml><?xml version="1.0" encoding="utf-8"?>
<sst xmlns="http://schemas.openxmlformats.org/spreadsheetml/2006/main" count="1674" uniqueCount="481">
  <si>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</si>
  <si>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</si>
  <si>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</si>
  <si>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</si>
  <si>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</si>
  <si>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</si>
  <si>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</si>
  <si>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</si>
  <si>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</si>
  <si>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</si>
  <si>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</si>
  <si>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</si>
  <si>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</si>
  <si>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</si>
  <si>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</si>
  <si>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t>
  </si>
  <si>
    <t>Hosted by Alec Doomadgee, Volumz brings you music and interviews highlighting the best of the Australian Indigenous music scene.</t>
  </si>
  <si>
    <t>RPT</t>
  </si>
  <si>
    <t>AUSTRALIA</t>
  </si>
  <si>
    <t>Musomagic Outback Tracks</t>
  </si>
  <si>
    <t>Showcasing songs and videos created in remote outback communities.</t>
  </si>
  <si>
    <t>Arnhern Land</t>
  </si>
  <si>
    <t>Y</t>
  </si>
  <si>
    <t>G</t>
  </si>
  <si>
    <t>Todd River</t>
  </si>
  <si>
    <t>Coyote's Crazy Smart Science Show</t>
  </si>
  <si>
    <t>Visit with Elder Woody Morrison who shares about how it all began - from an Indigenous perspective and we learn some of the science of the big bang.</t>
  </si>
  <si>
    <t>Cosmos</t>
  </si>
  <si>
    <t>CANADA</t>
  </si>
  <si>
    <t>Aussie Bush Tales</t>
  </si>
  <si>
    <t>The children go down to the Paperbark Billabong hoping to see the strange creature which the Elder Moort tells them lives in the water. Moort describes the noise made by the creature as 'Baoloo-oo'.</t>
  </si>
  <si>
    <t>Billabong Baoloo-Oo</t>
  </si>
  <si>
    <t>Waabiny Time</t>
  </si>
  <si>
    <t>Kedala, day-time for the ngaangk, the sun and kedalak, night-time is when the miyak the moon comes out.</t>
  </si>
  <si>
    <t>Day And Night</t>
  </si>
  <si>
    <t>USA</t>
  </si>
  <si>
    <t>Raven's Quest</t>
  </si>
  <si>
    <t xml:space="preserve">a </t>
  </si>
  <si>
    <t>Wiingashk is an 11-year-old boy from Sault Ste. Marie, Ontario. He's Ojibwe. Wiingashk loves to hang out with his father and together they practice archery and go hunting in the bush.</t>
  </si>
  <si>
    <t>Wiingashk</t>
  </si>
  <si>
    <t>Wolf Joe</t>
  </si>
  <si>
    <t>When Chief Madwe builds the kids their very own fort they imagine themselves as a super rescuers ready to help those in need but Joe keeps raising false alarms.</t>
  </si>
  <si>
    <t>Spirit Fort</t>
  </si>
  <si>
    <t>Nanny Tuta</t>
  </si>
  <si>
    <t>Do you know how the clock is ticking... Tik-tok, tik-tok. Tuta has a wonderfull song about a clock - sing along!</t>
  </si>
  <si>
    <t>Clock</t>
  </si>
  <si>
    <t>UNITED KINGDOM</t>
  </si>
  <si>
    <t>Spartakus And The Sun Beneath The Sea</t>
  </si>
  <si>
    <t>Tired from travelling, Tehrig must stop in a snowy steppe. There our heroes meet Myra and her grandfather, whose village is regularly looted by warriors Mogokhs.</t>
  </si>
  <si>
    <t>FRANCE</t>
  </si>
  <si>
    <t>Bushwhacked</t>
  </si>
  <si>
    <t xml:space="preserve">a w </t>
  </si>
  <si>
    <t>It's an invitation-only trip for the well-traveled hosts to the remote Crocodile Islands located off the coast of North East Arnhem Land - a small speck of sand in the Arafura Sea.</t>
  </si>
  <si>
    <t>Croc Island Rangers</t>
  </si>
  <si>
    <t>The Magic Canoe</t>
  </si>
  <si>
    <t>Nico makes others angry because he 'cries wolf' to get their attention. His comical adventure will make him realize that 'crying wolf' can have unpleasant consequences!</t>
  </si>
  <si>
    <t>Nico Cries Wolf</t>
  </si>
  <si>
    <t>When Julie gets stuck in the pond, she is too embarrassed and proud to ask for help. On an expedition, she will understand that everyone needs help sometimes and that it's okay to ask for it!</t>
  </si>
  <si>
    <t>Julie And The Mockingbird</t>
  </si>
  <si>
    <t>Motor Sport: Dakar Rally 2023</t>
  </si>
  <si>
    <t>NC</t>
  </si>
  <si>
    <t>All the best moments and highlights from the Dakar Rally, Stage 6. International Motor Sport, 2023.</t>
  </si>
  <si>
    <t>Dakar Rally, Stage 6</t>
  </si>
  <si>
    <t>SAUDI ARABIA</t>
  </si>
  <si>
    <t>Rugby League 2022: Koori Knockout</t>
  </si>
  <si>
    <t>Relive all the magic of the 50th edition of the Koori Knockout - an unforgettable gathering of sport and culture.</t>
  </si>
  <si>
    <t>Men's Round 2 - Dunghutti V Newcastle Yowies</t>
  </si>
  <si>
    <t>Nyoongar Footy Magic</t>
  </si>
  <si>
    <t>Barry Cable is a Nyoongar man from Narrogin, WA. In his 405 game career with East Perth, North Melbourne and West Perth between 1962 and 1979, Cable played in six premiership-winning teams.</t>
  </si>
  <si>
    <t>Barry Cable</t>
  </si>
  <si>
    <t>First Nations Indigenous Football Cup</t>
  </si>
  <si>
    <t>Catch all the action from the 2022 First Nations Indigenous Football Cup.</t>
  </si>
  <si>
    <t>Women's Grand Final - Jindi Magic V Sc Goannas</t>
  </si>
  <si>
    <t>Froth</t>
  </si>
  <si>
    <t>Coming to you from Bells Beach in Victoria, join us for a smooth ride with some of Australia's best Indigenous surfers. Stunning visuals and a banging soundtrack take you deeper than ever.</t>
  </si>
  <si>
    <t>Still Frothin'</t>
  </si>
  <si>
    <t>Relive the 2016 Australian Indigenous Surfing titles in this high energy and fast paced musically driven half hour of power.</t>
  </si>
  <si>
    <t>Afl 2022: Ntfl Women's Under 18s</t>
  </si>
  <si>
    <t>All the action from the NTFL Women's Under 18s 2022 season.</t>
  </si>
  <si>
    <t>St Mary's V Southern Districts</t>
  </si>
  <si>
    <t>Afl 2022: Ntfl Men's Under 18s</t>
  </si>
  <si>
    <t>All the action from the NTFL Men's Under 18s 2022 season.</t>
  </si>
  <si>
    <t>St Mary's V Wanderers</t>
  </si>
  <si>
    <t>Kungka Kunpu</t>
  </si>
  <si>
    <t>Our film is called Kungka Kunpu, which means Strong Women! We want to show a strong, positive message about life in a remote Indigenous community.</t>
  </si>
  <si>
    <t xml:space="preserve">Off Country </t>
  </si>
  <si>
    <t xml:space="preserve">a q </t>
  </si>
  <si>
    <t>As the year 12 exams begin in Geelong, Xyz King starts the infamous Timbertop final marathon. Marlley will not be returning to school from Broome and Chloe will also complete the year at home.</t>
  </si>
  <si>
    <t>Nitv News Update 2023</t>
  </si>
  <si>
    <t>The latest news from the oldest living culture, Join Natalie Ahmat and the team of NITV journalists for stories from an Indigenous perspective.</t>
  </si>
  <si>
    <t>Nature's Great Migration</t>
  </si>
  <si>
    <t>In Ivvavik National Park in Canada's western Arctic, over 100,000 caribou will trek through these mountains facing hungry wolves, starving bears, deep snowy plateau's and ragging ice strewn rivers.</t>
  </si>
  <si>
    <t>Caribou</t>
  </si>
  <si>
    <t xml:space="preserve">Our Law  </t>
  </si>
  <si>
    <t>As the cadets make big decisions, the force farewells one of its finest First Nations officers. On the frontline, Cohen must draw on his spirituality to help a woman in distress.</t>
  </si>
  <si>
    <t>With a crucial fitness test standing in the way of finishing their cadetship, the cadets make their final push towards graduating. The frontline police officers each make life-changing decisions.</t>
  </si>
  <si>
    <t xml:space="preserve">Muhammad Ali  </t>
  </si>
  <si>
    <t xml:space="preserve">a v w </t>
  </si>
  <si>
    <t>Muhammad Ali shocks the world when he defeats George Foreman in Zaire, winning back the heavyweight title and becoming the most famous man on earth. He faces Joe Frazier in the 'Thrilla in Manila'.</t>
  </si>
  <si>
    <t>Brown Boys</t>
  </si>
  <si>
    <t>MA</t>
  </si>
  <si>
    <t xml:space="preserve">l s </t>
  </si>
  <si>
    <t>A raucous group of Brown Boys navigate love, loss, and brotherhood in South Auckland.</t>
  </si>
  <si>
    <t xml:space="preserve"> </t>
  </si>
  <si>
    <t>NEW ZEALAND</t>
  </si>
  <si>
    <t>Kakadu</t>
  </si>
  <si>
    <t>Ooraminna</t>
  </si>
  <si>
    <t>Rock out with us as we make some noise and learn about the scientific wonders of music with musicians Gregory Coyes and Sheryl Sewepagaham.</t>
  </si>
  <si>
    <t>Science Of Music</t>
  </si>
  <si>
    <t>Elder Moort goes fishing and is keen to show the children what an experienced hunter he is. He spots a long neck turtle in the swamp and positions himself on a log only to feel it move beneath him.</t>
  </si>
  <si>
    <t>Crocodile In A Swamp</t>
  </si>
  <si>
    <t>Kwort Kwobikin, to celebrate is deadly! Moort madja, family get-togethers are deadly!</t>
  </si>
  <si>
    <t>Celebrate</t>
  </si>
  <si>
    <t>Skawennahawi is a 9-year-old Mohawk girl from Ottawa, Ontario. She loves to hang out with her best friend, Eliane, and together they go to swim team practice and make a delicious Shepherd's Pie.</t>
  </si>
  <si>
    <t>Skawennahawi</t>
  </si>
  <si>
    <t xml:space="preserve">Inspired by his father, the Chief, Buddy becomes leader of the trio, giving orders to Nina, Joe and Smudge the puppy as they help neighbours. </t>
  </si>
  <si>
    <t>Buddy The Leader</t>
  </si>
  <si>
    <t>Do you know that Nanny Tuta really likes pancakes? Today Tuta will make a pancake dough and the Fox will help her. But where is the big spoon?</t>
  </si>
  <si>
    <t>Pancakes</t>
  </si>
  <si>
    <t>Spartakus and three pirates have been taken prisoner by a Sultana, who reigns over a city where women enslave men. Arkana and Massmedia are forced to form an alliance to try to free their friends.</t>
  </si>
  <si>
    <t>Night Of The Amazons</t>
  </si>
  <si>
    <t>Join Kamil and Kayne on a Top End croc tale tinged with urgency and jeopardy and featuring some of the most spectacular scenery in the country.</t>
  </si>
  <si>
    <t>Croc Eggs</t>
  </si>
  <si>
    <t>While she's playing with two little porcupines, Pam stands on the tail of one of them. Claiming it was an accident, she refuses to apologize. Later, she realizes that apologizing is nice thing to do.</t>
  </si>
  <si>
    <t>Pam's Apology</t>
  </si>
  <si>
    <t>Nico reads a superhero book and decides to become the Squirrel Man. Fortunately, the funny adventure will make him realize that doing acrobatics in a tree can be very dangerous!</t>
  </si>
  <si>
    <t>Yothu Yindi Tribute Concert</t>
  </si>
  <si>
    <t>A special tribute that recognises the contribution and the legacy that Yothu Yindi has made to our Indigenous voice on the National and International stage.</t>
  </si>
  <si>
    <t>Shortland Street</t>
  </si>
  <si>
    <t>Already feeling like a dodgy voyeur, Viv wishes she'd never installed the spy camera. However, Leanne stokes her paranoia about the nanny and prompts Viv to confront Abby at home.</t>
  </si>
  <si>
    <t>The Cook Up With Adam Liaw</t>
  </si>
  <si>
    <t>Adam and guests comedian Suren Jayemanne and Jennifer Wong are in the Cook Up kitchen to create dishes that require some skill when eating - dishes for chopsticks or forks.</t>
  </si>
  <si>
    <t>Chopsticks Or Fork</t>
  </si>
  <si>
    <t xml:space="preserve"> Red Dirt Riders</t>
  </si>
  <si>
    <t>The Pilbara's first traffic jam forms during riding practice before a trip to the marsh. Living proof of the dangers of riding on country.</t>
  </si>
  <si>
    <t>Elder Moort is sleeping in his humpy when he hears a noise behind a bush and sends the children to find out what is making the noise. The children find a cave and are chased by a black boar.</t>
  </si>
  <si>
    <t>Scary Swine, The</t>
  </si>
  <si>
    <t xml:space="preserve">Seven Sacred Laws </t>
  </si>
  <si>
    <t>Eagle (Love)</t>
  </si>
  <si>
    <t>Grace Beside Me</t>
  </si>
  <si>
    <t>When Aunty Min helps Fuzzy with a love spell, things don't quite work out the way she planned.</t>
  </si>
  <si>
    <t>Love Me, Love Me Not</t>
  </si>
  <si>
    <t>At the edge of the ice layer of Icelandis there may be a door leading to Arkadia. If you reach it, you have to overcome many dangers, solve many puzzles, and dare to face  the terrible Arakoee.</t>
  </si>
  <si>
    <t>Our Stories</t>
  </si>
  <si>
    <t>The visionary people of Woorabinda are taking matters of community into their own hands and they're doing it their way and integrating culture into everyday life.</t>
  </si>
  <si>
    <t>Into The Future</t>
  </si>
  <si>
    <t>Ngarrindjeri and Kaurna man Allan Sumner, a local artist who has dedicated his life to creating art as a legacy for his family, takes the bold step of launching an Aboriginal cultural centre.</t>
  </si>
  <si>
    <t>Big Al's Big Dream</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</si>
  <si>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</si>
  <si>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</si>
  <si>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</si>
  <si>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</si>
  <si>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Yaegl Country - Yamba NSW Part 2</t>
  </si>
  <si>
    <t>Brazil Untamed</t>
  </si>
  <si>
    <t>Amazon Monkeys</t>
  </si>
  <si>
    <t>Australia's Health Revolution</t>
  </si>
  <si>
    <t>M</t>
  </si>
  <si>
    <t>Dr Michael Moseley was himself diagnosed with type 2 diabetes and was determined to reverse this with diet, not drugs. He successfully did so and now wants to encourage Australians to do the same.</t>
  </si>
  <si>
    <t>Living Black</t>
  </si>
  <si>
    <t>Living Black celebrates 20 years on air as Australia's longest running Indigenous Current Affairs program. Join Karla Grant as she explores the issues facing Indigenous Australians.</t>
  </si>
  <si>
    <t>Gurrumul</t>
  </si>
  <si>
    <t xml:space="preserve">l q </t>
  </si>
  <si>
    <t>Gurrumul is a portrait of an artist on the brink of global reverence, and the struggles he and those closest to him faced in balancing that which mattered most to him and keeping the show on the road.</t>
  </si>
  <si>
    <t>Sgwaaway K'uuna (Edge Of The Knife)</t>
  </si>
  <si>
    <t>After a tragic accident, an anguished man retreats deep into the forest where he becomes a `wild man'.</t>
  </si>
  <si>
    <t>Mataranka</t>
  </si>
  <si>
    <t>Hermannsburg</t>
  </si>
  <si>
    <t>We can all help save animal homes - learn from Dr. Ruby Dunstan who helped protect the Stein Valley and wildlife habitat.</t>
  </si>
  <si>
    <t>Animal Habitat</t>
  </si>
  <si>
    <t>Elder Moort spots an eagle flying over camp and decides he would like it for a pet. Moort calls the children to catch it for him. Later Moort is startled to see Boya in the sky holding onto a rope.</t>
  </si>
  <si>
    <t>Flight Of An Eagle</t>
  </si>
  <si>
    <t>Noongar people have been solid tool makers for a long, long time. Karli, the boomerang and kitj, the spear are very useful tools.</t>
  </si>
  <si>
    <t>Traditional Tools</t>
  </si>
  <si>
    <t>Myles is a 10-year-old Ojibwe boy from Brandon, Manitoba. He demonstrates how to make a dream catcher with his sisters and, while at school, how to build a traditional drum from hide and wood.</t>
  </si>
  <si>
    <t>Myles</t>
  </si>
  <si>
    <t xml:space="preserve">Wolf Joe </t>
  </si>
  <si>
    <t>When the kids find a turtle nest, they know they need to help the hatchlings overcome all obstacles to make it to the marsh, safe and sound.</t>
  </si>
  <si>
    <t>Turtle Trek</t>
  </si>
  <si>
    <t>The Fox is coming to visit Nanny Tuta and she is setting a beautiful table. Help Tuta to find her missing cup!</t>
  </si>
  <si>
    <t>Set A Table</t>
  </si>
  <si>
    <t>The Athenian orator Demosthenes seems to know the way to Arkadia. But Maxagaze, who wants to learn public speaking in hopes of winning the next pirate elections, needs his services.</t>
  </si>
  <si>
    <t>A matchmaking mission that takes Kayne and Kamil to Lake Eyre and Cooper Pedy, but far from romantic, this adventure involves the world's most venomous snake!</t>
  </si>
  <si>
    <t>Inland Taipan</t>
  </si>
  <si>
    <t>Julie walks away from the camp without saying where she is going. The other travelers are worried and Max warns her not to go any further. The canoe adventure takes the travelers to the far north.</t>
  </si>
  <si>
    <t>Julie In The Blizzard</t>
  </si>
  <si>
    <t>While Pam is unhappy to be told that she is too small to do anything, Viola sends the campers on a surprise mission!</t>
  </si>
  <si>
    <t>Pam And Touti</t>
  </si>
  <si>
    <t>Living By The Stars</t>
  </si>
  <si>
    <t>During the time of our ancestors, approximately 200 waka landed on the shores of Aotearoa, New Zealand.</t>
  </si>
  <si>
    <t>Matariki Me Te Whakatere Waka</t>
  </si>
  <si>
    <t>Niminjarra</t>
  </si>
  <si>
    <t>'Niminjarra' is a story owned by Warnman people of the Great Sandy Desert in WA. Two young men decided not to go to a higher Law ceremony and turned themselves into snakes.</t>
  </si>
  <si>
    <t>As a result of Maeve's successful fasciotomy, TK puts her forward for a radio interview with controversial right-wing radio host, Duncan Garner. Maeve is not sure whether she wants to do it.</t>
  </si>
  <si>
    <t>Adam, actor Matt Okine, and video game critic Steph Bendixen are in the Cook Up kitchen making dishes inspired by their favourite flavours.</t>
  </si>
  <si>
    <t>Fave Flavour Forever</t>
  </si>
  <si>
    <t>Red Dirt Riders</t>
  </si>
  <si>
    <t>Near a ghost town on the coast, a famous red dog is resting in peace after an adventurous life. To visit his memorial the Red Dirt Riders must brave the Ngurin River crossing.</t>
  </si>
  <si>
    <t>Bajinhurrba</t>
  </si>
  <si>
    <t>The children walk to the coast to enjoy some oyster pearl meat. They are walking for days then finally see the sandy beaches for the first time. Here they find a black pearl and turtle nest.</t>
  </si>
  <si>
    <t>Turtles Nest</t>
  </si>
  <si>
    <t>Bear (Courage)</t>
  </si>
  <si>
    <t>Fuzzy tries to help Cat settle into her new home but a moody teenage ghost has other plans.</t>
  </si>
  <si>
    <t>Convinced that Arkadia is nearby and that he has no place in the city, Spartakus makes his farewell. No sooner has he left our heroes than the pirates appear and take them prisoner.</t>
  </si>
  <si>
    <t>Frustrated by a lack of understanding of Aboriginal culture in his Country, Mark Koolmatrie is on a mission to educate and share his ongoing connection to Country and self.</t>
  </si>
  <si>
    <t>Koomie Country</t>
  </si>
  <si>
    <t xml:space="preserve">q </t>
  </si>
  <si>
    <t>Mikayla travels six hours a day from her island home to get an education and rarely misses a day of school. This doesn't surprise her friends, because this talented young leader has a bright future.</t>
  </si>
  <si>
    <t>Mikayla</t>
  </si>
  <si>
    <t>Indian Country Today</t>
  </si>
  <si>
    <t>Native American News</t>
  </si>
  <si>
    <t>Barkinji - Ngyiampaa - Mutthi Mutthi Country - Mungo NSW Part 1</t>
  </si>
  <si>
    <t>Capybara's Pond</t>
  </si>
  <si>
    <t xml:space="preserve">Chatham Islanders </t>
  </si>
  <si>
    <t>The Barber</t>
  </si>
  <si>
    <t>When New Zealand goes into level 4 lockdown Peleti knows immediately the huge affect this is going to have on his community. But how can a barber make much of a difference?</t>
  </si>
  <si>
    <t>O Tagata / He Tangata</t>
  </si>
  <si>
    <t xml:space="preserve">Over The Black Dot </t>
  </si>
  <si>
    <t>A weekly off-the-cuff footy chat with Rugby League great Dean Widders and Timana Tahu with regular recurring guest Bo De La Cruz. They discuss everything from the grass roots all the way to the NRL.</t>
  </si>
  <si>
    <t>The Descent Part Two</t>
  </si>
  <si>
    <t xml:space="preserve">h v </t>
  </si>
  <si>
    <t>After the nightmarish potholing trip that killed her companions, survivor Sarah is forced to revisit the caves inhabited by terrifying cannibalistic creatures.</t>
  </si>
  <si>
    <t>Lake Carpenter (Canada)</t>
  </si>
  <si>
    <t xml:space="preserve">My Survival As An Aboriginal </t>
  </si>
  <si>
    <t>Essie Coffey, a black activist and musician, shows the conflicts of living as an Aboriginal under white domination.</t>
  </si>
  <si>
    <t>Palm Valley</t>
  </si>
  <si>
    <t>Anzac Hill</t>
  </si>
  <si>
    <t>We meet archaeologist Dr. Rudy Reimer to study the ground beneath out feet and Kai shows us how to make our own rocks!</t>
  </si>
  <si>
    <t>Dwellings</t>
  </si>
  <si>
    <t>The children have never heard of a Bunyip. They are told by Elder Moort if they go near the ghostly bush they may see one. They follow Moort's advice to stay in a cave overnight to see for themselves.</t>
  </si>
  <si>
    <t>Myth Of The Bunyip</t>
  </si>
  <si>
    <t>Do you feel djoorabiny, do you feel happy? Or do you feel menditj, do you feel sick? Make sure you share how you feel with someone who cares. It's moorditj koolangka!</t>
  </si>
  <si>
    <t>Feelings</t>
  </si>
  <si>
    <t>Alexciia is a 9-year-old girl from the Blackfoot Nation. She lives in Calgary, Alberta. Alexciia loves to dance and she demonstrates a jingle dance and a hoop dance.</t>
  </si>
  <si>
    <t>Alexciia</t>
  </si>
  <si>
    <t>The kids are really looking forward to making a big butterfly out of plywood for the butterfly release party in the park but Hank hasn't shown up with their supplies yet.</t>
  </si>
  <si>
    <t>Butterfly Release Party</t>
  </si>
  <si>
    <t xml:space="preserve">Nanny Tuta </t>
  </si>
  <si>
    <t>The day has come when our friend Fennec is flying back home to Africa, so Tuta helps him packing for his travel. How does the Fox feel about it?</t>
  </si>
  <si>
    <t>Packing</t>
  </si>
  <si>
    <t>The slave Tada was charged with carrying the sacred insignia of his office to the King of Benin. If he accomplishes this assignment, he will be finally a man free.</t>
  </si>
  <si>
    <t>Tada And The Royal Insignia</t>
  </si>
  <si>
    <t>The Gold Coast is normally associated with sunshine and beach holidays, but a trawl through the canals and rivers of the Gold Coast will prove anything but a holiday for the Bushwhacked co-hosts.</t>
  </si>
  <si>
    <t>Bull Sharks</t>
  </si>
  <si>
    <t>Nico has a bad cold and cannot participate in the fun adventure. In the end, he realizes that imagination is a wonderful power that he can use whenever he wants!</t>
  </si>
  <si>
    <t>Nico's Book</t>
  </si>
  <si>
    <t>Julie sees Viola hugging Pam and calling her her little treasure. She imagines that her aunt prefers Pam!</t>
  </si>
  <si>
    <t>In Aotearoa, Matariki signalled the changing of the year. During this time our ancestors conducted ceremonies
that mourned the dead, replenished our gods and made forecasts for the upcoming year.</t>
  </si>
  <si>
    <t>Te Anamata O Matariki</t>
  </si>
  <si>
    <t>Ganbu Gulin: One Mob</t>
  </si>
  <si>
    <t>Stripped of their right to hold citizenship ceremonies, the Darebin community Aboriginal community and the Council created a new day to celebrate living together.</t>
  </si>
  <si>
    <t>Jupurrurla - Man of Media</t>
  </si>
  <si>
    <t>The story of Warlpiri elder and lawman, Francis Jupurrurla Kelly, who was instrumental in starting the Indigneous media industry in Australia and who now serves as Chair of the Central Land Council.</t>
  </si>
  <si>
    <t xml:space="preserve">a l s </t>
  </si>
  <si>
    <t>Jack tries to address Esther's anger but is side-tracked when Rahu reveals Jack's instincts were right about Inia and praises him for his excellent skills. Esther is ready to report Jack's subterfuge.</t>
  </si>
  <si>
    <t>Head chef at Sydney restaurant Red Lantern Mark Jensen and author &amp; chef Jason Roberts are in the Cook Up kitchen with Adam creating some easy and simple dishes that make root vegetables the hero.</t>
  </si>
  <si>
    <t>Root Vegetable</t>
  </si>
  <si>
    <t>Weymul is a safe place to ride with lots of tracks and stories. The Red Dirt Riders visit a shearer's shed where a mysterious spirit of the country lives.</t>
  </si>
  <si>
    <t>Weymul</t>
  </si>
  <si>
    <t>Sabe (Honesty)</t>
  </si>
  <si>
    <t>Lola is in grave danger, but will Fuzzy help her and save the forest in time?</t>
  </si>
  <si>
    <t>After a long hesitation, Spartakus and Tehrig navigate through an interlayer tunnel, dangerous passage which can lead them either to Arkadia, or to their death.</t>
  </si>
  <si>
    <t>Out Of Control</t>
  </si>
  <si>
    <t>This story of -determination explores an Indigenous-led school program that's achieving real educational outcomes for the lives of disadvantaged kids from regional and remote Australia.</t>
  </si>
  <si>
    <t>Star Girls</t>
  </si>
  <si>
    <t xml:space="preserve">Our Stories </t>
  </si>
  <si>
    <t>It's not every day you come across an 83-year-old still working fulltime and living life to the fullest, but that's exactly what 2019 NAIDOC Award recipient Aunty Thelma Weston is doing.</t>
  </si>
  <si>
    <t>Aunty Thelma</t>
  </si>
  <si>
    <t>Te Ao with Moana</t>
  </si>
  <si>
    <t>A weekly current affairs program that examines New Zealand and international stories through a Maori lens. From Maori Television, Auckland, NZ, in English.</t>
  </si>
  <si>
    <t>Barkinji - Ngyiampaa - Mutthi Mutthi Country - Mungo NSW Part 2</t>
  </si>
  <si>
    <t>Rheas' Savannah</t>
  </si>
  <si>
    <t>Who Do You Think You Are? Julie Bishop</t>
  </si>
  <si>
    <t>Australia's first female Foreign Minister, Julie Bishop, has always had a love for the world, and she's now on a mission to discover where she inherited her globetrotting, adventurous spirit from.</t>
  </si>
  <si>
    <t>Julie Bishop</t>
  </si>
  <si>
    <t>Yokayi Footy</t>
  </si>
  <si>
    <t>Yokayi is Victory! AFL is back. Yokayi Footy returns with more deadly AFL action, interviews, and analysis. Hosted by Megan Waters and Andrew Krakouer.</t>
  </si>
  <si>
    <t xml:space="preserve">42 To 1 </t>
  </si>
  <si>
    <t>Buster Douglas defied logic and the odds when he beat Iron Mike Tyson in 10 rounds.</t>
  </si>
  <si>
    <t>Homeland Story</t>
  </si>
  <si>
    <t xml:space="preserve">l </t>
  </si>
  <si>
    <t>An intimate portrait of Donydji, a remote, traditional Indigenous Homeland in North-East Arnhem Land in the far north of Australia.</t>
  </si>
  <si>
    <t>Maningrida</t>
  </si>
  <si>
    <t>Stanley Chasm</t>
  </si>
  <si>
    <t>Join our Science Questers as they learn about birch bark canoes and pilot Don Todd, who has flown on every continent except Antarctica.</t>
  </si>
  <si>
    <t>Canoes</t>
  </si>
  <si>
    <t xml:space="preserve">Aussie Bush Tales </t>
  </si>
  <si>
    <t>The Aboriginal boys find some eucalyptus branches and decide to make three didgeridoos that will have the most beautiful acoustic sounds in the land.</t>
  </si>
  <si>
    <t>Three Didgeridoos</t>
  </si>
  <si>
    <t>There are maar keny bonar, six seasons. Birak is hot time, time for djiba-djobaliny, swimming time.</t>
  </si>
  <si>
    <t>Seasons And Weather</t>
  </si>
  <si>
    <t>Phenix is an 8-year-old Mi'kmaq boy from Gesgapegiag, Quebec. He helps out at his grandparents' sugar shack making maple syrup from sap and he shows us how it's done.</t>
  </si>
  <si>
    <t>Phenix</t>
  </si>
  <si>
    <t xml:space="preserve">When Joe, Nina and Buddy join in the tradition of celebrating the Summer Solstice they discover the longest day of the year is also an opportunity to be super helpers. </t>
  </si>
  <si>
    <t>Best Day Ever Part 1</t>
  </si>
  <si>
    <t>Nanny Tuta loves to sing and her friend the Fox has composed a nice song for her - 'Tuta's song'. Listen to it and sing along!</t>
  </si>
  <si>
    <t>Nanny Tuta Song</t>
  </si>
  <si>
    <t>Kayne and Kamil are heading to the Apple Island in the name of platypus population research, and to uncover a little known dangerous characteristic of this popular species.</t>
  </si>
  <si>
    <t>Platypus</t>
  </si>
  <si>
    <t>Pam is absorbed by a new puzzle and is not interested in anything else! When the team travels north to care for a caribou, Pam rediscovers that it's important to be there for her friends.</t>
  </si>
  <si>
    <t>Puzzles And Caribou</t>
  </si>
  <si>
    <t>Nico doesn't listen to Viola's warnings and ends up losing his precious turquoise stone during the adventure. In the future, he promises to be more attentive to the advice of the greats.</t>
  </si>
  <si>
    <t>Boreal Safari</t>
  </si>
  <si>
    <t xml:space="preserve">Living By The Stars </t>
  </si>
  <si>
    <t xml:space="preserve">Pacific Lockdown: Sea Of Resilience </t>
  </si>
  <si>
    <t>The Pacific's response to the Covid-19 pandemic has been one of self-reliance and resilience: turning to its communities and churches, its lands and seas.</t>
  </si>
  <si>
    <t>Already on a high after her emergency c-section, Maeve's interview nets Garner's praise. She returns to the hospital pleased with herself only to be brought back to earth by Nic and Vili.</t>
  </si>
  <si>
    <t>Pastry chef Lauren Eldridge and food writer Lorraine Elliott create their ultimate weekend sweet treats in the Cook Up kitchen with Adam.</t>
  </si>
  <si>
    <t>Weekend Bakes</t>
  </si>
  <si>
    <t>Bogged</t>
  </si>
  <si>
    <t>The Ngurin River runs to the coast but is often dry. On a rare rainy day, the Red Dirt Riders want to see how much water is in the dam.</t>
  </si>
  <si>
    <t>Beaver (Wisdom)</t>
  </si>
  <si>
    <t>Fuzzy is set on having a normal 13th birthday, but the Ancestors have other plans.</t>
  </si>
  <si>
    <t>Spooky Month</t>
  </si>
  <si>
    <t>Rebecca got lost in the forest. Bewitched by the melody of an enchanted flute, she discovers a city mysterious populated by only children and mice.</t>
  </si>
  <si>
    <t>Children... And Mice</t>
  </si>
  <si>
    <t>Aboriginal people have gathered and hunted bush tucker as ceremony on the Foreshore for generations, but recent human impacts on the ecosystem are forcing Traditional owners to adapt.</t>
  </si>
  <si>
    <t>Foreshore</t>
  </si>
  <si>
    <t>A grandfather faces the struggle of maintaining his Alian Kastom to hunt, cook share and showcase cultural feastings. In an ever-changing landscape, will Cooking Kastom be possible in the future?</t>
  </si>
  <si>
    <t>Cooking Kastom</t>
  </si>
  <si>
    <t>The 77 Percent</t>
  </si>
  <si>
    <t>Africa is home to a large number of youth as they constitute 77 per cent of the continent's population. A few ambitious youngsters come together to share their vision for the continent's future.</t>
  </si>
  <si>
    <t>GERMANY</t>
  </si>
  <si>
    <t>Barkinji Country - The Barkaa NSW Part 1</t>
  </si>
  <si>
    <t>Giant Otter Refuge</t>
  </si>
  <si>
    <t xml:space="preserve">Going Places With Ernie Dingo  </t>
  </si>
  <si>
    <t xml:space="preserve">a q w </t>
  </si>
  <si>
    <t>Ernie visits the small community of Yirrkala in the Northern Territory to reconnect with some of the local Yolngu People and to learn more about what's happening on Country.</t>
  </si>
  <si>
    <t>Yirrkala</t>
  </si>
  <si>
    <t>The Porter</t>
  </si>
  <si>
    <t xml:space="preserve">s </t>
  </si>
  <si>
    <t>Junior starts a gambling sideline backed by Queenie. Zeke's pursuit of union integration costs the community. Lucy finds her Stardust dream at risk. Marlene campaigns for an essential medical clinic.</t>
  </si>
  <si>
    <t>Rumble In The Bronx</t>
  </si>
  <si>
    <t xml:space="preserve">l v </t>
  </si>
  <si>
    <t>Jackie Chan stars as Ah Keung, a cop from Hong Kong who comes to New York City to attend his uncle's wedding. He plans a little relaxation and sightseeing, but the best-laid plans often go awry.</t>
  </si>
  <si>
    <t>HONG KONG</t>
  </si>
  <si>
    <t>Artie: Our Tribute To A Legend</t>
  </si>
  <si>
    <t>We remember and celebrate the life and achievements of the late great Arthur Beetson. Hosted by Brad Cooke and Mark Beetson.</t>
  </si>
  <si>
    <t>Ngumpin Kartiya</t>
  </si>
  <si>
    <t>This documentary looks at a proud and sometimes difficult past, and also celebrates a bright and better future.</t>
  </si>
  <si>
    <t>Ballooning</t>
  </si>
  <si>
    <t>Katherine Gorge</t>
  </si>
  <si>
    <t>Join our Science Questers as they find out why salmon are important to so many Indigenous Nations - visit a salmon hatchery!</t>
  </si>
  <si>
    <t>Biology</t>
  </si>
  <si>
    <t>While hunting for a kangaroo the Aboriginal boys were followed by a friendly emu that had just walked through a smelly prickle bush.</t>
  </si>
  <si>
    <t>Hot Emu Soup</t>
  </si>
  <si>
    <t>Celebrate Nyoongar Culture and learn more about our country with Waabiny Time</t>
  </si>
  <si>
    <t>.Gracyn is an 11-year-old Metis girl from Duck Bay, Manitoba. Gracyn is a fabulous square dancer and designs and sews the costumes for her dance troupe.</t>
  </si>
  <si>
    <t>Gracyn</t>
  </si>
  <si>
    <t>When Joe, Nina and Buddy join in the tradition of celebrating the Summer Solstice they discover the longest day of the year is also an opportunity to be super helpers.</t>
  </si>
  <si>
    <t>Best Day Ever Part 2</t>
  </si>
  <si>
    <t>Nanny Tuta and the Fox play shopping. The Fox wants to buy herself a car. Which car will Foxy choose and won't it be too big for her?</t>
  </si>
  <si>
    <t>Shop</t>
  </si>
  <si>
    <t>Kayne and Kamil are on a journey to the Epping Forest National Park in central Queensland to meet the once thought extinct, but still critically endangered, Hairy-Nosed Wombat.</t>
  </si>
  <si>
    <t>Hairy Nosed Wombat</t>
  </si>
  <si>
    <t>The children of the camp have the idea of exchanging gifts. While living the fun adventure, our three friends understand that when we give a gift, the important thing is not the object.</t>
  </si>
  <si>
    <t>Gift Story</t>
  </si>
  <si>
    <t>Nico has fun camouflaging himself and, not knowing how to stop, comes close to triggering an accident.</t>
  </si>
  <si>
    <t>Hide And Seek</t>
  </si>
  <si>
    <t>Sing About This Country</t>
  </si>
  <si>
    <t>"Sing About This Country" is a documentary following country music star Troy Cassar-Daley and his good friends from The Black Image Band</t>
  </si>
  <si>
    <t xml:space="preserve">a s </t>
  </si>
  <si>
    <t>Marty wants a serious conversation with Monique about their relationship but she is resistant, leaving Marty annoyed and feeling reckless. It seems to him that everyone is playing games.</t>
  </si>
  <si>
    <t>Adam and guests TV Presenter Julia Zemiro and chef Morgan McGlone whip up some delicious dishes in the Cook Up kitchen inspired by their favourite books.</t>
  </si>
  <si>
    <t>Favourite Books</t>
  </si>
  <si>
    <t>Harding Dam</t>
  </si>
  <si>
    <t>Trying for the dam again, the Red Dirt Riders set off on country tracks to reach their destination.</t>
  </si>
  <si>
    <t>Wolf (Humility)</t>
  </si>
  <si>
    <t>Fuzzy is visited by the spirit of a bushranger with a long lost treasure.</t>
  </si>
  <si>
    <t>Black Hat's Treasure</t>
  </si>
  <si>
    <t>Recognizing Barkar, the city of Gladiators, Spartakus asks Tehrig to bypass it, refusing to even talk about it.</t>
  </si>
  <si>
    <t>An inspiring story about the journey of a founding member of the Aboriginal Sobriety Group SA, Cyril 'Bumpa' Coaby, who has helped build the organisation from the ground up to help others in need.</t>
  </si>
  <si>
    <t>Bumpa's Legacy</t>
  </si>
  <si>
    <t>Living in Stuttgart Germany, 54-year-old Aboriginal skateboarder Chris Robinson is raising two young children and has a unique style of parenting.</t>
  </si>
  <si>
    <t>Chris Robinson</t>
  </si>
  <si>
    <t>Nitv News: Nula 2023</t>
  </si>
  <si>
    <t>The latest news from the oldest living culture, join Natalie Ahmat and the team of NITV journalists for stories from an Indigenous perspective.</t>
  </si>
  <si>
    <t>A slow TV showcase of the stunning landscapes found in Ngarrindjeri Country.</t>
  </si>
  <si>
    <t>Ngarrindjeri Country</t>
  </si>
  <si>
    <t>Super Mario Bros.</t>
  </si>
  <si>
    <t>It's up to our unlikely heroes, Mario and Luigi, to battle the evil King Koopa and his Goomba guards, free the beautiful Princess Daisy and save mankind in this adventure of a lifetime.</t>
  </si>
  <si>
    <t>Next Friday</t>
  </si>
  <si>
    <t>Hate Rising</t>
  </si>
  <si>
    <t>Hate Rising was inspired by an incident in which journalist Jorge Ramos was ejected from a Donald Trump press conference and told by the presidential candidate to 'go back to Univision'.</t>
  </si>
  <si>
    <t>Alice Dunes</t>
  </si>
  <si>
    <t>Ethnobotanist Cease Wyss shares plant knowledge; Kai shows makes punk rock cabbage!</t>
  </si>
  <si>
    <t>Earth Science</t>
  </si>
  <si>
    <t>The Elder Moort was getting hungry for some Bungarra to eat, he sent the three Aboriginal boys to catch one. They were fooled by the old Bungarra and found a camel that was stuck in a rabbit warren.</t>
  </si>
  <si>
    <t>Go Bungarra Go</t>
  </si>
  <si>
    <t>Jarli</t>
  </si>
  <si>
    <t>Proud First Nations girl, Jarli has a knack for building things, especially things that fly, and she's got a dream to be the first person to travel to other worlds in our solar system.</t>
  </si>
  <si>
    <t xml:space="preserve">On a trek to see the stars at a special place in the woods where Buddy sees lots of natural wonders but Joe and Nina are more interested in the games on a cell phone. </t>
  </si>
  <si>
    <t>Dark Zone</t>
  </si>
  <si>
    <t>Do you know what is Tuta's favourite game? It's Hide and seek! Nanny Tuta is playing Hide and seek with three butterflies. Help her find them!</t>
  </si>
  <si>
    <t>An epic journey to the sea floor to carry out research on 'a silent assassin', the deadly Cone Snail.</t>
  </si>
  <si>
    <t>Cone Snail</t>
  </si>
  <si>
    <t>Julie declares herself a tightrope walker and, unaware that she does not yet have the skills, insists on walking a high tightrope right away.</t>
  </si>
  <si>
    <t>Julie's Rodeo</t>
  </si>
  <si>
    <t>Pam is fearful when people talk to her about ghosts. It is only in a funny adventure that she will be able to distinguish the true from the false.</t>
  </si>
  <si>
    <t>White Lion</t>
  </si>
  <si>
    <t xml:space="preserve">a v </t>
  </si>
  <si>
    <t>A young African boy named Gisani finds himself destined to protect a rare and magnificent white lion cub who is cast from his pride and is forced to survive on his own.</t>
  </si>
  <si>
    <t>SOUTH AFRICA</t>
  </si>
  <si>
    <t>To The Ends Of The Earth</t>
  </si>
  <si>
    <t>The rise of extreme energy, the end of economic growth, the people caught in the middle.</t>
  </si>
  <si>
    <t>Firekeepers Of Kakadu</t>
  </si>
  <si>
    <t>A documentary following the oldest surviving culture on earth, the Bininj people of the Aboriginal lands of Kakadu, who maintain a traditional life, as they have done so for over 65,000 years.</t>
  </si>
  <si>
    <t xml:space="preserve">Fading Sands </t>
  </si>
  <si>
    <t>Something is changing in the Pacific Ocean. Tidal levels are increasing, crops are failing, storms are more powerful, and land is being eroded - all of this impacting the children of the region.</t>
  </si>
  <si>
    <t>SOLOMON ISLANDS</t>
  </si>
  <si>
    <t xml:space="preserve">Going Places With Ernie Dingo </t>
  </si>
  <si>
    <t>Ernie visits Ceduna in South Australia and meets Felicity, a softly spoken pilot, Peter, a dedicated footy fan, and Perry, a passionate fisherman, and learns all about life in this small coastal town.</t>
  </si>
  <si>
    <t>Ceduna</t>
  </si>
  <si>
    <t xml:space="preserve">Wiyi Yani U Thangani </t>
  </si>
  <si>
    <t>Wiyi Yani U Thangani (Women's Voices) is the story of strength, resilience, sovereignty and power that has been told by the voices of First Nations women and girls.</t>
  </si>
  <si>
    <t>Power To The People</t>
  </si>
  <si>
    <t>In the hottest place in Canada, the Kanaka Bar community know firsthand the rising threats of climate change. They're adapting through innovative approaches to water, food and resource security.</t>
  </si>
  <si>
    <t>Kanaka Bar</t>
  </si>
  <si>
    <t>Chuck And The First People's Kitchen</t>
  </si>
  <si>
    <t>Chuck visits Toronto and learn more about urban Indigenous kitchen.</t>
  </si>
  <si>
    <t>Toronto</t>
  </si>
  <si>
    <t>The Last Land - Gespe'gewa'gi</t>
  </si>
  <si>
    <t>Pam Isaac is one of Listuguj's most lively characters and a key force on the aquaculture team. Through Pam, we find out about the efforts being taken to save the salmon and protect the rivers.</t>
  </si>
  <si>
    <t>Back To The River Pam</t>
  </si>
  <si>
    <t>Trading Cultures</t>
  </si>
  <si>
    <t>Three artists from Makassar, Indonesia and three artists from Yirrkala, East Arnhem Land reconnect a 400 year old trade relationship through art.</t>
  </si>
  <si>
    <t xml:space="preserve">Alone Australia </t>
  </si>
  <si>
    <t xml:space="preserve">In this episode, the participants reveal the sources of their strength as they battle hunger, the elements, and their own thoughts in the Tasmanian wilderness. </t>
  </si>
  <si>
    <t>Insidious</t>
  </si>
  <si>
    <t xml:space="preserve">Lycett And Wallis </t>
  </si>
  <si>
    <t>Convict artist Joseph Lycett and his patron Newcastle Commandant Captain James Wallis started an art revolution that resulted in the preservation of vast amounts of Aboriginal Cultural Knowledge.</t>
  </si>
  <si>
    <t>The Law Of The Mogokhs</t>
  </si>
  <si>
    <t>The Squirrel Man</t>
  </si>
  <si>
    <t>The Marsh</t>
  </si>
  <si>
    <t>The young boy looks to the sky as an enormous Eagle flies down to teach the Law of Love.</t>
  </si>
  <si>
    <t>The Icy Web</t>
  </si>
  <si>
    <t>In a protected forest on the southern edge of Brazil's Amazon Rainforest, lives one of the most intelligent and agile monkeys of the New World - the white-whiskered spider monkey.</t>
  </si>
  <si>
    <t>The Capture Of The Demosthenes</t>
  </si>
  <si>
    <t>A giant Grizzly Bear emerges from the forest, and the boy learns about the Law of Courage.</t>
  </si>
  <si>
    <t>The Wishing Tree</t>
  </si>
  <si>
    <t>The Pirate Convention</t>
  </si>
  <si>
    <t xml:space="preserve">At the northern edge of the Pantanal, in one of the largest tropical wetlands on Earth, is a small pond that is home to an unusual family of rodents. </t>
  </si>
  <si>
    <t>The magnificent rhea, the biggest bird in South America, can't fly. But they have other skills, and have a different way of doing things.</t>
  </si>
  <si>
    <t>At the southern edge of the Pantanal, in one of the world's largest tropical wetlands, Biologist Carolina Ribas and her local guide, Arilei Terena search for a giant otter den.</t>
  </si>
  <si>
    <t>The Pantanal is the largest tropical wetland on Earth, yet it’s also one of the most unforgiving habitats to call home.</t>
  </si>
  <si>
    <t>As tourists flock to this ‘undiscovered paradise’ the locals wonder how it will change the lives they’ve always lived.</t>
  </si>
  <si>
    <t>Manuhiri</t>
  </si>
  <si>
    <t>Hunting Aotearoa</t>
  </si>
  <si>
    <t xml:space="preserve">Howie goes hunting near Carpenter Lake with Native American friends, on the hunt for wild deer. </t>
  </si>
  <si>
    <t>The Treasures Of Viola</t>
  </si>
  <si>
    <t>A large and imposing creature similar to Bigfoot, the Sabe, appears to teach the boy about the Law of Honesty.</t>
  </si>
  <si>
    <t>The Battle Of Lola's Forest</t>
  </si>
  <si>
    <t>Māori would meet at different times throughout the year to discuss the lessons of the recently past seasons and to determine the bounty of the impending seasons.</t>
  </si>
  <si>
    <t>The Division of Time</t>
  </si>
  <si>
    <t>A Beaver scurries up to the boy from behind a fallen tree to provide the Law of Wisdom.</t>
  </si>
  <si>
    <t>Tamanuiterā - The Sun</t>
  </si>
  <si>
    <t>We discover the sun's connection to how our ancestors divided the year into seasons, and how his movements throughout the year signalled the winter and summer solstices.</t>
  </si>
  <si>
    <t>The boy is startled as a Timber Wolf steps out of the shadow to explain the Law of Humility.</t>
  </si>
  <si>
    <t>The Gladiators Of Barkar</t>
  </si>
  <si>
    <t>The Pantanal</t>
  </si>
  <si>
    <t>The Haunted Wreck</t>
  </si>
  <si>
    <t>Josh and Renai move to a new house, seeking a fresh start. However, when their son, Dalton, mysteriously falls into a coma, paranormal events start occurring in the house.</t>
  </si>
  <si>
    <t>MOTORSPORTS</t>
  </si>
  <si>
    <t>RUGBY LEAGUE</t>
  </si>
  <si>
    <t>AFL</t>
  </si>
  <si>
    <t>FOOTBALL</t>
  </si>
  <si>
    <t>NATURAL HISTORY</t>
  </si>
  <si>
    <t>DOCUMENTARY SERIES</t>
  </si>
  <si>
    <t>FEATURE DOCUMENTARY</t>
  </si>
  <si>
    <t>MOVIE</t>
  </si>
  <si>
    <t>KARLA GRANT</t>
  </si>
  <si>
    <t>LATE NIGHT MOVIE</t>
  </si>
  <si>
    <t xml:space="preserve">OVER THE BLACK DOT </t>
  </si>
  <si>
    <t>ADVENTURE</t>
  </si>
  <si>
    <t xml:space="preserve">YOKAYI FOOTY </t>
  </si>
  <si>
    <t>TRAVEL</t>
  </si>
  <si>
    <t>DRAMA</t>
  </si>
  <si>
    <t>NULA</t>
  </si>
  <si>
    <t>FAMILY MOVIE</t>
  </si>
  <si>
    <t>SURFING</t>
  </si>
  <si>
    <t>A streetwise man flees South Central Los Angeles heading to the suburbs and his lottery-winner uncle and cousin to
avoid a neighborhood thug with a grudge who has just escaped from prison.</t>
  </si>
  <si>
    <t>Week 16: Sunday 16th April to Saturday 23rd April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</si>
</sst>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4771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80"/>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2" bestFit="1" customWidth="1"/>
    <col min="2" max="2" width="9.57421875" style="2" bestFit="1" customWidth="1"/>
    <col min="3" max="3" width="32.421875" style="1" customWidth="1"/>
    <col min="4" max="4" width="31.28125" style="1" customWidth="1"/>
    <col min="5" max="5" width="13.57421875" style="2" bestFit="1" customWidth="1"/>
    <col min="6" max="6" width="15.140625" style="2" bestFit="1" customWidth="1"/>
    <col min="7" max="7" width="12.140625" style="2" bestFit="1" customWidth="1"/>
    <col min="8" max="8" width="15.8515625" style="2" bestFit="1" customWidth="1"/>
    <col min="9" max="9" width="8.7109375" style="2" customWidth="1"/>
    <col min="10" max="10" width="18.7109375" style="2" customWidth="1"/>
    <col min="11" max="11" width="36.8515625" style="3" customWidth="1"/>
    <col min="12" max="12" width="16.7109375" style="2" bestFit="1" customWidth="1"/>
    <col min="13" max="13" width="17.57421875" style="2" bestFit="1" customWidth="1"/>
    <col min="14" max="14" width="16.140625" style="2" bestFit="1" customWidth="1"/>
  </cols>
  <sheetData>
    <row r="1" ht="145.5" customHeight="1"/>
    <row r="2" spans="1:11" s="10" customFormat="1" ht="14.25">
      <c r="A2" s="10" t="s">
        <v>480</v>
      </c>
      <c r="C2" s="9"/>
      <c r="D2" s="9"/>
      <c r="K2" s="9"/>
    </row>
    <row r="3" spans="1:14" ht="14.25">
      <c r="A3" s="2" t="s">
        <v>0</v>
      </c>
      <c r="B3" s="2" t="s">
        <v>1</v>
      </c>
      <c r="C3" s="1" t="s">
        <v>2</v>
      </c>
      <c r="D3" s="1" t="s">
        <v>6</v>
      </c>
      <c r="E3" s="2" t="s">
        <v>9</v>
      </c>
      <c r="F3" s="2" t="s">
        <v>7</v>
      </c>
      <c r="G3" s="2" t="s">
        <v>3</v>
      </c>
      <c r="H3" s="2" t="s">
        <v>4</v>
      </c>
      <c r="I3" s="2" t="s">
        <v>8</v>
      </c>
      <c r="J3"/>
      <c r="K3" s="3" t="s">
        <v>5</v>
      </c>
      <c r="L3" s="2" t="s">
        <v>10</v>
      </c>
      <c r="M3" s="2" t="s">
        <v>11</v>
      </c>
      <c r="N3" s="2" t="s">
        <v>12</v>
      </c>
    </row>
    <row r="4" spans="1:13" ht="57.75">
      <c r="A4" s="2" t="str">
        <f aca="true" t="shared" si="0" ref="A4:A37">"2023-04-16"</f>
        <v>2023-04-16</v>
      </c>
      <c r="B4" s="2" t="str">
        <f>"0500"</f>
        <v>0500</v>
      </c>
      <c r="C4" s="1" t="s">
        <v>13</v>
      </c>
      <c r="E4" s="2" t="str">
        <f>"03"</f>
        <v>03</v>
      </c>
      <c r="F4" s="2">
        <v>7</v>
      </c>
      <c r="G4" s="2" t="s">
        <v>14</v>
      </c>
      <c r="H4" s="2" t="s">
        <v>15</v>
      </c>
      <c r="I4" s="2" t="s">
        <v>17</v>
      </c>
      <c r="J4" s="4"/>
      <c r="K4" s="3" t="s">
        <v>16</v>
      </c>
      <c r="L4" s="2">
        <v>2012</v>
      </c>
      <c r="M4" s="2" t="s">
        <v>18</v>
      </c>
    </row>
    <row r="5" spans="1:13" ht="28.5">
      <c r="A5" s="2" t="str">
        <f t="shared" si="0"/>
        <v>2023-04-16</v>
      </c>
      <c r="B5" s="2" t="str">
        <f>"0600"</f>
        <v>0600</v>
      </c>
      <c r="C5" s="1" t="s">
        <v>19</v>
      </c>
      <c r="D5" s="1" t="s">
        <v>21</v>
      </c>
      <c r="E5" s="2" t="str">
        <f>"02"</f>
        <v>02</v>
      </c>
      <c r="F5" s="2">
        <v>4</v>
      </c>
      <c r="G5" s="2" t="s">
        <v>14</v>
      </c>
      <c r="I5" s="2" t="s">
        <v>17</v>
      </c>
      <c r="J5" s="4"/>
      <c r="K5" s="3" t="s">
        <v>20</v>
      </c>
      <c r="L5" s="2">
        <v>2019</v>
      </c>
      <c r="M5" s="2" t="s">
        <v>18</v>
      </c>
    </row>
    <row r="6" spans="1:13" ht="28.5">
      <c r="A6" s="2" t="str">
        <f t="shared" si="0"/>
        <v>2023-04-16</v>
      </c>
      <c r="B6" s="2" t="str">
        <f>"0625"</f>
        <v>0625</v>
      </c>
      <c r="C6" s="1" t="s">
        <v>19</v>
      </c>
      <c r="D6" s="1" t="s">
        <v>24</v>
      </c>
      <c r="E6" s="2" t="str">
        <f>"02"</f>
        <v>02</v>
      </c>
      <c r="F6" s="2">
        <v>5</v>
      </c>
      <c r="G6" s="2" t="s">
        <v>23</v>
      </c>
      <c r="I6" s="2" t="s">
        <v>17</v>
      </c>
      <c r="J6" s="4"/>
      <c r="K6" s="3" t="s">
        <v>20</v>
      </c>
      <c r="L6" s="2">
        <v>2019</v>
      </c>
      <c r="M6" s="2" t="s">
        <v>18</v>
      </c>
    </row>
    <row r="7" spans="1:13" ht="57.75">
      <c r="A7" s="2" t="str">
        <f t="shared" si="0"/>
        <v>2023-04-16</v>
      </c>
      <c r="B7" s="2" t="str">
        <f>"0650"</f>
        <v>0650</v>
      </c>
      <c r="C7" s="1" t="s">
        <v>25</v>
      </c>
      <c r="D7" s="1" t="s">
        <v>27</v>
      </c>
      <c r="E7" s="2" t="str">
        <f>"01"</f>
        <v>01</v>
      </c>
      <c r="F7" s="2">
        <v>3</v>
      </c>
      <c r="G7" s="2" t="s">
        <v>23</v>
      </c>
      <c r="I7" s="2" t="s">
        <v>17</v>
      </c>
      <c r="J7" s="4"/>
      <c r="K7" s="3" t="s">
        <v>26</v>
      </c>
      <c r="L7" s="2">
        <v>2018</v>
      </c>
      <c r="M7" s="2" t="s">
        <v>28</v>
      </c>
    </row>
    <row r="8" spans="1:13" ht="72">
      <c r="A8" s="2" t="str">
        <f t="shared" si="0"/>
        <v>2023-04-16</v>
      </c>
      <c r="B8" s="2" t="str">
        <f>"0715"</f>
        <v>0715</v>
      </c>
      <c r="C8" s="1" t="s">
        <v>29</v>
      </c>
      <c r="D8" s="1" t="s">
        <v>31</v>
      </c>
      <c r="E8" s="2" t="str">
        <f>"02"</f>
        <v>02</v>
      </c>
      <c r="F8" s="2">
        <v>5</v>
      </c>
      <c r="G8" s="2" t="s">
        <v>23</v>
      </c>
      <c r="I8" s="2" t="s">
        <v>17</v>
      </c>
      <c r="J8" s="4"/>
      <c r="K8" s="3" t="s">
        <v>30</v>
      </c>
      <c r="L8" s="2">
        <v>2018</v>
      </c>
      <c r="M8" s="2" t="s">
        <v>18</v>
      </c>
    </row>
    <row r="9" spans="1:13" ht="43.5">
      <c r="A9" s="2" t="str">
        <f t="shared" si="0"/>
        <v>2023-04-16</v>
      </c>
      <c r="B9" s="2" t="str">
        <f>"0730"</f>
        <v>0730</v>
      </c>
      <c r="C9" s="1" t="s">
        <v>32</v>
      </c>
      <c r="D9" s="1" t="s">
        <v>34</v>
      </c>
      <c r="E9" s="2" t="str">
        <f>"01"</f>
        <v>01</v>
      </c>
      <c r="F9" s="2">
        <v>9</v>
      </c>
      <c r="G9" s="2" t="s">
        <v>23</v>
      </c>
      <c r="I9" s="2" t="s">
        <v>17</v>
      </c>
      <c r="J9" s="4"/>
      <c r="K9" s="3" t="s">
        <v>33</v>
      </c>
      <c r="L9" s="2">
        <v>2009</v>
      </c>
      <c r="M9" s="2" t="s">
        <v>35</v>
      </c>
    </row>
    <row r="10" spans="1:13" ht="72">
      <c r="A10" s="2" t="str">
        <f t="shared" si="0"/>
        <v>2023-04-16</v>
      </c>
      <c r="B10" s="2" t="str">
        <f>"0755"</f>
        <v>0755</v>
      </c>
      <c r="C10" s="1" t="s">
        <v>36</v>
      </c>
      <c r="D10" s="1" t="s">
        <v>39</v>
      </c>
      <c r="E10" s="2" t="str">
        <f>"02"</f>
        <v>02</v>
      </c>
      <c r="F10" s="2">
        <v>15</v>
      </c>
      <c r="G10" s="2" t="s">
        <v>14</v>
      </c>
      <c r="H10" s="2" t="s">
        <v>37</v>
      </c>
      <c r="I10" s="2" t="s">
        <v>17</v>
      </c>
      <c r="J10" s="4"/>
      <c r="K10" s="3" t="s">
        <v>38</v>
      </c>
      <c r="L10" s="2">
        <v>2020</v>
      </c>
      <c r="M10" s="2" t="s">
        <v>28</v>
      </c>
    </row>
    <row r="11" spans="1:13" ht="57.75">
      <c r="A11" s="2" t="str">
        <f t="shared" si="0"/>
        <v>2023-04-16</v>
      </c>
      <c r="B11" s="2" t="str">
        <f>"0805"</f>
        <v>0805</v>
      </c>
      <c r="C11" s="1" t="s">
        <v>40</v>
      </c>
      <c r="D11" s="1" t="s">
        <v>42</v>
      </c>
      <c r="E11" s="2" t="str">
        <f>"01"</f>
        <v>01</v>
      </c>
      <c r="F11" s="2">
        <v>39</v>
      </c>
      <c r="G11" s="2" t="s">
        <v>23</v>
      </c>
      <c r="I11" s="2" t="s">
        <v>17</v>
      </c>
      <c r="J11" s="4"/>
      <c r="K11" s="3" t="s">
        <v>41</v>
      </c>
      <c r="L11" s="2">
        <v>2020</v>
      </c>
      <c r="M11" s="2" t="s">
        <v>28</v>
      </c>
    </row>
    <row r="12" spans="1:13" ht="43.5">
      <c r="A12" s="2" t="str">
        <f t="shared" si="0"/>
        <v>2023-04-16</v>
      </c>
      <c r="B12" s="2" t="str">
        <f>"0815"</f>
        <v>0815</v>
      </c>
      <c r="C12" s="1" t="s">
        <v>43</v>
      </c>
      <c r="D12" s="1" t="s">
        <v>45</v>
      </c>
      <c r="E12" s="2" t="str">
        <f>"02"</f>
        <v>02</v>
      </c>
      <c r="F12" s="2">
        <v>9</v>
      </c>
      <c r="G12" s="2" t="s">
        <v>23</v>
      </c>
      <c r="I12" s="2" t="s">
        <v>17</v>
      </c>
      <c r="J12" s="4"/>
      <c r="K12" s="3" t="s">
        <v>44</v>
      </c>
      <c r="L12" s="2">
        <v>2021</v>
      </c>
      <c r="M12" s="2" t="s">
        <v>46</v>
      </c>
    </row>
    <row r="13" spans="1:14" ht="57.75">
      <c r="A13" s="2" t="str">
        <f t="shared" si="0"/>
        <v>2023-04-16</v>
      </c>
      <c r="B13" s="2" t="str">
        <f>"0820"</f>
        <v>0820</v>
      </c>
      <c r="C13" s="1" t="s">
        <v>47</v>
      </c>
      <c r="D13" s="1" t="s">
        <v>430</v>
      </c>
      <c r="E13" s="2" t="str">
        <f>"01"</f>
        <v>01</v>
      </c>
      <c r="F13" s="2">
        <v>6</v>
      </c>
      <c r="G13" s="2" t="s">
        <v>14</v>
      </c>
      <c r="I13" s="2" t="s">
        <v>17</v>
      </c>
      <c r="J13" s="4"/>
      <c r="K13" s="3" t="s">
        <v>48</v>
      </c>
      <c r="L13" s="2">
        <v>1985</v>
      </c>
      <c r="M13" s="2" t="s">
        <v>49</v>
      </c>
      <c r="N13" s="2" t="s">
        <v>22</v>
      </c>
    </row>
    <row r="14" spans="1:13" ht="72">
      <c r="A14" s="2" t="str">
        <f t="shared" si="0"/>
        <v>2023-04-16</v>
      </c>
      <c r="B14" s="2" t="str">
        <f>"0845"</f>
        <v>0845</v>
      </c>
      <c r="C14" s="1" t="s">
        <v>50</v>
      </c>
      <c r="D14" s="1" t="s">
        <v>53</v>
      </c>
      <c r="E14" s="2" t="str">
        <f>"03"</f>
        <v>03</v>
      </c>
      <c r="F14" s="2">
        <v>5</v>
      </c>
      <c r="G14" s="2" t="s">
        <v>14</v>
      </c>
      <c r="H14" s="2" t="s">
        <v>51</v>
      </c>
      <c r="I14" s="2" t="s">
        <v>17</v>
      </c>
      <c r="J14" s="4"/>
      <c r="K14" s="3" t="s">
        <v>52</v>
      </c>
      <c r="L14" s="2">
        <v>2015</v>
      </c>
      <c r="M14" s="2" t="s">
        <v>18</v>
      </c>
    </row>
    <row r="15" spans="1:13" ht="72">
      <c r="A15" s="2" t="str">
        <f t="shared" si="0"/>
        <v>2023-04-16</v>
      </c>
      <c r="B15" s="2" t="str">
        <f>"0910"</f>
        <v>0910</v>
      </c>
      <c r="C15" s="1" t="s">
        <v>54</v>
      </c>
      <c r="D15" s="1" t="s">
        <v>56</v>
      </c>
      <c r="E15" s="2" t="str">
        <f>"03"</f>
        <v>03</v>
      </c>
      <c r="F15" s="2">
        <v>3</v>
      </c>
      <c r="G15" s="2" t="s">
        <v>23</v>
      </c>
      <c r="I15" s="2" t="s">
        <v>17</v>
      </c>
      <c r="J15" s="4"/>
      <c r="K15" s="3" t="s">
        <v>55</v>
      </c>
      <c r="L15" s="2">
        <v>2019</v>
      </c>
      <c r="M15" s="2" t="s">
        <v>28</v>
      </c>
    </row>
    <row r="16" spans="1:13" ht="72">
      <c r="A16" s="2" t="str">
        <f t="shared" si="0"/>
        <v>2023-04-16</v>
      </c>
      <c r="B16" s="2" t="str">
        <f>"0935"</f>
        <v>0935</v>
      </c>
      <c r="C16" s="1" t="s">
        <v>54</v>
      </c>
      <c r="D16" s="1" t="s">
        <v>58</v>
      </c>
      <c r="E16" s="2" t="str">
        <f>"03"</f>
        <v>03</v>
      </c>
      <c r="F16" s="2">
        <v>4</v>
      </c>
      <c r="G16" s="2" t="s">
        <v>23</v>
      </c>
      <c r="I16" s="2" t="s">
        <v>17</v>
      </c>
      <c r="J16" s="4"/>
      <c r="K16" s="3" t="s">
        <v>57</v>
      </c>
      <c r="L16" s="2">
        <v>2019</v>
      </c>
      <c r="M16" s="2" t="s">
        <v>28</v>
      </c>
    </row>
    <row r="17" spans="1:14" ht="43.5">
      <c r="A17" s="7" t="str">
        <f t="shared" si="0"/>
        <v>2023-04-16</v>
      </c>
      <c r="B17" s="7" t="str">
        <f>"1000"</f>
        <v>1000</v>
      </c>
      <c r="C17" s="8" t="s">
        <v>59</v>
      </c>
      <c r="D17" s="8" t="s">
        <v>62</v>
      </c>
      <c r="E17" s="7" t="str">
        <f>"2023"</f>
        <v>2023</v>
      </c>
      <c r="F17" s="7">
        <v>6</v>
      </c>
      <c r="G17" s="7" t="s">
        <v>60</v>
      </c>
      <c r="H17" s="7"/>
      <c r="I17" s="7" t="s">
        <v>17</v>
      </c>
      <c r="J17" s="5" t="s">
        <v>461</v>
      </c>
      <c r="K17" s="6" t="s">
        <v>61</v>
      </c>
      <c r="L17" s="7">
        <v>2023</v>
      </c>
      <c r="M17" s="7" t="s">
        <v>63</v>
      </c>
      <c r="N17" s="7"/>
    </row>
    <row r="18" spans="1:14" ht="43.5">
      <c r="A18" s="7" t="str">
        <f t="shared" si="0"/>
        <v>2023-04-16</v>
      </c>
      <c r="B18" s="7" t="str">
        <f>"1100"</f>
        <v>1100</v>
      </c>
      <c r="C18" s="8" t="s">
        <v>64</v>
      </c>
      <c r="D18" s="8" t="s">
        <v>66</v>
      </c>
      <c r="E18" s="7" t="str">
        <f>"2022"</f>
        <v>2022</v>
      </c>
      <c r="F18" s="7">
        <v>3</v>
      </c>
      <c r="G18" s="7" t="s">
        <v>60</v>
      </c>
      <c r="H18" s="7"/>
      <c r="I18" s="7" t="s">
        <v>17</v>
      </c>
      <c r="J18" s="5" t="s">
        <v>462</v>
      </c>
      <c r="K18" s="6" t="s">
        <v>65</v>
      </c>
      <c r="L18" s="7">
        <v>2022</v>
      </c>
      <c r="M18" s="7" t="s">
        <v>18</v>
      </c>
      <c r="N18" s="7"/>
    </row>
    <row r="19" spans="1:14" ht="72">
      <c r="A19" s="7" t="str">
        <f t="shared" si="0"/>
        <v>2023-04-16</v>
      </c>
      <c r="B19" s="7" t="str">
        <f>"1200"</f>
        <v>1200</v>
      </c>
      <c r="C19" s="8" t="s">
        <v>67</v>
      </c>
      <c r="D19" s="8" t="s">
        <v>69</v>
      </c>
      <c r="E19" s="7" t="str">
        <f>"01"</f>
        <v>01</v>
      </c>
      <c r="F19" s="7">
        <v>2</v>
      </c>
      <c r="G19" s="7" t="s">
        <v>14</v>
      </c>
      <c r="H19" s="7"/>
      <c r="I19" s="7" t="s">
        <v>17</v>
      </c>
      <c r="J19" s="5" t="s">
        <v>463</v>
      </c>
      <c r="K19" s="6" t="s">
        <v>68</v>
      </c>
      <c r="L19" s="7">
        <v>2018</v>
      </c>
      <c r="M19" s="7" t="s">
        <v>18</v>
      </c>
      <c r="N19" s="7"/>
    </row>
    <row r="20" spans="1:14" ht="28.5">
      <c r="A20" s="7" t="str">
        <f t="shared" si="0"/>
        <v>2023-04-16</v>
      </c>
      <c r="B20" s="7" t="str">
        <f>"1230"</f>
        <v>1230</v>
      </c>
      <c r="C20" s="8" t="s">
        <v>70</v>
      </c>
      <c r="D20" s="8" t="s">
        <v>72</v>
      </c>
      <c r="E20" s="7" t="str">
        <f>"2022"</f>
        <v>2022</v>
      </c>
      <c r="F20" s="7">
        <v>2</v>
      </c>
      <c r="G20" s="7" t="s">
        <v>60</v>
      </c>
      <c r="H20" s="7"/>
      <c r="I20" s="7" t="s">
        <v>17</v>
      </c>
      <c r="J20" s="5" t="s">
        <v>464</v>
      </c>
      <c r="K20" s="6" t="s">
        <v>71</v>
      </c>
      <c r="L20" s="7">
        <v>2022</v>
      </c>
      <c r="M20" s="7" t="s">
        <v>18</v>
      </c>
      <c r="N20" s="7"/>
    </row>
    <row r="21" spans="1:14" ht="72">
      <c r="A21" s="7" t="str">
        <f t="shared" si="0"/>
        <v>2023-04-16</v>
      </c>
      <c r="B21" s="7" t="str">
        <f>"1400"</f>
        <v>1400</v>
      </c>
      <c r="C21" s="8" t="s">
        <v>73</v>
      </c>
      <c r="D21" s="8"/>
      <c r="E21" s="7" t="str">
        <f>"0"</f>
        <v>0</v>
      </c>
      <c r="F21" s="7">
        <v>0</v>
      </c>
      <c r="G21" s="7" t="s">
        <v>23</v>
      </c>
      <c r="H21" s="7"/>
      <c r="I21" s="7" t="s">
        <v>17</v>
      </c>
      <c r="J21" s="5" t="s">
        <v>478</v>
      </c>
      <c r="K21" s="6" t="s">
        <v>74</v>
      </c>
      <c r="L21" s="7">
        <v>2015</v>
      </c>
      <c r="M21" s="7" t="s">
        <v>18</v>
      </c>
      <c r="N21" s="7"/>
    </row>
    <row r="22" spans="1:14" ht="43.5">
      <c r="A22" s="7" t="str">
        <f t="shared" si="0"/>
        <v>2023-04-16</v>
      </c>
      <c r="B22" s="7" t="str">
        <f>"1430"</f>
        <v>1430</v>
      </c>
      <c r="C22" s="8" t="s">
        <v>75</v>
      </c>
      <c r="D22" s="8"/>
      <c r="E22" s="7" t="str">
        <f>"0"</f>
        <v>0</v>
      </c>
      <c r="F22" s="7">
        <v>0</v>
      </c>
      <c r="G22" s="7" t="s">
        <v>60</v>
      </c>
      <c r="H22" s="7"/>
      <c r="I22" s="7" t="s">
        <v>17</v>
      </c>
      <c r="J22" s="5" t="s">
        <v>478</v>
      </c>
      <c r="K22" s="6" t="s">
        <v>76</v>
      </c>
      <c r="L22" s="7">
        <v>0</v>
      </c>
      <c r="M22" s="7" t="s">
        <v>18</v>
      </c>
      <c r="N22" s="7"/>
    </row>
    <row r="23" spans="1:14" ht="28.5">
      <c r="A23" s="7" t="str">
        <f t="shared" si="0"/>
        <v>2023-04-16</v>
      </c>
      <c r="B23" s="7" t="str">
        <f>"1500"</f>
        <v>1500</v>
      </c>
      <c r="C23" s="8" t="s">
        <v>77</v>
      </c>
      <c r="D23" s="8" t="s">
        <v>79</v>
      </c>
      <c r="E23" s="7" t="str">
        <f>"2022"</f>
        <v>2022</v>
      </c>
      <c r="F23" s="7">
        <v>4</v>
      </c>
      <c r="G23" s="7" t="s">
        <v>60</v>
      </c>
      <c r="H23" s="7"/>
      <c r="I23" s="7" t="s">
        <v>17</v>
      </c>
      <c r="J23" s="5" t="s">
        <v>463</v>
      </c>
      <c r="K23" s="6" t="s">
        <v>78</v>
      </c>
      <c r="L23" s="7">
        <v>2022</v>
      </c>
      <c r="M23" s="7" t="s">
        <v>18</v>
      </c>
      <c r="N23" s="7"/>
    </row>
    <row r="24" spans="1:14" ht="28.5">
      <c r="A24" s="7" t="str">
        <f t="shared" si="0"/>
        <v>2023-04-16</v>
      </c>
      <c r="B24" s="7" t="str">
        <f>"1615"</f>
        <v>1615</v>
      </c>
      <c r="C24" s="8" t="s">
        <v>80</v>
      </c>
      <c r="D24" s="8" t="s">
        <v>82</v>
      </c>
      <c r="E24" s="7" t="str">
        <f>"2022"</f>
        <v>2022</v>
      </c>
      <c r="F24" s="7">
        <v>4</v>
      </c>
      <c r="G24" s="7" t="s">
        <v>60</v>
      </c>
      <c r="H24" s="7"/>
      <c r="I24" s="7" t="s">
        <v>17</v>
      </c>
      <c r="J24" s="5" t="s">
        <v>463</v>
      </c>
      <c r="K24" s="6" t="s">
        <v>81</v>
      </c>
      <c r="L24" s="7">
        <v>2022</v>
      </c>
      <c r="M24" s="7" t="s">
        <v>18</v>
      </c>
      <c r="N24" s="7"/>
    </row>
    <row r="25" spans="1:13" ht="57.75">
      <c r="A25" s="2" t="str">
        <f t="shared" si="0"/>
        <v>2023-04-16</v>
      </c>
      <c r="B25" s="2" t="str">
        <f>"1730"</f>
        <v>1730</v>
      </c>
      <c r="C25" s="1" t="s">
        <v>83</v>
      </c>
      <c r="E25" s="2" t="str">
        <f>" "</f>
        <v> </v>
      </c>
      <c r="F25" s="2">
        <v>0</v>
      </c>
      <c r="G25" s="2" t="s">
        <v>23</v>
      </c>
      <c r="I25" s="2" t="s">
        <v>17</v>
      </c>
      <c r="J25" s="4"/>
      <c r="K25" s="3" t="s">
        <v>84</v>
      </c>
      <c r="L25" s="2">
        <v>2019</v>
      </c>
      <c r="M25" s="2" t="s">
        <v>18</v>
      </c>
    </row>
    <row r="26" spans="1:14" ht="72">
      <c r="A26" s="2" t="str">
        <f t="shared" si="0"/>
        <v>2023-04-16</v>
      </c>
      <c r="B26" s="2" t="str">
        <f>"1740"</f>
        <v>1740</v>
      </c>
      <c r="C26" s="1" t="s">
        <v>85</v>
      </c>
      <c r="E26" s="2" t="str">
        <f>"01"</f>
        <v>01</v>
      </c>
      <c r="F26" s="2">
        <v>4</v>
      </c>
      <c r="G26" s="2" t="s">
        <v>14</v>
      </c>
      <c r="H26" s="2" t="s">
        <v>86</v>
      </c>
      <c r="I26" s="2" t="s">
        <v>17</v>
      </c>
      <c r="J26" s="4"/>
      <c r="K26" s="3" t="s">
        <v>87</v>
      </c>
      <c r="L26" s="2">
        <v>2022</v>
      </c>
      <c r="M26" s="2" t="s">
        <v>18</v>
      </c>
      <c r="N26" s="2" t="s">
        <v>22</v>
      </c>
    </row>
    <row r="27" spans="1:13" ht="57.75">
      <c r="A27" s="2" t="str">
        <f t="shared" si="0"/>
        <v>2023-04-16</v>
      </c>
      <c r="B27" s="2" t="str">
        <f>"1810"</f>
        <v>1810</v>
      </c>
      <c r="C27" s="1" t="s">
        <v>88</v>
      </c>
      <c r="E27" s="2" t="str">
        <f>"2023"</f>
        <v>2023</v>
      </c>
      <c r="F27" s="2">
        <v>69</v>
      </c>
      <c r="G27" s="2" t="s">
        <v>60</v>
      </c>
      <c r="I27" s="2" t="s">
        <v>17</v>
      </c>
      <c r="J27" s="4"/>
      <c r="K27" s="3" t="s">
        <v>89</v>
      </c>
      <c r="L27" s="2">
        <v>2023</v>
      </c>
      <c r="M27" s="2" t="s">
        <v>18</v>
      </c>
    </row>
    <row r="28" spans="1:14" ht="72">
      <c r="A28" s="7" t="str">
        <f t="shared" si="0"/>
        <v>2023-04-16</v>
      </c>
      <c r="B28" s="7" t="str">
        <f>"1820"</f>
        <v>1820</v>
      </c>
      <c r="C28" s="8" t="s">
        <v>90</v>
      </c>
      <c r="D28" s="8" t="s">
        <v>92</v>
      </c>
      <c r="E28" s="7" t="str">
        <f>"01"</f>
        <v>01</v>
      </c>
      <c r="F28" s="7">
        <v>2</v>
      </c>
      <c r="G28" s="7" t="s">
        <v>14</v>
      </c>
      <c r="H28" s="7" t="s">
        <v>51</v>
      </c>
      <c r="I28" s="7" t="s">
        <v>17</v>
      </c>
      <c r="J28" s="5" t="s">
        <v>465</v>
      </c>
      <c r="K28" s="6" t="s">
        <v>91</v>
      </c>
      <c r="L28" s="7">
        <v>2016</v>
      </c>
      <c r="M28" s="7" t="s">
        <v>46</v>
      </c>
      <c r="N28" s="7" t="s">
        <v>22</v>
      </c>
    </row>
    <row r="29" spans="1:14" ht="72">
      <c r="A29" s="7" t="str">
        <f t="shared" si="0"/>
        <v>2023-04-16</v>
      </c>
      <c r="B29" s="7" t="str">
        <f>"1920"</f>
        <v>1920</v>
      </c>
      <c r="C29" s="8" t="s">
        <v>93</v>
      </c>
      <c r="D29" s="8"/>
      <c r="E29" s="7" t="str">
        <f>"01"</f>
        <v>01</v>
      </c>
      <c r="F29" s="7">
        <v>5</v>
      </c>
      <c r="G29" s="7" t="s">
        <v>14</v>
      </c>
      <c r="H29" s="7" t="s">
        <v>15</v>
      </c>
      <c r="I29" s="7" t="s">
        <v>17</v>
      </c>
      <c r="J29" s="5" t="s">
        <v>466</v>
      </c>
      <c r="K29" s="6" t="s">
        <v>94</v>
      </c>
      <c r="L29" s="7">
        <v>2022</v>
      </c>
      <c r="M29" s="7" t="s">
        <v>18</v>
      </c>
      <c r="N29" s="7" t="s">
        <v>22</v>
      </c>
    </row>
    <row r="30" spans="1:14" ht="72">
      <c r="A30" s="7" t="str">
        <f t="shared" si="0"/>
        <v>2023-04-16</v>
      </c>
      <c r="B30" s="7" t="str">
        <f>"1955"</f>
        <v>1955</v>
      </c>
      <c r="C30" s="8" t="s">
        <v>93</v>
      </c>
      <c r="D30" s="8"/>
      <c r="E30" s="7" t="str">
        <f>"01"</f>
        <v>01</v>
      </c>
      <c r="F30" s="7">
        <v>6</v>
      </c>
      <c r="G30" s="7" t="s">
        <v>14</v>
      </c>
      <c r="H30" s="7"/>
      <c r="I30" s="7" t="s">
        <v>17</v>
      </c>
      <c r="J30" s="5" t="s">
        <v>466</v>
      </c>
      <c r="K30" s="6" t="s">
        <v>95</v>
      </c>
      <c r="L30" s="7">
        <v>2022</v>
      </c>
      <c r="M30" s="7" t="s">
        <v>18</v>
      </c>
      <c r="N30" s="7" t="s">
        <v>22</v>
      </c>
    </row>
    <row r="31" spans="1:14" ht="72">
      <c r="A31" s="7" t="str">
        <f t="shared" si="0"/>
        <v>2023-04-16</v>
      </c>
      <c r="B31" s="7" t="str">
        <f>"2030"</f>
        <v>2030</v>
      </c>
      <c r="C31" s="8" t="s">
        <v>96</v>
      </c>
      <c r="D31" s="8"/>
      <c r="E31" s="7" t="str">
        <f>"01"</f>
        <v>01</v>
      </c>
      <c r="F31" s="7">
        <v>4</v>
      </c>
      <c r="G31" s="7" t="s">
        <v>14</v>
      </c>
      <c r="H31" s="7" t="s">
        <v>97</v>
      </c>
      <c r="I31" s="7" t="s">
        <v>17</v>
      </c>
      <c r="J31" s="5" t="s">
        <v>467</v>
      </c>
      <c r="K31" s="6" t="s">
        <v>98</v>
      </c>
      <c r="L31" s="7">
        <v>2021</v>
      </c>
      <c r="M31" s="7" t="s">
        <v>35</v>
      </c>
      <c r="N31" s="7"/>
    </row>
    <row r="32" spans="1:14" ht="43.5">
      <c r="A32" s="7" t="str">
        <f t="shared" si="0"/>
        <v>2023-04-16</v>
      </c>
      <c r="B32" s="7" t="str">
        <f>"2215"</f>
        <v>2215</v>
      </c>
      <c r="C32" s="8" t="s">
        <v>99</v>
      </c>
      <c r="D32" s="8" t="s">
        <v>103</v>
      </c>
      <c r="E32" s="7" t="str">
        <f>" "</f>
        <v> </v>
      </c>
      <c r="F32" s="7">
        <v>0</v>
      </c>
      <c r="G32" s="7" t="s">
        <v>100</v>
      </c>
      <c r="H32" s="7" t="s">
        <v>101</v>
      </c>
      <c r="I32" s="7" t="s">
        <v>17</v>
      </c>
      <c r="J32" s="5" t="s">
        <v>468</v>
      </c>
      <c r="K32" s="6" t="s">
        <v>102</v>
      </c>
      <c r="L32" s="7">
        <v>2019</v>
      </c>
      <c r="M32" s="7" t="s">
        <v>104</v>
      </c>
      <c r="N32" s="7"/>
    </row>
    <row r="33" spans="1:13" ht="57.75">
      <c r="A33" s="2" t="str">
        <f t="shared" si="0"/>
        <v>2023-04-16</v>
      </c>
      <c r="B33" s="2" t="str">
        <f>"2400"</f>
        <v>2400</v>
      </c>
      <c r="C33" s="1" t="s">
        <v>13</v>
      </c>
      <c r="E33" s="2" t="str">
        <f aca="true" t="shared" si="1" ref="E33:E38">"03"</f>
        <v>03</v>
      </c>
      <c r="F33" s="2">
        <v>8</v>
      </c>
      <c r="G33" s="2" t="s">
        <v>14</v>
      </c>
      <c r="H33" s="2" t="s">
        <v>15</v>
      </c>
      <c r="I33" s="2" t="s">
        <v>17</v>
      </c>
      <c r="J33" s="4"/>
      <c r="K33" s="3" t="s">
        <v>16</v>
      </c>
      <c r="L33" s="2">
        <v>2012</v>
      </c>
      <c r="M33" s="2" t="s">
        <v>18</v>
      </c>
    </row>
    <row r="34" spans="1:13" ht="57.75">
      <c r="A34" s="2" t="str">
        <f t="shared" si="0"/>
        <v>2023-04-16</v>
      </c>
      <c r="B34" s="2" t="str">
        <f>"2500"</f>
        <v>2500</v>
      </c>
      <c r="C34" s="1" t="s">
        <v>13</v>
      </c>
      <c r="E34" s="2" t="str">
        <f t="shared" si="1"/>
        <v>03</v>
      </c>
      <c r="F34" s="2">
        <v>8</v>
      </c>
      <c r="G34" s="2" t="s">
        <v>14</v>
      </c>
      <c r="H34" s="2" t="s">
        <v>15</v>
      </c>
      <c r="I34" s="2" t="s">
        <v>17</v>
      </c>
      <c r="J34" s="4"/>
      <c r="K34" s="3" t="s">
        <v>16</v>
      </c>
      <c r="L34" s="2">
        <v>2012</v>
      </c>
      <c r="M34" s="2" t="s">
        <v>18</v>
      </c>
    </row>
    <row r="35" spans="1:13" ht="57.75">
      <c r="A35" s="2" t="str">
        <f t="shared" si="0"/>
        <v>2023-04-16</v>
      </c>
      <c r="B35" s="2" t="str">
        <f>"2600"</f>
        <v>2600</v>
      </c>
      <c r="C35" s="1" t="s">
        <v>13</v>
      </c>
      <c r="E35" s="2" t="str">
        <f t="shared" si="1"/>
        <v>03</v>
      </c>
      <c r="F35" s="2">
        <v>8</v>
      </c>
      <c r="G35" s="2" t="s">
        <v>14</v>
      </c>
      <c r="H35" s="2" t="s">
        <v>15</v>
      </c>
      <c r="I35" s="2" t="s">
        <v>17</v>
      </c>
      <c r="J35" s="4"/>
      <c r="K35" s="3" t="s">
        <v>16</v>
      </c>
      <c r="L35" s="2">
        <v>2012</v>
      </c>
      <c r="M35" s="2" t="s">
        <v>18</v>
      </c>
    </row>
    <row r="36" spans="1:13" ht="57.75">
      <c r="A36" s="2" t="str">
        <f t="shared" si="0"/>
        <v>2023-04-16</v>
      </c>
      <c r="B36" s="2" t="str">
        <f>"2700"</f>
        <v>2700</v>
      </c>
      <c r="C36" s="1" t="s">
        <v>13</v>
      </c>
      <c r="E36" s="2" t="str">
        <f t="shared" si="1"/>
        <v>03</v>
      </c>
      <c r="F36" s="2">
        <v>8</v>
      </c>
      <c r="G36" s="2" t="s">
        <v>14</v>
      </c>
      <c r="H36" s="2" t="s">
        <v>15</v>
      </c>
      <c r="I36" s="2" t="s">
        <v>17</v>
      </c>
      <c r="J36" s="4"/>
      <c r="K36" s="3" t="s">
        <v>16</v>
      </c>
      <c r="L36" s="2">
        <v>2012</v>
      </c>
      <c r="M36" s="2" t="s">
        <v>18</v>
      </c>
    </row>
    <row r="37" spans="1:13" ht="57.75">
      <c r="A37" s="2" t="str">
        <f t="shared" si="0"/>
        <v>2023-04-16</v>
      </c>
      <c r="B37" s="2" t="str">
        <f>"2800"</f>
        <v>2800</v>
      </c>
      <c r="C37" s="1" t="s">
        <v>13</v>
      </c>
      <c r="E37" s="2" t="str">
        <f t="shared" si="1"/>
        <v>03</v>
      </c>
      <c r="F37" s="2">
        <v>8</v>
      </c>
      <c r="G37" s="2" t="s">
        <v>14</v>
      </c>
      <c r="H37" s="2" t="s">
        <v>15</v>
      </c>
      <c r="I37" s="2" t="s">
        <v>17</v>
      </c>
      <c r="J37" s="4"/>
      <c r="K37" s="3" t="s">
        <v>16</v>
      </c>
      <c r="L37" s="2">
        <v>2012</v>
      </c>
      <c r="M37" s="2" t="s">
        <v>18</v>
      </c>
    </row>
    <row r="38" spans="1:13" ht="57.75">
      <c r="A38" s="2" t="str">
        <f aca="true" t="shared" si="2" ref="A38:A77">"2023-04-17"</f>
        <v>2023-04-17</v>
      </c>
      <c r="B38" s="2" t="str">
        <f>"0500"</f>
        <v>0500</v>
      </c>
      <c r="C38" s="1" t="s">
        <v>13</v>
      </c>
      <c r="E38" s="2" t="str">
        <f t="shared" si="1"/>
        <v>03</v>
      </c>
      <c r="F38" s="2">
        <v>8</v>
      </c>
      <c r="G38" s="2" t="s">
        <v>14</v>
      </c>
      <c r="H38" s="2" t="s">
        <v>15</v>
      </c>
      <c r="I38" s="2" t="s">
        <v>17</v>
      </c>
      <c r="J38" s="4"/>
      <c r="K38" s="3" t="s">
        <v>16</v>
      </c>
      <c r="L38" s="2">
        <v>2012</v>
      </c>
      <c r="M38" s="2" t="s">
        <v>18</v>
      </c>
    </row>
    <row r="39" spans="1:13" ht="28.5">
      <c r="A39" s="2" t="str">
        <f t="shared" si="2"/>
        <v>2023-04-17</v>
      </c>
      <c r="B39" s="2" t="str">
        <f>"0600"</f>
        <v>0600</v>
      </c>
      <c r="C39" s="1" t="s">
        <v>19</v>
      </c>
      <c r="D39" s="1" t="s">
        <v>105</v>
      </c>
      <c r="E39" s="2" t="str">
        <f>"02"</f>
        <v>02</v>
      </c>
      <c r="F39" s="2">
        <v>6</v>
      </c>
      <c r="G39" s="2" t="s">
        <v>23</v>
      </c>
      <c r="I39" s="2" t="s">
        <v>17</v>
      </c>
      <c r="J39" s="4"/>
      <c r="K39" s="3" t="s">
        <v>20</v>
      </c>
      <c r="L39" s="2">
        <v>2019</v>
      </c>
      <c r="M39" s="2" t="s">
        <v>18</v>
      </c>
    </row>
    <row r="40" spans="1:13" ht="28.5">
      <c r="A40" s="2" t="str">
        <f t="shared" si="2"/>
        <v>2023-04-17</v>
      </c>
      <c r="B40" s="2" t="str">
        <f>"0625"</f>
        <v>0625</v>
      </c>
      <c r="C40" s="1" t="s">
        <v>19</v>
      </c>
      <c r="D40" s="1" t="s">
        <v>106</v>
      </c>
      <c r="E40" s="2" t="str">
        <f>"02"</f>
        <v>02</v>
      </c>
      <c r="F40" s="2">
        <v>7</v>
      </c>
      <c r="G40" s="2" t="s">
        <v>23</v>
      </c>
      <c r="I40" s="2" t="s">
        <v>17</v>
      </c>
      <c r="J40" s="4"/>
      <c r="K40" s="3" t="s">
        <v>20</v>
      </c>
      <c r="L40" s="2">
        <v>2019</v>
      </c>
      <c r="M40" s="2" t="s">
        <v>18</v>
      </c>
    </row>
    <row r="41" spans="1:13" ht="57.75">
      <c r="A41" s="2" t="str">
        <f t="shared" si="2"/>
        <v>2023-04-17</v>
      </c>
      <c r="B41" s="2" t="str">
        <f>"0650"</f>
        <v>0650</v>
      </c>
      <c r="C41" s="1" t="s">
        <v>25</v>
      </c>
      <c r="D41" s="1" t="s">
        <v>108</v>
      </c>
      <c r="E41" s="2" t="str">
        <f>"01"</f>
        <v>01</v>
      </c>
      <c r="F41" s="2">
        <v>4</v>
      </c>
      <c r="G41" s="2" t="s">
        <v>23</v>
      </c>
      <c r="I41" s="2" t="s">
        <v>17</v>
      </c>
      <c r="J41" s="4"/>
      <c r="K41" s="3" t="s">
        <v>107</v>
      </c>
      <c r="L41" s="2">
        <v>2018</v>
      </c>
      <c r="M41" s="2" t="s">
        <v>28</v>
      </c>
    </row>
    <row r="42" spans="1:13" ht="72">
      <c r="A42" s="2" t="str">
        <f t="shared" si="2"/>
        <v>2023-04-17</v>
      </c>
      <c r="B42" s="2" t="str">
        <f>"0715"</f>
        <v>0715</v>
      </c>
      <c r="C42" s="1" t="s">
        <v>29</v>
      </c>
      <c r="D42" s="1" t="s">
        <v>110</v>
      </c>
      <c r="E42" s="2" t="str">
        <f>"02"</f>
        <v>02</v>
      </c>
      <c r="F42" s="2">
        <v>6</v>
      </c>
      <c r="G42" s="2" t="s">
        <v>23</v>
      </c>
      <c r="I42" s="2" t="s">
        <v>17</v>
      </c>
      <c r="J42" s="4"/>
      <c r="K42" s="3" t="s">
        <v>109</v>
      </c>
      <c r="L42" s="2">
        <v>2018</v>
      </c>
      <c r="M42" s="2" t="s">
        <v>18</v>
      </c>
    </row>
    <row r="43" spans="1:13" ht="43.5">
      <c r="A43" s="2" t="str">
        <f t="shared" si="2"/>
        <v>2023-04-17</v>
      </c>
      <c r="B43" s="2" t="str">
        <f>"0730"</f>
        <v>0730</v>
      </c>
      <c r="C43" s="1" t="s">
        <v>32</v>
      </c>
      <c r="D43" s="1" t="s">
        <v>112</v>
      </c>
      <c r="E43" s="2" t="str">
        <f>"01"</f>
        <v>01</v>
      </c>
      <c r="F43" s="2">
        <v>10</v>
      </c>
      <c r="G43" s="2" t="s">
        <v>23</v>
      </c>
      <c r="I43" s="2" t="s">
        <v>17</v>
      </c>
      <c r="J43" s="4"/>
      <c r="K43" s="3" t="s">
        <v>111</v>
      </c>
      <c r="L43" s="2">
        <v>2009</v>
      </c>
      <c r="M43" s="2" t="s">
        <v>35</v>
      </c>
    </row>
    <row r="44" spans="1:13" ht="72">
      <c r="A44" s="2" t="str">
        <f t="shared" si="2"/>
        <v>2023-04-17</v>
      </c>
      <c r="B44" s="2" t="str">
        <f>"0755"</f>
        <v>0755</v>
      </c>
      <c r="C44" s="1" t="s">
        <v>36</v>
      </c>
      <c r="D44" s="1" t="s">
        <v>114</v>
      </c>
      <c r="E44" s="2" t="str">
        <f>"02"</f>
        <v>02</v>
      </c>
      <c r="F44" s="2">
        <v>16</v>
      </c>
      <c r="G44" s="2" t="s">
        <v>23</v>
      </c>
      <c r="I44" s="2" t="s">
        <v>17</v>
      </c>
      <c r="J44" s="4"/>
      <c r="K44" s="3" t="s">
        <v>113</v>
      </c>
      <c r="L44" s="2">
        <v>2020</v>
      </c>
      <c r="M44" s="2" t="s">
        <v>28</v>
      </c>
    </row>
    <row r="45" spans="1:13" ht="57.75">
      <c r="A45" s="2" t="str">
        <f t="shared" si="2"/>
        <v>2023-04-17</v>
      </c>
      <c r="B45" s="2" t="str">
        <f>"0805"</f>
        <v>0805</v>
      </c>
      <c r="C45" s="1" t="s">
        <v>40</v>
      </c>
      <c r="D45" s="1" t="s">
        <v>116</v>
      </c>
      <c r="E45" s="2" t="str">
        <f>"01"</f>
        <v>01</v>
      </c>
      <c r="F45" s="2">
        <v>40</v>
      </c>
      <c r="G45" s="2" t="s">
        <v>23</v>
      </c>
      <c r="I45" s="2" t="s">
        <v>17</v>
      </c>
      <c r="J45" s="4"/>
      <c r="K45" s="3" t="s">
        <v>115</v>
      </c>
      <c r="L45" s="2">
        <v>2020</v>
      </c>
      <c r="M45" s="2" t="s">
        <v>28</v>
      </c>
    </row>
    <row r="46" spans="1:13" ht="57.75">
      <c r="A46" s="2" t="str">
        <f t="shared" si="2"/>
        <v>2023-04-17</v>
      </c>
      <c r="B46" s="2" t="str">
        <f>"0815"</f>
        <v>0815</v>
      </c>
      <c r="C46" s="1" t="s">
        <v>43</v>
      </c>
      <c r="D46" s="1" t="s">
        <v>118</v>
      </c>
      <c r="E46" s="2" t="str">
        <f>"02"</f>
        <v>02</v>
      </c>
      <c r="F46" s="2">
        <v>10</v>
      </c>
      <c r="G46" s="2" t="s">
        <v>23</v>
      </c>
      <c r="J46" s="4"/>
      <c r="K46" s="3" t="s">
        <v>117</v>
      </c>
      <c r="L46" s="2">
        <v>2021</v>
      </c>
      <c r="M46" s="2" t="s">
        <v>46</v>
      </c>
    </row>
    <row r="47" spans="1:14" ht="72">
      <c r="A47" s="2" t="str">
        <f t="shared" si="2"/>
        <v>2023-04-17</v>
      </c>
      <c r="B47" s="2" t="str">
        <f>"0820"</f>
        <v>0820</v>
      </c>
      <c r="C47" s="1" t="s">
        <v>47</v>
      </c>
      <c r="D47" s="1" t="s">
        <v>120</v>
      </c>
      <c r="E47" s="2" t="str">
        <f>"01"</f>
        <v>01</v>
      </c>
      <c r="F47" s="2">
        <v>7</v>
      </c>
      <c r="G47" s="2" t="s">
        <v>14</v>
      </c>
      <c r="I47" s="2" t="s">
        <v>17</v>
      </c>
      <c r="J47" s="4"/>
      <c r="K47" s="3" t="s">
        <v>119</v>
      </c>
      <c r="L47" s="2">
        <v>1985</v>
      </c>
      <c r="M47" s="2" t="s">
        <v>49</v>
      </c>
      <c r="N47" s="2" t="s">
        <v>22</v>
      </c>
    </row>
    <row r="48" spans="1:13" ht="57.75">
      <c r="A48" s="2" t="str">
        <f t="shared" si="2"/>
        <v>2023-04-17</v>
      </c>
      <c r="B48" s="2" t="str">
        <f>"0845"</f>
        <v>0845</v>
      </c>
      <c r="C48" s="1" t="s">
        <v>50</v>
      </c>
      <c r="D48" s="1" t="s">
        <v>122</v>
      </c>
      <c r="E48" s="2" t="str">
        <f>"03"</f>
        <v>03</v>
      </c>
      <c r="F48" s="2">
        <v>6</v>
      </c>
      <c r="G48" s="2" t="s">
        <v>14</v>
      </c>
      <c r="H48" s="2" t="s">
        <v>51</v>
      </c>
      <c r="I48" s="2" t="s">
        <v>17</v>
      </c>
      <c r="J48" s="4"/>
      <c r="K48" s="3" t="s">
        <v>121</v>
      </c>
      <c r="L48" s="2">
        <v>2015</v>
      </c>
      <c r="M48" s="2" t="s">
        <v>18</v>
      </c>
    </row>
    <row r="49" spans="1:13" ht="72">
      <c r="A49" s="2" t="str">
        <f t="shared" si="2"/>
        <v>2023-04-17</v>
      </c>
      <c r="B49" s="2" t="str">
        <f>"0910"</f>
        <v>0910</v>
      </c>
      <c r="C49" s="1" t="s">
        <v>54</v>
      </c>
      <c r="D49" s="1" t="s">
        <v>124</v>
      </c>
      <c r="E49" s="2" t="str">
        <f>"03"</f>
        <v>03</v>
      </c>
      <c r="F49" s="2">
        <v>5</v>
      </c>
      <c r="G49" s="2" t="s">
        <v>23</v>
      </c>
      <c r="I49" s="2" t="s">
        <v>17</v>
      </c>
      <c r="J49" s="4"/>
      <c r="K49" s="3" t="s">
        <v>123</v>
      </c>
      <c r="L49" s="2">
        <v>2019</v>
      </c>
      <c r="M49" s="2" t="s">
        <v>28</v>
      </c>
    </row>
    <row r="50" spans="1:13" ht="72">
      <c r="A50" s="2" t="str">
        <f t="shared" si="2"/>
        <v>2023-04-17</v>
      </c>
      <c r="B50" s="2" t="str">
        <f>"0935"</f>
        <v>0935</v>
      </c>
      <c r="C50" s="1" t="s">
        <v>54</v>
      </c>
      <c r="D50" s="1" t="s">
        <v>431</v>
      </c>
      <c r="E50" s="2" t="str">
        <f>"03"</f>
        <v>03</v>
      </c>
      <c r="F50" s="2">
        <v>6</v>
      </c>
      <c r="G50" s="2" t="s">
        <v>23</v>
      </c>
      <c r="I50" s="2" t="s">
        <v>17</v>
      </c>
      <c r="J50" s="4"/>
      <c r="K50" s="3" t="s">
        <v>125</v>
      </c>
      <c r="L50" s="2">
        <v>2019</v>
      </c>
      <c r="M50" s="2" t="s">
        <v>28</v>
      </c>
    </row>
    <row r="51" spans="1:14" ht="72">
      <c r="A51" s="2" t="str">
        <f t="shared" si="2"/>
        <v>2023-04-17</v>
      </c>
      <c r="B51" s="2" t="str">
        <f>"1000"</f>
        <v>1000</v>
      </c>
      <c r="C51" s="1" t="s">
        <v>90</v>
      </c>
      <c r="D51" s="1" t="s">
        <v>92</v>
      </c>
      <c r="E51" s="2" t="str">
        <f>"01"</f>
        <v>01</v>
      </c>
      <c r="F51" s="2">
        <v>2</v>
      </c>
      <c r="G51" s="2" t="s">
        <v>14</v>
      </c>
      <c r="H51" s="2" t="s">
        <v>51</v>
      </c>
      <c r="I51" s="2" t="s">
        <v>17</v>
      </c>
      <c r="J51" s="4"/>
      <c r="K51" s="3" t="s">
        <v>91</v>
      </c>
      <c r="L51" s="2">
        <v>2016</v>
      </c>
      <c r="M51" s="2" t="s">
        <v>46</v>
      </c>
      <c r="N51" s="2" t="s">
        <v>22</v>
      </c>
    </row>
    <row r="52" spans="1:14" ht="72">
      <c r="A52" s="2" t="str">
        <f t="shared" si="2"/>
        <v>2023-04-17</v>
      </c>
      <c r="B52" s="2" t="str">
        <f>"1100"</f>
        <v>1100</v>
      </c>
      <c r="C52" s="1" t="s">
        <v>93</v>
      </c>
      <c r="E52" s="2" t="str">
        <f>"01"</f>
        <v>01</v>
      </c>
      <c r="F52" s="2">
        <v>5</v>
      </c>
      <c r="G52" s="2" t="s">
        <v>14</v>
      </c>
      <c r="H52" s="2" t="s">
        <v>15</v>
      </c>
      <c r="I52" s="2" t="s">
        <v>17</v>
      </c>
      <c r="J52" s="4"/>
      <c r="K52" s="3" t="s">
        <v>94</v>
      </c>
      <c r="L52" s="2">
        <v>2022</v>
      </c>
      <c r="M52" s="2" t="s">
        <v>18</v>
      </c>
      <c r="N52" s="2" t="s">
        <v>22</v>
      </c>
    </row>
    <row r="53" spans="1:14" ht="72">
      <c r="A53" s="2" t="str">
        <f t="shared" si="2"/>
        <v>2023-04-17</v>
      </c>
      <c r="B53" s="2" t="str">
        <f>"1135"</f>
        <v>1135</v>
      </c>
      <c r="C53" s="1" t="s">
        <v>93</v>
      </c>
      <c r="E53" s="2" t="str">
        <f>"01"</f>
        <v>01</v>
      </c>
      <c r="F53" s="2">
        <v>6</v>
      </c>
      <c r="G53" s="2" t="s">
        <v>14</v>
      </c>
      <c r="I53" s="2" t="s">
        <v>17</v>
      </c>
      <c r="J53" s="4"/>
      <c r="K53" s="3" t="s">
        <v>95</v>
      </c>
      <c r="L53" s="2">
        <v>2022</v>
      </c>
      <c r="M53" s="2" t="s">
        <v>18</v>
      </c>
      <c r="N53" s="2" t="s">
        <v>22</v>
      </c>
    </row>
    <row r="54" spans="1:13" ht="57.75">
      <c r="A54" s="2" t="str">
        <f t="shared" si="2"/>
        <v>2023-04-17</v>
      </c>
      <c r="B54" s="2" t="str">
        <f>"1210"</f>
        <v>1210</v>
      </c>
      <c r="C54" s="1" t="s">
        <v>126</v>
      </c>
      <c r="E54" s="2" t="str">
        <f>" "</f>
        <v> </v>
      </c>
      <c r="F54" s="2">
        <v>0</v>
      </c>
      <c r="G54" s="2" t="s">
        <v>23</v>
      </c>
      <c r="I54" s="2" t="s">
        <v>17</v>
      </c>
      <c r="J54" s="4"/>
      <c r="K54" s="3" t="s">
        <v>127</v>
      </c>
      <c r="L54" s="2">
        <v>2013</v>
      </c>
      <c r="M54" s="2" t="s">
        <v>18</v>
      </c>
    </row>
    <row r="55" spans="1:14" ht="72">
      <c r="A55" s="2" t="str">
        <f t="shared" si="2"/>
        <v>2023-04-17</v>
      </c>
      <c r="B55" s="2" t="str">
        <f>"1330"</f>
        <v>1330</v>
      </c>
      <c r="C55" s="1" t="s">
        <v>85</v>
      </c>
      <c r="E55" s="2" t="str">
        <f>"01"</f>
        <v>01</v>
      </c>
      <c r="F55" s="2">
        <v>4</v>
      </c>
      <c r="G55" s="2" t="s">
        <v>14</v>
      </c>
      <c r="H55" s="2" t="s">
        <v>86</v>
      </c>
      <c r="I55" s="2" t="s">
        <v>17</v>
      </c>
      <c r="J55" s="4"/>
      <c r="K55" s="3" t="s">
        <v>87</v>
      </c>
      <c r="L55" s="2">
        <v>2022</v>
      </c>
      <c r="M55" s="2" t="s">
        <v>18</v>
      </c>
      <c r="N55" s="2" t="s">
        <v>22</v>
      </c>
    </row>
    <row r="56" spans="1:13" ht="72">
      <c r="A56" s="2" t="str">
        <f t="shared" si="2"/>
        <v>2023-04-17</v>
      </c>
      <c r="B56" s="2" t="str">
        <f>"1400"</f>
        <v>1400</v>
      </c>
      <c r="C56" s="1" t="s">
        <v>128</v>
      </c>
      <c r="E56" s="2" t="str">
        <f>"04"</f>
        <v>04</v>
      </c>
      <c r="F56" s="2">
        <v>145</v>
      </c>
      <c r="G56" s="2" t="s">
        <v>14</v>
      </c>
      <c r="H56" s="2" t="s">
        <v>37</v>
      </c>
      <c r="I56" s="2" t="s">
        <v>17</v>
      </c>
      <c r="J56" s="4"/>
      <c r="K56" s="3" t="s">
        <v>129</v>
      </c>
      <c r="L56" s="2">
        <v>2022</v>
      </c>
      <c r="M56" s="2" t="s">
        <v>104</v>
      </c>
    </row>
    <row r="57" spans="1:13" ht="72">
      <c r="A57" s="2" t="str">
        <f t="shared" si="2"/>
        <v>2023-04-17</v>
      </c>
      <c r="B57" s="2" t="str">
        <f>"1430"</f>
        <v>1430</v>
      </c>
      <c r="C57" s="1" t="s">
        <v>130</v>
      </c>
      <c r="D57" s="1" t="s">
        <v>132</v>
      </c>
      <c r="E57" s="2" t="str">
        <f>"02"</f>
        <v>02</v>
      </c>
      <c r="F57" s="2">
        <v>57</v>
      </c>
      <c r="G57" s="2" t="s">
        <v>23</v>
      </c>
      <c r="I57" s="2" t="s">
        <v>17</v>
      </c>
      <c r="J57" s="4"/>
      <c r="K57" s="3" t="s">
        <v>131</v>
      </c>
      <c r="L57" s="2">
        <v>0</v>
      </c>
      <c r="M57" s="2" t="s">
        <v>18</v>
      </c>
    </row>
    <row r="58" spans="1:13" ht="72">
      <c r="A58" s="2" t="str">
        <f t="shared" si="2"/>
        <v>2023-04-17</v>
      </c>
      <c r="B58" s="2" t="str">
        <f>"1500"</f>
        <v>1500</v>
      </c>
      <c r="C58" s="1" t="s">
        <v>50</v>
      </c>
      <c r="D58" s="1" t="s">
        <v>53</v>
      </c>
      <c r="E58" s="2" t="str">
        <f>"03"</f>
        <v>03</v>
      </c>
      <c r="F58" s="2">
        <v>5</v>
      </c>
      <c r="G58" s="2" t="s">
        <v>14</v>
      </c>
      <c r="H58" s="2" t="s">
        <v>51</v>
      </c>
      <c r="I58" s="2" t="s">
        <v>17</v>
      </c>
      <c r="J58" s="4"/>
      <c r="K58" s="3" t="s">
        <v>52</v>
      </c>
      <c r="L58" s="2">
        <v>2015</v>
      </c>
      <c r="M58" s="2" t="s">
        <v>18</v>
      </c>
    </row>
    <row r="59" spans="1:14" ht="57.75">
      <c r="A59" s="2" t="str">
        <f t="shared" si="2"/>
        <v>2023-04-17</v>
      </c>
      <c r="B59" s="2" t="str">
        <f>"1525"</f>
        <v>1525</v>
      </c>
      <c r="C59" s="1" t="s">
        <v>133</v>
      </c>
      <c r="D59" s="1" t="s">
        <v>432</v>
      </c>
      <c r="E59" s="2" t="str">
        <f>"01"</f>
        <v>01</v>
      </c>
      <c r="F59" s="2">
        <v>1</v>
      </c>
      <c r="G59" s="2" t="s">
        <v>23</v>
      </c>
      <c r="I59" s="2" t="s">
        <v>17</v>
      </c>
      <c r="J59" s="4"/>
      <c r="K59" s="3" t="s">
        <v>134</v>
      </c>
      <c r="L59" s="2">
        <v>0</v>
      </c>
      <c r="M59" s="2" t="s">
        <v>103</v>
      </c>
      <c r="N59" s="2" t="s">
        <v>22</v>
      </c>
    </row>
    <row r="60" spans="1:13" ht="72">
      <c r="A60" s="2" t="str">
        <f t="shared" si="2"/>
        <v>2023-04-17</v>
      </c>
      <c r="B60" s="2" t="str">
        <f>"1540"</f>
        <v>1540</v>
      </c>
      <c r="C60" s="1" t="s">
        <v>29</v>
      </c>
      <c r="D60" s="1" t="s">
        <v>136</v>
      </c>
      <c r="E60" s="2" t="str">
        <f>"02"</f>
        <v>02</v>
      </c>
      <c r="F60" s="2">
        <v>3</v>
      </c>
      <c r="G60" s="2" t="s">
        <v>23</v>
      </c>
      <c r="I60" s="2" t="s">
        <v>17</v>
      </c>
      <c r="J60" s="4"/>
      <c r="K60" s="3" t="s">
        <v>135</v>
      </c>
      <c r="L60" s="2">
        <v>2018</v>
      </c>
      <c r="M60" s="2" t="s">
        <v>18</v>
      </c>
    </row>
    <row r="61" spans="1:13" ht="43.5">
      <c r="A61" s="2" t="str">
        <f t="shared" si="2"/>
        <v>2023-04-17</v>
      </c>
      <c r="B61" s="2" t="str">
        <f>"1555"</f>
        <v>1555</v>
      </c>
      <c r="C61" s="1" t="s">
        <v>137</v>
      </c>
      <c r="D61" s="1" t="s">
        <v>138</v>
      </c>
      <c r="E61" s="2" t="str">
        <f>"01"</f>
        <v>01</v>
      </c>
      <c r="F61" s="2">
        <v>3</v>
      </c>
      <c r="G61" s="2" t="s">
        <v>14</v>
      </c>
      <c r="I61" s="2" t="s">
        <v>17</v>
      </c>
      <c r="J61" s="4"/>
      <c r="K61" s="3" t="s">
        <v>433</v>
      </c>
      <c r="L61" s="2">
        <v>2021</v>
      </c>
      <c r="M61" s="2" t="s">
        <v>28</v>
      </c>
    </row>
    <row r="62" spans="1:14" ht="43.5">
      <c r="A62" s="2" t="str">
        <f t="shared" si="2"/>
        <v>2023-04-17</v>
      </c>
      <c r="B62" s="2" t="str">
        <f>"1600"</f>
        <v>1600</v>
      </c>
      <c r="C62" s="1" t="s">
        <v>139</v>
      </c>
      <c r="D62" s="1" t="s">
        <v>141</v>
      </c>
      <c r="E62" s="2" t="str">
        <f>"01"</f>
        <v>01</v>
      </c>
      <c r="F62" s="2">
        <v>11</v>
      </c>
      <c r="G62" s="2" t="s">
        <v>14</v>
      </c>
      <c r="H62" s="2" t="s">
        <v>37</v>
      </c>
      <c r="I62" s="2" t="s">
        <v>17</v>
      </c>
      <c r="J62" s="4"/>
      <c r="K62" s="3" t="s">
        <v>140</v>
      </c>
      <c r="L62" s="2">
        <v>2017</v>
      </c>
      <c r="M62" s="2" t="s">
        <v>18</v>
      </c>
      <c r="N62" s="2" t="s">
        <v>22</v>
      </c>
    </row>
    <row r="63" spans="1:14" ht="72">
      <c r="A63" s="2" t="str">
        <f t="shared" si="2"/>
        <v>2023-04-17</v>
      </c>
      <c r="B63" s="2" t="str">
        <f>"1630"</f>
        <v>1630</v>
      </c>
      <c r="C63" s="1" t="s">
        <v>47</v>
      </c>
      <c r="D63" s="1" t="s">
        <v>434</v>
      </c>
      <c r="E63" s="2" t="str">
        <f>"01"</f>
        <v>01</v>
      </c>
      <c r="F63" s="2">
        <v>10</v>
      </c>
      <c r="G63" s="2" t="s">
        <v>23</v>
      </c>
      <c r="I63" s="2" t="s">
        <v>17</v>
      </c>
      <c r="J63" s="4"/>
      <c r="K63" s="3" t="s">
        <v>142</v>
      </c>
      <c r="L63" s="2">
        <v>1985</v>
      </c>
      <c r="M63" s="2" t="s">
        <v>49</v>
      </c>
      <c r="N63" s="2" t="s">
        <v>22</v>
      </c>
    </row>
    <row r="64" spans="1:13" ht="57.75">
      <c r="A64" s="2" t="str">
        <f t="shared" si="2"/>
        <v>2023-04-17</v>
      </c>
      <c r="B64" s="2" t="str">
        <f>"1700"</f>
        <v>1700</v>
      </c>
      <c r="C64" s="1" t="s">
        <v>143</v>
      </c>
      <c r="D64" s="1" t="s">
        <v>145</v>
      </c>
      <c r="E64" s="2" t="str">
        <f>"2019"</f>
        <v>2019</v>
      </c>
      <c r="F64" s="2">
        <v>8</v>
      </c>
      <c r="G64" s="2" t="s">
        <v>23</v>
      </c>
      <c r="I64" s="2" t="s">
        <v>17</v>
      </c>
      <c r="J64" s="4"/>
      <c r="K64" s="3" t="s">
        <v>144</v>
      </c>
      <c r="L64" s="2">
        <v>2019</v>
      </c>
      <c r="M64" s="2" t="s">
        <v>18</v>
      </c>
    </row>
    <row r="65" spans="1:13" ht="72">
      <c r="A65" s="2" t="str">
        <f t="shared" si="2"/>
        <v>2023-04-17</v>
      </c>
      <c r="B65" s="2" t="str">
        <f>"1715"</f>
        <v>1715</v>
      </c>
      <c r="C65" s="1" t="s">
        <v>143</v>
      </c>
      <c r="D65" s="1" t="s">
        <v>147</v>
      </c>
      <c r="E65" s="2" t="str">
        <f>"2019"</f>
        <v>2019</v>
      </c>
      <c r="F65" s="2">
        <v>9</v>
      </c>
      <c r="G65" s="2" t="s">
        <v>14</v>
      </c>
      <c r="I65" s="2" t="s">
        <v>17</v>
      </c>
      <c r="J65" s="4"/>
      <c r="K65" s="3" t="s">
        <v>146</v>
      </c>
      <c r="L65" s="2">
        <v>2019</v>
      </c>
      <c r="M65" s="2" t="s">
        <v>18</v>
      </c>
    </row>
    <row r="66" spans="1:13" ht="28.5">
      <c r="A66" s="2" t="str">
        <f t="shared" si="2"/>
        <v>2023-04-17</v>
      </c>
      <c r="B66" s="2" t="str">
        <f>"1730"</f>
        <v>1730</v>
      </c>
      <c r="C66" s="1" t="s">
        <v>148</v>
      </c>
      <c r="E66" s="2" t="str">
        <f>"2020"</f>
        <v>2020</v>
      </c>
      <c r="F66" s="2">
        <v>148</v>
      </c>
      <c r="G66" s="2" t="s">
        <v>60</v>
      </c>
      <c r="J66" s="4"/>
      <c r="K66" s="3" t="s">
        <v>149</v>
      </c>
      <c r="L66" s="2">
        <v>2020</v>
      </c>
      <c r="M66" s="2" t="s">
        <v>28</v>
      </c>
    </row>
    <row r="67" spans="1:13" ht="72">
      <c r="A67" s="2" t="str">
        <f t="shared" si="2"/>
        <v>2023-04-17</v>
      </c>
      <c r="B67" s="2" t="str">
        <f>"1800"</f>
        <v>1800</v>
      </c>
      <c r="C67" s="1" t="s">
        <v>150</v>
      </c>
      <c r="D67" s="1" t="s">
        <v>152</v>
      </c>
      <c r="E67" s="2" t="str">
        <f>"2022"</f>
        <v>2022</v>
      </c>
      <c r="F67" s="2">
        <v>4</v>
      </c>
      <c r="G67" s="2" t="s">
        <v>23</v>
      </c>
      <c r="I67" s="2" t="s">
        <v>17</v>
      </c>
      <c r="J67" s="4"/>
      <c r="K67" s="3" t="s">
        <v>151</v>
      </c>
      <c r="L67" s="2">
        <v>2022</v>
      </c>
      <c r="M67" s="2" t="s">
        <v>18</v>
      </c>
    </row>
    <row r="68" spans="1:13" ht="57.75">
      <c r="A68" s="2" t="str">
        <f t="shared" si="2"/>
        <v>2023-04-17</v>
      </c>
      <c r="B68" s="2" t="str">
        <f>"1830"</f>
        <v>1830</v>
      </c>
      <c r="C68" s="1" t="s">
        <v>88</v>
      </c>
      <c r="E68" s="2" t="str">
        <f>"2023"</f>
        <v>2023</v>
      </c>
      <c r="F68" s="2">
        <v>70</v>
      </c>
      <c r="G68" s="2" t="s">
        <v>60</v>
      </c>
      <c r="J68" s="4"/>
      <c r="K68" s="3" t="s">
        <v>89</v>
      </c>
      <c r="L68" s="2">
        <v>2023</v>
      </c>
      <c r="M68" s="2" t="s">
        <v>18</v>
      </c>
    </row>
    <row r="69" spans="1:14" ht="72">
      <c r="A69" s="7" t="str">
        <f t="shared" si="2"/>
        <v>2023-04-17</v>
      </c>
      <c r="B69" s="7" t="str">
        <f>"1840"</f>
        <v>1840</v>
      </c>
      <c r="C69" s="8" t="s">
        <v>153</v>
      </c>
      <c r="D69" s="8" t="s">
        <v>154</v>
      </c>
      <c r="E69" s="7" t="str">
        <f>"01"</f>
        <v>01</v>
      </c>
      <c r="F69" s="7">
        <v>6</v>
      </c>
      <c r="G69" s="7" t="s">
        <v>14</v>
      </c>
      <c r="H69" s="7"/>
      <c r="I69" s="7"/>
      <c r="J69" s="5" t="s">
        <v>465</v>
      </c>
      <c r="K69" s="6" t="s">
        <v>435</v>
      </c>
      <c r="L69" s="7">
        <v>2016</v>
      </c>
      <c r="M69" s="7" t="s">
        <v>28</v>
      </c>
      <c r="N69" s="7"/>
    </row>
    <row r="70" spans="1:14" ht="87">
      <c r="A70" s="7" t="str">
        <f t="shared" si="2"/>
        <v>2023-04-17</v>
      </c>
      <c r="B70" s="7" t="str">
        <f>"1930"</f>
        <v>1930</v>
      </c>
      <c r="C70" s="8" t="s">
        <v>155</v>
      </c>
      <c r="D70" s="8"/>
      <c r="E70" s="7" t="str">
        <f>"01"</f>
        <v>01</v>
      </c>
      <c r="F70" s="7">
        <v>1</v>
      </c>
      <c r="G70" s="7" t="s">
        <v>156</v>
      </c>
      <c r="H70" s="7" t="s">
        <v>86</v>
      </c>
      <c r="I70" s="7" t="s">
        <v>17</v>
      </c>
      <c r="J70" s="5" t="s">
        <v>466</v>
      </c>
      <c r="K70" s="6" t="s">
        <v>157</v>
      </c>
      <c r="L70" s="7">
        <v>2020</v>
      </c>
      <c r="M70" s="7" t="s">
        <v>18</v>
      </c>
      <c r="N70" s="7" t="s">
        <v>22</v>
      </c>
    </row>
    <row r="71" spans="1:14" ht="72">
      <c r="A71" s="7" t="str">
        <f t="shared" si="2"/>
        <v>2023-04-17</v>
      </c>
      <c r="B71" s="7" t="str">
        <f>"2030"</f>
        <v>2030</v>
      </c>
      <c r="C71" s="8" t="s">
        <v>158</v>
      </c>
      <c r="D71" s="8"/>
      <c r="E71" s="7" t="str">
        <f>"2023"</f>
        <v>2023</v>
      </c>
      <c r="F71" s="7">
        <v>1</v>
      </c>
      <c r="G71" s="7" t="s">
        <v>60</v>
      </c>
      <c r="H71" s="7"/>
      <c r="I71" s="7"/>
      <c r="J71" s="5" t="s">
        <v>469</v>
      </c>
      <c r="K71" s="6" t="s">
        <v>159</v>
      </c>
      <c r="L71" s="7">
        <v>0</v>
      </c>
      <c r="M71" s="7" t="s">
        <v>18</v>
      </c>
      <c r="N71" s="7"/>
    </row>
    <row r="72" spans="1:14" ht="72">
      <c r="A72" s="7" t="str">
        <f t="shared" si="2"/>
        <v>2023-04-17</v>
      </c>
      <c r="B72" s="7" t="str">
        <f>"2135"</f>
        <v>2135</v>
      </c>
      <c r="C72" s="8" t="s">
        <v>160</v>
      </c>
      <c r="D72" s="8"/>
      <c r="E72" s="7" t="str">
        <f>"2017"</f>
        <v>2017</v>
      </c>
      <c r="F72" s="7">
        <v>0</v>
      </c>
      <c r="G72" s="7" t="s">
        <v>100</v>
      </c>
      <c r="H72" s="7" t="s">
        <v>161</v>
      </c>
      <c r="I72" s="7" t="s">
        <v>17</v>
      </c>
      <c r="J72" s="5" t="s">
        <v>467</v>
      </c>
      <c r="K72" s="6" t="s">
        <v>162</v>
      </c>
      <c r="L72" s="7">
        <v>2016</v>
      </c>
      <c r="M72" s="7" t="s">
        <v>18</v>
      </c>
      <c r="N72" s="7"/>
    </row>
    <row r="73" spans="1:14" ht="43.5">
      <c r="A73" s="7" t="str">
        <f t="shared" si="2"/>
        <v>2023-04-17</v>
      </c>
      <c r="B73" s="7" t="str">
        <f>"2320"</f>
        <v>2320</v>
      </c>
      <c r="C73" s="8" t="s">
        <v>163</v>
      </c>
      <c r="D73" s="8" t="s">
        <v>103</v>
      </c>
      <c r="E73" s="7" t="str">
        <f>" "</f>
        <v> </v>
      </c>
      <c r="F73" s="7">
        <v>0</v>
      </c>
      <c r="G73" s="7" t="s">
        <v>100</v>
      </c>
      <c r="H73" s="7" t="s">
        <v>37</v>
      </c>
      <c r="I73" s="7" t="s">
        <v>17</v>
      </c>
      <c r="J73" s="5" t="s">
        <v>470</v>
      </c>
      <c r="K73" s="6" t="s">
        <v>164</v>
      </c>
      <c r="L73" s="7">
        <v>2018</v>
      </c>
      <c r="M73" s="7" t="s">
        <v>28</v>
      </c>
      <c r="N73" s="7"/>
    </row>
    <row r="74" spans="1:13" ht="57.75">
      <c r="A74" s="2" t="str">
        <f t="shared" si="2"/>
        <v>2023-04-17</v>
      </c>
      <c r="B74" s="2" t="str">
        <f>"2500"</f>
        <v>2500</v>
      </c>
      <c r="C74" s="1" t="s">
        <v>13</v>
      </c>
      <c r="E74" s="2" t="str">
        <f>"03"</f>
        <v>03</v>
      </c>
      <c r="F74" s="2">
        <v>9</v>
      </c>
      <c r="G74" s="2" t="s">
        <v>14</v>
      </c>
      <c r="I74" s="2" t="s">
        <v>17</v>
      </c>
      <c r="J74" s="4"/>
      <c r="K74" s="3" t="s">
        <v>16</v>
      </c>
      <c r="L74" s="2">
        <v>2012</v>
      </c>
      <c r="M74" s="2" t="s">
        <v>18</v>
      </c>
    </row>
    <row r="75" spans="1:13" ht="57.75">
      <c r="A75" s="2" t="str">
        <f t="shared" si="2"/>
        <v>2023-04-17</v>
      </c>
      <c r="B75" s="2" t="str">
        <f>"2600"</f>
        <v>2600</v>
      </c>
      <c r="C75" s="1" t="s">
        <v>13</v>
      </c>
      <c r="E75" s="2" t="str">
        <f>"03"</f>
        <v>03</v>
      </c>
      <c r="F75" s="2">
        <v>9</v>
      </c>
      <c r="G75" s="2" t="s">
        <v>14</v>
      </c>
      <c r="I75" s="2" t="s">
        <v>17</v>
      </c>
      <c r="J75" s="4"/>
      <c r="K75" s="3" t="s">
        <v>16</v>
      </c>
      <c r="L75" s="2">
        <v>2012</v>
      </c>
      <c r="M75" s="2" t="s">
        <v>18</v>
      </c>
    </row>
    <row r="76" spans="1:13" ht="57.75">
      <c r="A76" s="2" t="str">
        <f t="shared" si="2"/>
        <v>2023-04-17</v>
      </c>
      <c r="B76" s="2" t="str">
        <f>"2700"</f>
        <v>2700</v>
      </c>
      <c r="C76" s="1" t="s">
        <v>13</v>
      </c>
      <c r="E76" s="2" t="str">
        <f>"03"</f>
        <v>03</v>
      </c>
      <c r="F76" s="2">
        <v>9</v>
      </c>
      <c r="G76" s="2" t="s">
        <v>14</v>
      </c>
      <c r="I76" s="2" t="s">
        <v>17</v>
      </c>
      <c r="J76" s="4"/>
      <c r="K76" s="3" t="s">
        <v>16</v>
      </c>
      <c r="L76" s="2">
        <v>2012</v>
      </c>
      <c r="M76" s="2" t="s">
        <v>18</v>
      </c>
    </row>
    <row r="77" spans="1:13" ht="57.75">
      <c r="A77" s="2" t="str">
        <f t="shared" si="2"/>
        <v>2023-04-17</v>
      </c>
      <c r="B77" s="2" t="str">
        <f>"2800"</f>
        <v>2800</v>
      </c>
      <c r="C77" s="1" t="s">
        <v>13</v>
      </c>
      <c r="E77" s="2" t="str">
        <f>"03"</f>
        <v>03</v>
      </c>
      <c r="F77" s="2">
        <v>9</v>
      </c>
      <c r="G77" s="2" t="s">
        <v>14</v>
      </c>
      <c r="I77" s="2" t="s">
        <v>17</v>
      </c>
      <c r="J77" s="4"/>
      <c r="K77" s="3" t="s">
        <v>16</v>
      </c>
      <c r="L77" s="2">
        <v>2012</v>
      </c>
      <c r="M77" s="2" t="s">
        <v>18</v>
      </c>
    </row>
    <row r="78" spans="1:13" ht="57.75">
      <c r="A78" s="2" t="str">
        <f aca="true" t="shared" si="3" ref="A78:A120">"2023-04-18"</f>
        <v>2023-04-18</v>
      </c>
      <c r="B78" s="2" t="str">
        <f>"0500"</f>
        <v>0500</v>
      </c>
      <c r="C78" s="1" t="s">
        <v>13</v>
      </c>
      <c r="E78" s="2" t="str">
        <f>"03"</f>
        <v>03</v>
      </c>
      <c r="F78" s="2">
        <v>9</v>
      </c>
      <c r="G78" s="2" t="s">
        <v>14</v>
      </c>
      <c r="I78" s="2" t="s">
        <v>17</v>
      </c>
      <c r="J78" s="4"/>
      <c r="K78" s="3" t="s">
        <v>16</v>
      </c>
      <c r="L78" s="2">
        <v>2012</v>
      </c>
      <c r="M78" s="2" t="s">
        <v>18</v>
      </c>
    </row>
    <row r="79" spans="1:13" ht="28.5">
      <c r="A79" s="2" t="str">
        <f t="shared" si="3"/>
        <v>2023-04-18</v>
      </c>
      <c r="B79" s="2" t="str">
        <f>"0600"</f>
        <v>0600</v>
      </c>
      <c r="C79" s="1" t="s">
        <v>19</v>
      </c>
      <c r="D79" s="1" t="s">
        <v>165</v>
      </c>
      <c r="E79" s="2" t="str">
        <f>"02"</f>
        <v>02</v>
      </c>
      <c r="F79" s="2">
        <v>8</v>
      </c>
      <c r="G79" s="2" t="s">
        <v>23</v>
      </c>
      <c r="I79" s="2" t="s">
        <v>17</v>
      </c>
      <c r="J79" s="4"/>
      <c r="K79" s="3" t="s">
        <v>20</v>
      </c>
      <c r="L79" s="2">
        <v>2019</v>
      </c>
      <c r="M79" s="2" t="s">
        <v>18</v>
      </c>
    </row>
    <row r="80" spans="1:13" ht="28.5">
      <c r="A80" s="2" t="str">
        <f t="shared" si="3"/>
        <v>2023-04-18</v>
      </c>
      <c r="B80" s="2" t="str">
        <f>"0625"</f>
        <v>0625</v>
      </c>
      <c r="C80" s="1" t="s">
        <v>19</v>
      </c>
      <c r="D80" s="1" t="s">
        <v>166</v>
      </c>
      <c r="E80" s="2" t="str">
        <f>"02"</f>
        <v>02</v>
      </c>
      <c r="F80" s="2">
        <v>9</v>
      </c>
      <c r="G80" s="2" t="s">
        <v>14</v>
      </c>
      <c r="I80" s="2" t="s">
        <v>17</v>
      </c>
      <c r="J80" s="4"/>
      <c r="K80" s="3" t="s">
        <v>20</v>
      </c>
      <c r="L80" s="2">
        <v>2019</v>
      </c>
      <c r="M80" s="2" t="s">
        <v>18</v>
      </c>
    </row>
    <row r="81" spans="1:13" ht="57.75">
      <c r="A81" s="2" t="str">
        <f t="shared" si="3"/>
        <v>2023-04-18</v>
      </c>
      <c r="B81" s="2" t="str">
        <f>"0650"</f>
        <v>0650</v>
      </c>
      <c r="C81" s="1" t="s">
        <v>25</v>
      </c>
      <c r="D81" s="1" t="s">
        <v>168</v>
      </c>
      <c r="E81" s="2" t="str">
        <f>"01"</f>
        <v>01</v>
      </c>
      <c r="F81" s="2">
        <v>5</v>
      </c>
      <c r="G81" s="2" t="s">
        <v>23</v>
      </c>
      <c r="I81" s="2" t="s">
        <v>17</v>
      </c>
      <c r="J81" s="4"/>
      <c r="K81" s="3" t="s">
        <v>167</v>
      </c>
      <c r="L81" s="2">
        <v>2018</v>
      </c>
      <c r="M81" s="2" t="s">
        <v>28</v>
      </c>
    </row>
    <row r="82" spans="1:13" ht="72">
      <c r="A82" s="2" t="str">
        <f t="shared" si="3"/>
        <v>2023-04-18</v>
      </c>
      <c r="B82" s="2" t="str">
        <f>"0715"</f>
        <v>0715</v>
      </c>
      <c r="C82" s="1" t="s">
        <v>29</v>
      </c>
      <c r="D82" s="1" t="s">
        <v>170</v>
      </c>
      <c r="E82" s="2" t="str">
        <f>"02"</f>
        <v>02</v>
      </c>
      <c r="F82" s="2">
        <v>7</v>
      </c>
      <c r="G82" s="2" t="s">
        <v>23</v>
      </c>
      <c r="I82" s="2" t="s">
        <v>17</v>
      </c>
      <c r="J82" s="4"/>
      <c r="K82" s="3" t="s">
        <v>169</v>
      </c>
      <c r="L82" s="2">
        <v>2018</v>
      </c>
      <c r="M82" s="2" t="s">
        <v>18</v>
      </c>
    </row>
    <row r="83" spans="1:13" ht="57.75">
      <c r="A83" s="2" t="str">
        <f t="shared" si="3"/>
        <v>2023-04-18</v>
      </c>
      <c r="B83" s="2" t="str">
        <f>"0730"</f>
        <v>0730</v>
      </c>
      <c r="C83" s="1" t="s">
        <v>32</v>
      </c>
      <c r="D83" s="1" t="s">
        <v>172</v>
      </c>
      <c r="E83" s="2" t="str">
        <f>"01"</f>
        <v>01</v>
      </c>
      <c r="F83" s="2">
        <v>11</v>
      </c>
      <c r="G83" s="2" t="s">
        <v>23</v>
      </c>
      <c r="I83" s="2" t="s">
        <v>17</v>
      </c>
      <c r="J83" s="4"/>
      <c r="K83" s="3" t="s">
        <v>171</v>
      </c>
      <c r="L83" s="2">
        <v>2009</v>
      </c>
      <c r="M83" s="2" t="s">
        <v>35</v>
      </c>
    </row>
    <row r="84" spans="1:13" ht="72">
      <c r="A84" s="2" t="str">
        <f t="shared" si="3"/>
        <v>2023-04-18</v>
      </c>
      <c r="B84" s="2" t="str">
        <f>"0755"</f>
        <v>0755</v>
      </c>
      <c r="C84" s="1" t="s">
        <v>36</v>
      </c>
      <c r="D84" s="1" t="s">
        <v>174</v>
      </c>
      <c r="E84" s="2" t="str">
        <f>"02"</f>
        <v>02</v>
      </c>
      <c r="F84" s="2">
        <v>17</v>
      </c>
      <c r="G84" s="2" t="s">
        <v>23</v>
      </c>
      <c r="I84" s="2" t="s">
        <v>17</v>
      </c>
      <c r="J84" s="4"/>
      <c r="K84" s="3" t="s">
        <v>173</v>
      </c>
      <c r="L84" s="2">
        <v>2020</v>
      </c>
      <c r="M84" s="2" t="s">
        <v>28</v>
      </c>
    </row>
    <row r="85" spans="1:13" ht="57.75">
      <c r="A85" s="2" t="str">
        <f t="shared" si="3"/>
        <v>2023-04-18</v>
      </c>
      <c r="B85" s="2" t="str">
        <f>"0805"</f>
        <v>0805</v>
      </c>
      <c r="C85" s="1" t="s">
        <v>175</v>
      </c>
      <c r="D85" s="1" t="s">
        <v>177</v>
      </c>
      <c r="E85" s="2" t="str">
        <f>"01"</f>
        <v>01</v>
      </c>
      <c r="F85" s="2">
        <v>41</v>
      </c>
      <c r="G85" s="2" t="s">
        <v>23</v>
      </c>
      <c r="I85" s="2" t="s">
        <v>17</v>
      </c>
      <c r="J85" s="4"/>
      <c r="K85" s="3" t="s">
        <v>176</v>
      </c>
      <c r="L85" s="2">
        <v>2020</v>
      </c>
      <c r="M85" s="2" t="s">
        <v>28</v>
      </c>
    </row>
    <row r="86" spans="1:13" ht="43.5">
      <c r="A86" s="2" t="str">
        <f t="shared" si="3"/>
        <v>2023-04-18</v>
      </c>
      <c r="B86" s="2" t="str">
        <f>"0815"</f>
        <v>0815</v>
      </c>
      <c r="C86" s="1" t="s">
        <v>43</v>
      </c>
      <c r="D86" s="1" t="s">
        <v>179</v>
      </c>
      <c r="E86" s="2" t="str">
        <f>"02"</f>
        <v>02</v>
      </c>
      <c r="F86" s="2">
        <v>11</v>
      </c>
      <c r="J86" s="4"/>
      <c r="K86" s="3" t="s">
        <v>178</v>
      </c>
      <c r="L86" s="2">
        <v>2021</v>
      </c>
      <c r="M86" s="2" t="s">
        <v>46</v>
      </c>
    </row>
    <row r="87" spans="1:14" ht="72">
      <c r="A87" s="2" t="str">
        <f t="shared" si="3"/>
        <v>2023-04-18</v>
      </c>
      <c r="B87" s="2" t="str">
        <f>"0820"</f>
        <v>0820</v>
      </c>
      <c r="C87" s="1" t="s">
        <v>47</v>
      </c>
      <c r="D87" s="1" t="s">
        <v>436</v>
      </c>
      <c r="E87" s="2" t="str">
        <f>"01"</f>
        <v>01</v>
      </c>
      <c r="F87" s="2">
        <v>8</v>
      </c>
      <c r="G87" s="2" t="s">
        <v>14</v>
      </c>
      <c r="I87" s="2" t="s">
        <v>17</v>
      </c>
      <c r="J87" s="4"/>
      <c r="K87" s="3" t="s">
        <v>180</v>
      </c>
      <c r="L87" s="2">
        <v>1985</v>
      </c>
      <c r="M87" s="2" t="s">
        <v>49</v>
      </c>
      <c r="N87" s="2" t="s">
        <v>22</v>
      </c>
    </row>
    <row r="88" spans="1:13" ht="72">
      <c r="A88" s="2" t="str">
        <f t="shared" si="3"/>
        <v>2023-04-18</v>
      </c>
      <c r="B88" s="2" t="str">
        <f>"0845"</f>
        <v>0845</v>
      </c>
      <c r="C88" s="1" t="s">
        <v>50</v>
      </c>
      <c r="D88" s="1" t="s">
        <v>182</v>
      </c>
      <c r="E88" s="2" t="str">
        <f>"03"</f>
        <v>03</v>
      </c>
      <c r="F88" s="2">
        <v>7</v>
      </c>
      <c r="G88" s="2" t="s">
        <v>14</v>
      </c>
      <c r="I88" s="2" t="s">
        <v>17</v>
      </c>
      <c r="J88" s="4"/>
      <c r="K88" s="3" t="s">
        <v>181</v>
      </c>
      <c r="L88" s="2">
        <v>2015</v>
      </c>
      <c r="M88" s="2" t="s">
        <v>18</v>
      </c>
    </row>
    <row r="89" spans="1:13" ht="87">
      <c r="A89" s="2" t="str">
        <f t="shared" si="3"/>
        <v>2023-04-18</v>
      </c>
      <c r="B89" s="2" t="str">
        <f>"0910"</f>
        <v>0910</v>
      </c>
      <c r="C89" s="1" t="s">
        <v>54</v>
      </c>
      <c r="D89" s="1" t="s">
        <v>184</v>
      </c>
      <c r="E89" s="2" t="str">
        <f>"03"</f>
        <v>03</v>
      </c>
      <c r="F89" s="2">
        <v>7</v>
      </c>
      <c r="G89" s="2" t="s">
        <v>23</v>
      </c>
      <c r="I89" s="2" t="s">
        <v>17</v>
      </c>
      <c r="J89" s="4"/>
      <c r="K89" s="3" t="s">
        <v>183</v>
      </c>
      <c r="L89" s="2">
        <v>2019</v>
      </c>
      <c r="M89" s="2" t="s">
        <v>28</v>
      </c>
    </row>
    <row r="90" spans="1:13" ht="43.5">
      <c r="A90" s="2" t="str">
        <f t="shared" si="3"/>
        <v>2023-04-18</v>
      </c>
      <c r="B90" s="2" t="str">
        <f>"0935"</f>
        <v>0935</v>
      </c>
      <c r="C90" s="1" t="s">
        <v>54</v>
      </c>
      <c r="D90" s="1" t="s">
        <v>186</v>
      </c>
      <c r="E90" s="2" t="str">
        <f>"03"</f>
        <v>03</v>
      </c>
      <c r="F90" s="2">
        <v>8</v>
      </c>
      <c r="G90" s="2" t="s">
        <v>23</v>
      </c>
      <c r="I90" s="2" t="s">
        <v>17</v>
      </c>
      <c r="J90" s="4"/>
      <c r="K90" s="3" t="s">
        <v>185</v>
      </c>
      <c r="L90" s="2">
        <v>2019</v>
      </c>
      <c r="M90" s="2" t="s">
        <v>28</v>
      </c>
    </row>
    <row r="91" spans="1:13" ht="72">
      <c r="A91" s="2" t="str">
        <f t="shared" si="3"/>
        <v>2023-04-18</v>
      </c>
      <c r="B91" s="2" t="str">
        <f>"1000"</f>
        <v>1000</v>
      </c>
      <c r="C91" s="1" t="s">
        <v>153</v>
      </c>
      <c r="D91" s="1" t="s">
        <v>154</v>
      </c>
      <c r="E91" s="2" t="str">
        <f>"01"</f>
        <v>01</v>
      </c>
      <c r="F91" s="2">
        <v>6</v>
      </c>
      <c r="G91" s="2" t="s">
        <v>14</v>
      </c>
      <c r="I91" s="2" t="s">
        <v>17</v>
      </c>
      <c r="J91" s="4"/>
      <c r="K91" s="3" t="s">
        <v>435</v>
      </c>
      <c r="L91" s="2">
        <v>2016</v>
      </c>
      <c r="M91" s="2" t="s">
        <v>28</v>
      </c>
    </row>
    <row r="92" spans="1:13" ht="43.5">
      <c r="A92" s="2" t="str">
        <f t="shared" si="3"/>
        <v>2023-04-18</v>
      </c>
      <c r="B92" s="2" t="str">
        <f>"1050"</f>
        <v>1050</v>
      </c>
      <c r="C92" s="1" t="s">
        <v>187</v>
      </c>
      <c r="D92" s="1" t="s">
        <v>189</v>
      </c>
      <c r="E92" s="2" t="str">
        <f>"01"</f>
        <v>01</v>
      </c>
      <c r="F92" s="2">
        <v>19</v>
      </c>
      <c r="G92" s="2" t="s">
        <v>14</v>
      </c>
      <c r="J92" s="4"/>
      <c r="K92" s="3" t="s">
        <v>188</v>
      </c>
      <c r="L92" s="2">
        <v>2019</v>
      </c>
      <c r="M92" s="2" t="s">
        <v>104</v>
      </c>
    </row>
    <row r="93" spans="1:13" ht="72">
      <c r="A93" s="2" t="str">
        <f t="shared" si="3"/>
        <v>2023-04-18</v>
      </c>
      <c r="B93" s="2" t="str">
        <f>"1100"</f>
        <v>1100</v>
      </c>
      <c r="C93" s="1" t="s">
        <v>158</v>
      </c>
      <c r="E93" s="2" t="str">
        <f>"2023"</f>
        <v>2023</v>
      </c>
      <c r="F93" s="2">
        <v>1</v>
      </c>
      <c r="G93" s="2" t="s">
        <v>60</v>
      </c>
      <c r="I93" s="2" t="s">
        <v>17</v>
      </c>
      <c r="J93" s="4"/>
      <c r="K93" s="3" t="s">
        <v>159</v>
      </c>
      <c r="L93" s="2">
        <v>0</v>
      </c>
      <c r="M93" s="2" t="s">
        <v>18</v>
      </c>
    </row>
    <row r="94" spans="1:13" ht="72">
      <c r="A94" s="2" t="str">
        <f t="shared" si="3"/>
        <v>2023-04-18</v>
      </c>
      <c r="B94" s="2" t="str">
        <f>"1200"</f>
        <v>1200</v>
      </c>
      <c r="C94" s="1" t="s">
        <v>160</v>
      </c>
      <c r="E94" s="2" t="str">
        <f>"2017"</f>
        <v>2017</v>
      </c>
      <c r="F94" s="2">
        <v>0</v>
      </c>
      <c r="G94" s="2" t="s">
        <v>14</v>
      </c>
      <c r="H94" s="2" t="s">
        <v>86</v>
      </c>
      <c r="I94" s="2" t="s">
        <v>17</v>
      </c>
      <c r="J94" s="4"/>
      <c r="K94" s="3" t="s">
        <v>162</v>
      </c>
      <c r="L94" s="2">
        <v>2016</v>
      </c>
      <c r="M94" s="2" t="s">
        <v>18</v>
      </c>
    </row>
    <row r="95" spans="1:13" ht="72">
      <c r="A95" s="2" t="str">
        <f t="shared" si="3"/>
        <v>2023-04-18</v>
      </c>
      <c r="B95" s="2" t="str">
        <f>"1345"</f>
        <v>1345</v>
      </c>
      <c r="C95" s="1" t="s">
        <v>190</v>
      </c>
      <c r="E95" s="2" t="str">
        <f>"02"</f>
        <v>02</v>
      </c>
      <c r="F95" s="2">
        <v>0</v>
      </c>
      <c r="G95" s="2" t="s">
        <v>14</v>
      </c>
      <c r="I95" s="2" t="s">
        <v>17</v>
      </c>
      <c r="J95" s="4"/>
      <c r="K95" s="3" t="s">
        <v>191</v>
      </c>
      <c r="L95" s="2">
        <v>2018</v>
      </c>
      <c r="M95" s="2" t="s">
        <v>18</v>
      </c>
    </row>
    <row r="96" spans="1:13" ht="72">
      <c r="A96" s="2" t="str">
        <f t="shared" si="3"/>
        <v>2023-04-18</v>
      </c>
      <c r="B96" s="2" t="str">
        <f>"1400"</f>
        <v>1400</v>
      </c>
      <c r="C96" s="1" t="s">
        <v>128</v>
      </c>
      <c r="E96" s="2" t="str">
        <f>"04"</f>
        <v>04</v>
      </c>
      <c r="F96" s="2">
        <v>146</v>
      </c>
      <c r="G96" s="2" t="s">
        <v>14</v>
      </c>
      <c r="H96" s="2" t="s">
        <v>37</v>
      </c>
      <c r="I96" s="2" t="s">
        <v>17</v>
      </c>
      <c r="J96" s="4"/>
      <c r="K96" s="3" t="s">
        <v>192</v>
      </c>
      <c r="L96" s="2">
        <v>2022</v>
      </c>
      <c r="M96" s="2" t="s">
        <v>104</v>
      </c>
    </row>
    <row r="97" spans="1:13" ht="57.75">
      <c r="A97" s="2" t="str">
        <f t="shared" si="3"/>
        <v>2023-04-18</v>
      </c>
      <c r="B97" s="2" t="str">
        <f>"1430"</f>
        <v>1430</v>
      </c>
      <c r="C97" s="1" t="s">
        <v>130</v>
      </c>
      <c r="D97" s="1" t="s">
        <v>194</v>
      </c>
      <c r="E97" s="2" t="str">
        <f>"02"</f>
        <v>02</v>
      </c>
      <c r="F97" s="2">
        <v>58</v>
      </c>
      <c r="G97" s="2" t="s">
        <v>23</v>
      </c>
      <c r="I97" s="2" t="s">
        <v>17</v>
      </c>
      <c r="J97" s="4"/>
      <c r="K97" s="3" t="s">
        <v>193</v>
      </c>
      <c r="L97" s="2">
        <v>0</v>
      </c>
      <c r="M97" s="2" t="s">
        <v>18</v>
      </c>
    </row>
    <row r="98" spans="1:13" ht="57.75">
      <c r="A98" s="2" t="str">
        <f t="shared" si="3"/>
        <v>2023-04-18</v>
      </c>
      <c r="B98" s="2" t="str">
        <f>"1500"</f>
        <v>1500</v>
      </c>
      <c r="C98" s="1" t="s">
        <v>50</v>
      </c>
      <c r="D98" s="1" t="s">
        <v>122</v>
      </c>
      <c r="E98" s="2" t="str">
        <f>"03"</f>
        <v>03</v>
      </c>
      <c r="F98" s="2">
        <v>6</v>
      </c>
      <c r="G98" s="2" t="s">
        <v>14</v>
      </c>
      <c r="H98" s="2" t="s">
        <v>51</v>
      </c>
      <c r="I98" s="2" t="s">
        <v>17</v>
      </c>
      <c r="J98" s="4"/>
      <c r="K98" s="3" t="s">
        <v>121</v>
      </c>
      <c r="L98" s="2">
        <v>2015</v>
      </c>
      <c r="M98" s="2" t="s">
        <v>18</v>
      </c>
    </row>
    <row r="99" spans="1:14" ht="72">
      <c r="A99" s="2" t="str">
        <f t="shared" si="3"/>
        <v>2023-04-18</v>
      </c>
      <c r="B99" s="2" t="str">
        <f>"1525"</f>
        <v>1525</v>
      </c>
      <c r="C99" s="1" t="s">
        <v>195</v>
      </c>
      <c r="D99" s="1" t="s">
        <v>197</v>
      </c>
      <c r="E99" s="2" t="str">
        <f>"01"</f>
        <v>01</v>
      </c>
      <c r="F99" s="2">
        <v>2</v>
      </c>
      <c r="G99" s="2" t="s">
        <v>23</v>
      </c>
      <c r="I99" s="2" t="s">
        <v>17</v>
      </c>
      <c r="J99" s="4"/>
      <c r="K99" s="3" t="s">
        <v>196</v>
      </c>
      <c r="L99" s="2">
        <v>0</v>
      </c>
      <c r="M99" s="2" t="s">
        <v>103</v>
      </c>
      <c r="N99" s="2" t="s">
        <v>22</v>
      </c>
    </row>
    <row r="100" spans="1:13" ht="72">
      <c r="A100" s="2" t="str">
        <f t="shared" si="3"/>
        <v>2023-04-18</v>
      </c>
      <c r="B100" s="2" t="str">
        <f>"1540"</f>
        <v>1540</v>
      </c>
      <c r="C100" s="1" t="s">
        <v>29</v>
      </c>
      <c r="D100" s="1" t="s">
        <v>199</v>
      </c>
      <c r="E100" s="2" t="str">
        <f>"02"</f>
        <v>02</v>
      </c>
      <c r="F100" s="2">
        <v>4</v>
      </c>
      <c r="G100" s="2" t="s">
        <v>23</v>
      </c>
      <c r="I100" s="2" t="s">
        <v>17</v>
      </c>
      <c r="J100" s="4"/>
      <c r="K100" s="3" t="s">
        <v>198</v>
      </c>
      <c r="L100" s="2">
        <v>2018</v>
      </c>
      <c r="M100" s="2" t="s">
        <v>18</v>
      </c>
    </row>
    <row r="101" spans="1:13" ht="43.5">
      <c r="A101" s="2" t="str">
        <f t="shared" si="3"/>
        <v>2023-04-18</v>
      </c>
      <c r="B101" s="2" t="str">
        <f>"1555"</f>
        <v>1555</v>
      </c>
      <c r="C101" s="1" t="s">
        <v>137</v>
      </c>
      <c r="D101" s="1" t="s">
        <v>200</v>
      </c>
      <c r="E101" s="2" t="str">
        <f>"01"</f>
        <v>01</v>
      </c>
      <c r="F101" s="2">
        <v>4</v>
      </c>
      <c r="G101" s="2" t="s">
        <v>14</v>
      </c>
      <c r="I101" s="2" t="s">
        <v>17</v>
      </c>
      <c r="J101" s="4"/>
      <c r="K101" s="3" t="s">
        <v>437</v>
      </c>
      <c r="L101" s="2">
        <v>2021</v>
      </c>
      <c r="M101" s="2" t="s">
        <v>28</v>
      </c>
    </row>
    <row r="102" spans="1:14" ht="43.5">
      <c r="A102" s="2" t="str">
        <f t="shared" si="3"/>
        <v>2023-04-18</v>
      </c>
      <c r="B102" s="2" t="str">
        <f>"1600"</f>
        <v>1600</v>
      </c>
      <c r="C102" s="1" t="s">
        <v>139</v>
      </c>
      <c r="D102" s="1" t="s">
        <v>438</v>
      </c>
      <c r="E102" s="2" t="str">
        <f>"01"</f>
        <v>01</v>
      </c>
      <c r="F102" s="2">
        <v>12</v>
      </c>
      <c r="G102" s="2" t="s">
        <v>14</v>
      </c>
      <c r="H102" s="2" t="s">
        <v>37</v>
      </c>
      <c r="I102" s="2" t="s">
        <v>17</v>
      </c>
      <c r="J102" s="4"/>
      <c r="K102" s="3" t="s">
        <v>201</v>
      </c>
      <c r="L102" s="2">
        <v>2017</v>
      </c>
      <c r="M102" s="2" t="s">
        <v>18</v>
      </c>
      <c r="N102" s="2" t="s">
        <v>22</v>
      </c>
    </row>
    <row r="103" spans="1:14" ht="72">
      <c r="A103" s="2" t="str">
        <f t="shared" si="3"/>
        <v>2023-04-18</v>
      </c>
      <c r="B103" s="2" t="str">
        <f>"1630"</f>
        <v>1630</v>
      </c>
      <c r="C103" s="1" t="s">
        <v>47</v>
      </c>
      <c r="D103" s="1" t="s">
        <v>439</v>
      </c>
      <c r="E103" s="2" t="str">
        <f>"01"</f>
        <v>01</v>
      </c>
      <c r="F103" s="2">
        <v>11</v>
      </c>
      <c r="G103" s="2" t="s">
        <v>23</v>
      </c>
      <c r="I103" s="2" t="s">
        <v>17</v>
      </c>
      <c r="J103" s="4"/>
      <c r="K103" s="3" t="s">
        <v>202</v>
      </c>
      <c r="L103" s="2">
        <v>1985</v>
      </c>
      <c r="M103" s="2" t="s">
        <v>49</v>
      </c>
      <c r="N103" s="2" t="s">
        <v>22</v>
      </c>
    </row>
    <row r="104" spans="1:13" ht="72">
      <c r="A104" s="2" t="str">
        <f t="shared" si="3"/>
        <v>2023-04-18</v>
      </c>
      <c r="B104" s="2" t="str">
        <f>"1700"</f>
        <v>1700</v>
      </c>
      <c r="C104" s="1" t="s">
        <v>143</v>
      </c>
      <c r="D104" s="1" t="s">
        <v>204</v>
      </c>
      <c r="E104" s="2" t="str">
        <f>"2019"</f>
        <v>2019</v>
      </c>
      <c r="F104" s="2">
        <v>10</v>
      </c>
      <c r="G104" s="2" t="s">
        <v>23</v>
      </c>
      <c r="I104" s="2" t="s">
        <v>17</v>
      </c>
      <c r="J104" s="4"/>
      <c r="K104" s="3" t="s">
        <v>203</v>
      </c>
      <c r="L104" s="2">
        <v>2019</v>
      </c>
      <c r="M104" s="2" t="s">
        <v>18</v>
      </c>
    </row>
    <row r="105" spans="1:13" ht="72">
      <c r="A105" s="2" t="str">
        <f t="shared" si="3"/>
        <v>2023-04-18</v>
      </c>
      <c r="B105" s="2" t="str">
        <f>"1715"</f>
        <v>1715</v>
      </c>
      <c r="C105" s="1" t="s">
        <v>143</v>
      </c>
      <c r="D105" s="1" t="s">
        <v>207</v>
      </c>
      <c r="E105" s="2" t="str">
        <f>"2019"</f>
        <v>2019</v>
      </c>
      <c r="F105" s="2">
        <v>11</v>
      </c>
      <c r="G105" s="2" t="s">
        <v>23</v>
      </c>
      <c r="H105" s="2" t="s">
        <v>205</v>
      </c>
      <c r="I105" s="2" t="s">
        <v>17</v>
      </c>
      <c r="J105" s="4"/>
      <c r="K105" s="3" t="s">
        <v>206</v>
      </c>
      <c r="L105" s="2">
        <v>2019</v>
      </c>
      <c r="M105" s="2" t="s">
        <v>18</v>
      </c>
    </row>
    <row r="106" spans="1:13" ht="14.25">
      <c r="A106" s="2" t="str">
        <f t="shared" si="3"/>
        <v>2023-04-18</v>
      </c>
      <c r="B106" s="2" t="str">
        <f>"1730"</f>
        <v>1730</v>
      </c>
      <c r="C106" s="1" t="s">
        <v>208</v>
      </c>
      <c r="E106" s="2" t="str">
        <f>"01"</f>
        <v>01</v>
      </c>
      <c r="F106" s="2">
        <v>102</v>
      </c>
      <c r="G106" s="2" t="s">
        <v>60</v>
      </c>
      <c r="J106" s="4"/>
      <c r="K106" s="3" t="s">
        <v>209</v>
      </c>
      <c r="L106" s="2">
        <v>0</v>
      </c>
      <c r="M106" s="2" t="s">
        <v>35</v>
      </c>
    </row>
    <row r="107" spans="1:13" ht="72">
      <c r="A107" s="2" t="str">
        <f t="shared" si="3"/>
        <v>2023-04-18</v>
      </c>
      <c r="B107" s="2" t="str">
        <f>"1800"</f>
        <v>1800</v>
      </c>
      <c r="C107" s="1" t="s">
        <v>150</v>
      </c>
      <c r="D107" s="1" t="s">
        <v>210</v>
      </c>
      <c r="E107" s="2" t="str">
        <f>"2022"</f>
        <v>2022</v>
      </c>
      <c r="F107" s="2">
        <v>5</v>
      </c>
      <c r="G107" s="2" t="s">
        <v>23</v>
      </c>
      <c r="I107" s="2" t="s">
        <v>17</v>
      </c>
      <c r="J107" s="4"/>
      <c r="K107" s="3" t="s">
        <v>151</v>
      </c>
      <c r="L107" s="2">
        <v>2022</v>
      </c>
      <c r="M107" s="2" t="s">
        <v>18</v>
      </c>
    </row>
    <row r="108" spans="1:13" ht="57.75">
      <c r="A108" s="2" t="str">
        <f t="shared" si="3"/>
        <v>2023-04-18</v>
      </c>
      <c r="B108" s="2" t="str">
        <f>"1830"</f>
        <v>1830</v>
      </c>
      <c r="C108" s="1" t="s">
        <v>88</v>
      </c>
      <c r="E108" s="2" t="str">
        <f>"2023"</f>
        <v>2023</v>
      </c>
      <c r="F108" s="2">
        <v>71</v>
      </c>
      <c r="G108" s="2" t="s">
        <v>60</v>
      </c>
      <c r="J108" s="4"/>
      <c r="K108" s="3" t="s">
        <v>89</v>
      </c>
      <c r="L108" s="2">
        <v>2023</v>
      </c>
      <c r="M108" s="2" t="s">
        <v>18</v>
      </c>
    </row>
    <row r="109" spans="1:14" ht="57.75">
      <c r="A109" s="7" t="str">
        <f t="shared" si="3"/>
        <v>2023-04-18</v>
      </c>
      <c r="B109" s="7" t="str">
        <f>"1840"</f>
        <v>1840</v>
      </c>
      <c r="C109" s="8" t="s">
        <v>153</v>
      </c>
      <c r="D109" s="8" t="s">
        <v>211</v>
      </c>
      <c r="E109" s="7" t="str">
        <f>"01"</f>
        <v>01</v>
      </c>
      <c r="F109" s="7">
        <v>7</v>
      </c>
      <c r="G109" s="7" t="s">
        <v>14</v>
      </c>
      <c r="H109" s="7"/>
      <c r="I109" s="7"/>
      <c r="J109" s="5" t="s">
        <v>465</v>
      </c>
      <c r="K109" s="6" t="s">
        <v>440</v>
      </c>
      <c r="L109" s="7">
        <v>2016</v>
      </c>
      <c r="M109" s="7" t="s">
        <v>28</v>
      </c>
      <c r="N109" s="7"/>
    </row>
    <row r="110" spans="1:14" ht="43.5">
      <c r="A110" s="7" t="str">
        <f t="shared" si="3"/>
        <v>2023-04-18</v>
      </c>
      <c r="B110" s="7" t="str">
        <f>"1930"</f>
        <v>1930</v>
      </c>
      <c r="C110" s="8" t="s">
        <v>212</v>
      </c>
      <c r="D110" s="8" t="s">
        <v>445</v>
      </c>
      <c r="E110" s="7" t="str">
        <f>"01"</f>
        <v>01</v>
      </c>
      <c r="F110" s="7">
        <v>6</v>
      </c>
      <c r="G110" s="7" t="s">
        <v>156</v>
      </c>
      <c r="H110" s="7"/>
      <c r="I110" s="7"/>
      <c r="J110" s="5" t="s">
        <v>466</v>
      </c>
      <c r="K110" s="6" t="s">
        <v>444</v>
      </c>
      <c r="L110" s="7">
        <v>2022</v>
      </c>
      <c r="M110" s="7" t="s">
        <v>104</v>
      </c>
      <c r="N110" s="7"/>
    </row>
    <row r="111" spans="1:14" ht="72">
      <c r="A111" s="7" t="str">
        <f t="shared" si="3"/>
        <v>2023-04-18</v>
      </c>
      <c r="B111" s="7" t="str">
        <f>"2000"</f>
        <v>2000</v>
      </c>
      <c r="C111" s="8" t="s">
        <v>213</v>
      </c>
      <c r="D111" s="8" t="s">
        <v>215</v>
      </c>
      <c r="E111" s="7" t="str">
        <f>"02"</f>
        <v>02</v>
      </c>
      <c r="F111" s="7">
        <v>6</v>
      </c>
      <c r="G111" s="7" t="s">
        <v>156</v>
      </c>
      <c r="H111" s="7"/>
      <c r="I111" s="7"/>
      <c r="J111" s="5" t="s">
        <v>466</v>
      </c>
      <c r="K111" s="6" t="s">
        <v>214</v>
      </c>
      <c r="L111" s="7">
        <v>2022</v>
      </c>
      <c r="M111" s="7" t="s">
        <v>104</v>
      </c>
      <c r="N111" s="7"/>
    </row>
    <row r="112" spans="1:14" ht="87">
      <c r="A112" s="7" t="str">
        <f t="shared" si="3"/>
        <v>2023-04-18</v>
      </c>
      <c r="B112" s="7" t="str">
        <f>"2030"</f>
        <v>2030</v>
      </c>
      <c r="C112" s="8" t="s">
        <v>216</v>
      </c>
      <c r="D112" s="8"/>
      <c r="E112" s="7" t="str">
        <f>"2023"</f>
        <v>2023</v>
      </c>
      <c r="F112" s="7">
        <v>7</v>
      </c>
      <c r="G112" s="7" t="s">
        <v>60</v>
      </c>
      <c r="H112" s="7"/>
      <c r="I112" s="7"/>
      <c r="J112" s="5" t="s">
        <v>471</v>
      </c>
      <c r="K112" s="6" t="s">
        <v>217</v>
      </c>
      <c r="L112" s="7">
        <v>2023</v>
      </c>
      <c r="M112" s="7" t="s">
        <v>18</v>
      </c>
      <c r="N112" s="7"/>
    </row>
    <row r="113" spans="1:14" ht="57.75">
      <c r="A113" s="7" t="str">
        <f t="shared" si="3"/>
        <v>2023-04-18</v>
      </c>
      <c r="B113" s="7" t="str">
        <f>"2100"</f>
        <v>2100</v>
      </c>
      <c r="C113" s="8" t="s">
        <v>218</v>
      </c>
      <c r="D113" s="8" t="s">
        <v>103</v>
      </c>
      <c r="E113" s="7" t="str">
        <f>" "</f>
        <v> </v>
      </c>
      <c r="F113" s="7">
        <v>0</v>
      </c>
      <c r="G113" s="7" t="s">
        <v>100</v>
      </c>
      <c r="H113" s="7" t="s">
        <v>219</v>
      </c>
      <c r="I113" s="7" t="s">
        <v>17</v>
      </c>
      <c r="J113" s="5" t="s">
        <v>468</v>
      </c>
      <c r="K113" s="6" t="s">
        <v>220</v>
      </c>
      <c r="L113" s="7">
        <v>2009</v>
      </c>
      <c r="M113" s="7" t="s">
        <v>46</v>
      </c>
      <c r="N113" s="7" t="s">
        <v>22</v>
      </c>
    </row>
    <row r="114" spans="1:14" ht="43.5">
      <c r="A114" s="7" t="str">
        <f t="shared" si="3"/>
        <v>2023-04-18</v>
      </c>
      <c r="B114" s="7" t="str">
        <f>"2240"</f>
        <v>2240</v>
      </c>
      <c r="C114" s="8" t="s">
        <v>446</v>
      </c>
      <c r="D114" s="8" t="s">
        <v>221</v>
      </c>
      <c r="E114" s="7" t="str">
        <f>"13"</f>
        <v>13</v>
      </c>
      <c r="F114" s="7">
        <v>6</v>
      </c>
      <c r="G114" s="7" t="s">
        <v>156</v>
      </c>
      <c r="H114" s="7" t="s">
        <v>51</v>
      </c>
      <c r="I114" s="7"/>
      <c r="J114" s="5" t="s">
        <v>472</v>
      </c>
      <c r="K114" s="6" t="s">
        <v>447</v>
      </c>
      <c r="L114" s="7">
        <v>2018</v>
      </c>
      <c r="M114" s="7" t="s">
        <v>104</v>
      </c>
      <c r="N114" s="7"/>
    </row>
    <row r="115" spans="1:14" ht="43.5">
      <c r="A115" s="2" t="str">
        <f t="shared" si="3"/>
        <v>2023-04-18</v>
      </c>
      <c r="B115" s="2" t="str">
        <f>"2310"</f>
        <v>2310</v>
      </c>
      <c r="C115" s="1" t="s">
        <v>222</v>
      </c>
      <c r="E115" s="2" t="str">
        <f>" "</f>
        <v> </v>
      </c>
      <c r="F115" s="2">
        <v>0</v>
      </c>
      <c r="G115" s="2" t="s">
        <v>14</v>
      </c>
      <c r="I115" s="2" t="s">
        <v>17</v>
      </c>
      <c r="J115" s="4"/>
      <c r="K115" s="3" t="s">
        <v>223</v>
      </c>
      <c r="L115" s="2">
        <v>1979</v>
      </c>
      <c r="M115" s="2" t="s">
        <v>18</v>
      </c>
      <c r="N115" s="2" t="s">
        <v>22</v>
      </c>
    </row>
    <row r="116" spans="1:13" ht="57.75">
      <c r="A116" s="2" t="str">
        <f t="shared" si="3"/>
        <v>2023-04-18</v>
      </c>
      <c r="B116" s="2" t="str">
        <f>"2400"</f>
        <v>2400</v>
      </c>
      <c r="C116" s="1" t="s">
        <v>13</v>
      </c>
      <c r="E116" s="2" t="str">
        <f aca="true" t="shared" si="4" ref="E116:E121">"03"</f>
        <v>03</v>
      </c>
      <c r="F116" s="2">
        <v>10</v>
      </c>
      <c r="G116" s="2" t="s">
        <v>14</v>
      </c>
      <c r="I116" s="2" t="s">
        <v>17</v>
      </c>
      <c r="J116" s="4"/>
      <c r="K116" s="3" t="s">
        <v>16</v>
      </c>
      <c r="L116" s="2">
        <v>2012</v>
      </c>
      <c r="M116" s="2" t="s">
        <v>18</v>
      </c>
    </row>
    <row r="117" spans="1:13" ht="57.75">
      <c r="A117" s="2" t="str">
        <f t="shared" si="3"/>
        <v>2023-04-18</v>
      </c>
      <c r="B117" s="2" t="str">
        <f>"2500"</f>
        <v>2500</v>
      </c>
      <c r="C117" s="1" t="s">
        <v>13</v>
      </c>
      <c r="E117" s="2" t="str">
        <f t="shared" si="4"/>
        <v>03</v>
      </c>
      <c r="F117" s="2">
        <v>10</v>
      </c>
      <c r="G117" s="2" t="s">
        <v>14</v>
      </c>
      <c r="I117" s="2" t="s">
        <v>17</v>
      </c>
      <c r="J117" s="4"/>
      <c r="K117" s="3" t="s">
        <v>16</v>
      </c>
      <c r="L117" s="2">
        <v>2012</v>
      </c>
      <c r="M117" s="2" t="s">
        <v>18</v>
      </c>
    </row>
    <row r="118" spans="1:13" ht="57.75">
      <c r="A118" s="2" t="str">
        <f t="shared" si="3"/>
        <v>2023-04-18</v>
      </c>
      <c r="B118" s="2" t="str">
        <f>"2600"</f>
        <v>2600</v>
      </c>
      <c r="C118" s="1" t="s">
        <v>13</v>
      </c>
      <c r="E118" s="2" t="str">
        <f t="shared" si="4"/>
        <v>03</v>
      </c>
      <c r="F118" s="2">
        <v>10</v>
      </c>
      <c r="G118" s="2" t="s">
        <v>14</v>
      </c>
      <c r="I118" s="2" t="s">
        <v>17</v>
      </c>
      <c r="J118" s="4"/>
      <c r="K118" s="3" t="s">
        <v>16</v>
      </c>
      <c r="L118" s="2">
        <v>2012</v>
      </c>
      <c r="M118" s="2" t="s">
        <v>18</v>
      </c>
    </row>
    <row r="119" spans="1:13" ht="57.75">
      <c r="A119" s="2" t="str">
        <f t="shared" si="3"/>
        <v>2023-04-18</v>
      </c>
      <c r="B119" s="2" t="str">
        <f>"2700"</f>
        <v>2700</v>
      </c>
      <c r="C119" s="1" t="s">
        <v>13</v>
      </c>
      <c r="E119" s="2" t="str">
        <f t="shared" si="4"/>
        <v>03</v>
      </c>
      <c r="F119" s="2">
        <v>10</v>
      </c>
      <c r="G119" s="2" t="s">
        <v>14</v>
      </c>
      <c r="I119" s="2" t="s">
        <v>17</v>
      </c>
      <c r="J119" s="4"/>
      <c r="K119" s="3" t="s">
        <v>16</v>
      </c>
      <c r="L119" s="2">
        <v>2012</v>
      </c>
      <c r="M119" s="2" t="s">
        <v>18</v>
      </c>
    </row>
    <row r="120" spans="1:13" ht="57.75">
      <c r="A120" s="2" t="str">
        <f t="shared" si="3"/>
        <v>2023-04-18</v>
      </c>
      <c r="B120" s="2" t="str">
        <f>"2800"</f>
        <v>2800</v>
      </c>
      <c r="C120" s="1" t="s">
        <v>13</v>
      </c>
      <c r="E120" s="2" t="str">
        <f t="shared" si="4"/>
        <v>03</v>
      </c>
      <c r="F120" s="2">
        <v>10</v>
      </c>
      <c r="G120" s="2" t="s">
        <v>14</v>
      </c>
      <c r="I120" s="2" t="s">
        <v>17</v>
      </c>
      <c r="J120" s="4"/>
      <c r="K120" s="3" t="s">
        <v>16</v>
      </c>
      <c r="L120" s="2">
        <v>2012</v>
      </c>
      <c r="M120" s="2" t="s">
        <v>18</v>
      </c>
    </row>
    <row r="121" spans="1:13" ht="57.75">
      <c r="A121" s="2" t="str">
        <f aca="true" t="shared" si="5" ref="A121:A164">"2023-04-19"</f>
        <v>2023-04-19</v>
      </c>
      <c r="B121" s="2" t="str">
        <f>"0500"</f>
        <v>0500</v>
      </c>
      <c r="C121" s="1" t="s">
        <v>13</v>
      </c>
      <c r="E121" s="2" t="str">
        <f t="shared" si="4"/>
        <v>03</v>
      </c>
      <c r="F121" s="2">
        <v>10</v>
      </c>
      <c r="G121" s="2" t="s">
        <v>14</v>
      </c>
      <c r="I121" s="2" t="s">
        <v>17</v>
      </c>
      <c r="J121" s="4"/>
      <c r="K121" s="3" t="s">
        <v>16</v>
      </c>
      <c r="L121" s="2">
        <v>2012</v>
      </c>
      <c r="M121" s="2" t="s">
        <v>18</v>
      </c>
    </row>
    <row r="122" spans="1:13" ht="28.5">
      <c r="A122" s="2" t="str">
        <f t="shared" si="5"/>
        <v>2023-04-19</v>
      </c>
      <c r="B122" s="2" t="str">
        <f>"0600"</f>
        <v>0600</v>
      </c>
      <c r="C122" s="1" t="s">
        <v>19</v>
      </c>
      <c r="D122" s="1" t="s">
        <v>224</v>
      </c>
      <c r="E122" s="2" t="str">
        <f>"02"</f>
        <v>02</v>
      </c>
      <c r="F122" s="2">
        <v>10</v>
      </c>
      <c r="G122" s="2" t="s">
        <v>23</v>
      </c>
      <c r="I122" s="2" t="s">
        <v>17</v>
      </c>
      <c r="J122" s="4"/>
      <c r="K122" s="3" t="s">
        <v>20</v>
      </c>
      <c r="L122" s="2">
        <v>2019</v>
      </c>
      <c r="M122" s="2" t="s">
        <v>18</v>
      </c>
    </row>
    <row r="123" spans="1:13" ht="28.5">
      <c r="A123" s="2" t="str">
        <f t="shared" si="5"/>
        <v>2023-04-19</v>
      </c>
      <c r="B123" s="2" t="str">
        <f>"0625"</f>
        <v>0625</v>
      </c>
      <c r="C123" s="1" t="s">
        <v>19</v>
      </c>
      <c r="D123" s="1" t="s">
        <v>225</v>
      </c>
      <c r="E123" s="2" t="str">
        <f>"02"</f>
        <v>02</v>
      </c>
      <c r="F123" s="2">
        <v>11</v>
      </c>
      <c r="G123" s="2" t="s">
        <v>23</v>
      </c>
      <c r="I123" s="2" t="s">
        <v>17</v>
      </c>
      <c r="J123" s="4"/>
      <c r="K123" s="3" t="s">
        <v>20</v>
      </c>
      <c r="L123" s="2">
        <v>2019</v>
      </c>
      <c r="M123" s="2" t="s">
        <v>18</v>
      </c>
    </row>
    <row r="124" spans="1:13" ht="43.5">
      <c r="A124" s="2" t="str">
        <f t="shared" si="5"/>
        <v>2023-04-19</v>
      </c>
      <c r="B124" s="2" t="str">
        <f>"0650"</f>
        <v>0650</v>
      </c>
      <c r="C124" s="1" t="s">
        <v>25</v>
      </c>
      <c r="D124" s="1" t="s">
        <v>227</v>
      </c>
      <c r="E124" s="2" t="str">
        <f>"01"</f>
        <v>01</v>
      </c>
      <c r="F124" s="2">
        <v>6</v>
      </c>
      <c r="G124" s="2" t="s">
        <v>14</v>
      </c>
      <c r="I124" s="2" t="s">
        <v>17</v>
      </c>
      <c r="J124" s="4"/>
      <c r="K124" s="3" t="s">
        <v>226</v>
      </c>
      <c r="L124" s="2">
        <v>2018</v>
      </c>
      <c r="M124" s="2" t="s">
        <v>28</v>
      </c>
    </row>
    <row r="125" spans="1:13" ht="87">
      <c r="A125" s="2" t="str">
        <f t="shared" si="5"/>
        <v>2023-04-19</v>
      </c>
      <c r="B125" s="2" t="str">
        <f>"0715"</f>
        <v>0715</v>
      </c>
      <c r="C125" s="1" t="s">
        <v>29</v>
      </c>
      <c r="D125" s="1" t="s">
        <v>229</v>
      </c>
      <c r="E125" s="2" t="str">
        <f>"02"</f>
        <v>02</v>
      </c>
      <c r="F125" s="2">
        <v>8</v>
      </c>
      <c r="G125" s="2" t="s">
        <v>23</v>
      </c>
      <c r="I125" s="2" t="s">
        <v>17</v>
      </c>
      <c r="J125" s="4"/>
      <c r="K125" s="3" t="s">
        <v>228</v>
      </c>
      <c r="L125" s="2">
        <v>2018</v>
      </c>
      <c r="M125" s="2" t="s">
        <v>18</v>
      </c>
    </row>
    <row r="126" spans="1:13" ht="72">
      <c r="A126" s="2" t="str">
        <f t="shared" si="5"/>
        <v>2023-04-19</v>
      </c>
      <c r="B126" s="2" t="str">
        <f>"0730"</f>
        <v>0730</v>
      </c>
      <c r="C126" s="1" t="s">
        <v>32</v>
      </c>
      <c r="D126" s="1" t="s">
        <v>231</v>
      </c>
      <c r="E126" s="2" t="str">
        <f>"01"</f>
        <v>01</v>
      </c>
      <c r="F126" s="2">
        <v>12</v>
      </c>
      <c r="G126" s="2" t="s">
        <v>23</v>
      </c>
      <c r="I126" s="2" t="s">
        <v>17</v>
      </c>
      <c r="J126" s="4"/>
      <c r="K126" s="3" t="s">
        <v>230</v>
      </c>
      <c r="L126" s="2">
        <v>2009</v>
      </c>
      <c r="M126" s="2" t="s">
        <v>35</v>
      </c>
    </row>
    <row r="127" spans="1:13" ht="72">
      <c r="A127" s="2" t="str">
        <f t="shared" si="5"/>
        <v>2023-04-19</v>
      </c>
      <c r="B127" s="2" t="str">
        <f>"0755"</f>
        <v>0755</v>
      </c>
      <c r="C127" s="1" t="s">
        <v>36</v>
      </c>
      <c r="D127" s="1" t="s">
        <v>233</v>
      </c>
      <c r="E127" s="2" t="str">
        <f>"02"</f>
        <v>02</v>
      </c>
      <c r="F127" s="2">
        <v>18</v>
      </c>
      <c r="G127" s="2" t="s">
        <v>23</v>
      </c>
      <c r="I127" s="2" t="s">
        <v>17</v>
      </c>
      <c r="J127" s="4"/>
      <c r="K127" s="3" t="s">
        <v>232</v>
      </c>
      <c r="L127" s="2">
        <v>2020</v>
      </c>
      <c r="M127" s="2" t="s">
        <v>28</v>
      </c>
    </row>
    <row r="128" spans="1:13" ht="72">
      <c r="A128" s="2" t="str">
        <f t="shared" si="5"/>
        <v>2023-04-19</v>
      </c>
      <c r="B128" s="2" t="str">
        <f>"0805"</f>
        <v>0805</v>
      </c>
      <c r="C128" s="1" t="s">
        <v>40</v>
      </c>
      <c r="D128" s="1" t="s">
        <v>235</v>
      </c>
      <c r="E128" s="2" t="str">
        <f>"01"</f>
        <v>01</v>
      </c>
      <c r="F128" s="2">
        <v>42</v>
      </c>
      <c r="G128" s="2" t="s">
        <v>23</v>
      </c>
      <c r="I128" s="2" t="s">
        <v>17</v>
      </c>
      <c r="J128" s="4"/>
      <c r="K128" s="3" t="s">
        <v>234</v>
      </c>
      <c r="L128" s="2">
        <v>2020</v>
      </c>
      <c r="M128" s="2" t="s">
        <v>28</v>
      </c>
    </row>
    <row r="129" spans="1:13" ht="57.75">
      <c r="A129" s="2" t="str">
        <f t="shared" si="5"/>
        <v>2023-04-19</v>
      </c>
      <c r="B129" s="2" t="str">
        <f>"0815"</f>
        <v>0815</v>
      </c>
      <c r="C129" s="1" t="s">
        <v>236</v>
      </c>
      <c r="D129" s="1" t="s">
        <v>238</v>
      </c>
      <c r="E129" s="2" t="str">
        <f>"02"</f>
        <v>02</v>
      </c>
      <c r="F129" s="2">
        <v>12</v>
      </c>
      <c r="G129" s="2" t="s">
        <v>23</v>
      </c>
      <c r="J129" s="4"/>
      <c r="K129" s="3" t="s">
        <v>237</v>
      </c>
      <c r="L129" s="2">
        <v>2021</v>
      </c>
      <c r="M129" s="2" t="s">
        <v>46</v>
      </c>
    </row>
    <row r="130" spans="1:14" ht="57.75">
      <c r="A130" s="2" t="str">
        <f t="shared" si="5"/>
        <v>2023-04-19</v>
      </c>
      <c r="B130" s="2" t="str">
        <f>"0820"</f>
        <v>0820</v>
      </c>
      <c r="C130" s="1" t="s">
        <v>47</v>
      </c>
      <c r="D130" s="1" t="s">
        <v>240</v>
      </c>
      <c r="E130" s="2" t="str">
        <f>"01"</f>
        <v>01</v>
      </c>
      <c r="F130" s="2">
        <v>9</v>
      </c>
      <c r="G130" s="2" t="s">
        <v>14</v>
      </c>
      <c r="I130" s="2" t="s">
        <v>17</v>
      </c>
      <c r="J130" s="4"/>
      <c r="K130" s="3" t="s">
        <v>239</v>
      </c>
      <c r="L130" s="2">
        <v>1985</v>
      </c>
      <c r="M130" s="2" t="s">
        <v>49</v>
      </c>
      <c r="N130" s="2" t="s">
        <v>22</v>
      </c>
    </row>
    <row r="131" spans="1:13" ht="72">
      <c r="A131" s="2" t="str">
        <f t="shared" si="5"/>
        <v>2023-04-19</v>
      </c>
      <c r="B131" s="2" t="str">
        <f>"0845"</f>
        <v>0845</v>
      </c>
      <c r="C131" s="1" t="s">
        <v>50</v>
      </c>
      <c r="D131" s="1" t="s">
        <v>242</v>
      </c>
      <c r="E131" s="2" t="str">
        <f>"03"</f>
        <v>03</v>
      </c>
      <c r="F131" s="2">
        <v>8</v>
      </c>
      <c r="G131" s="2" t="s">
        <v>14</v>
      </c>
      <c r="I131" s="2" t="s">
        <v>17</v>
      </c>
      <c r="J131" s="4"/>
      <c r="K131" s="3" t="s">
        <v>241</v>
      </c>
      <c r="L131" s="2">
        <v>2015</v>
      </c>
      <c r="M131" s="2" t="s">
        <v>18</v>
      </c>
    </row>
    <row r="132" spans="1:13" ht="72">
      <c r="A132" s="2" t="str">
        <f t="shared" si="5"/>
        <v>2023-04-19</v>
      </c>
      <c r="B132" s="2" t="str">
        <f>"0910"</f>
        <v>0910</v>
      </c>
      <c r="C132" s="1" t="s">
        <v>54</v>
      </c>
      <c r="D132" s="1" t="s">
        <v>244</v>
      </c>
      <c r="E132" s="2" t="str">
        <f>"03"</f>
        <v>03</v>
      </c>
      <c r="F132" s="2">
        <v>9</v>
      </c>
      <c r="G132" s="2" t="s">
        <v>23</v>
      </c>
      <c r="I132" s="2" t="s">
        <v>17</v>
      </c>
      <c r="J132" s="4"/>
      <c r="K132" s="3" t="s">
        <v>243</v>
      </c>
      <c r="L132" s="2">
        <v>2019</v>
      </c>
      <c r="M132" s="2" t="s">
        <v>28</v>
      </c>
    </row>
    <row r="133" spans="1:13" ht="43.5">
      <c r="A133" s="2" t="str">
        <f t="shared" si="5"/>
        <v>2023-04-19</v>
      </c>
      <c r="B133" s="2" t="str">
        <f>"0935"</f>
        <v>0935</v>
      </c>
      <c r="C133" s="1" t="s">
        <v>54</v>
      </c>
      <c r="D133" s="1" t="s">
        <v>448</v>
      </c>
      <c r="E133" s="2" t="str">
        <f>"03"</f>
        <v>03</v>
      </c>
      <c r="F133" s="2">
        <v>10</v>
      </c>
      <c r="G133" s="2" t="s">
        <v>23</v>
      </c>
      <c r="I133" s="2" t="s">
        <v>17</v>
      </c>
      <c r="J133" s="4"/>
      <c r="K133" s="3" t="s">
        <v>245</v>
      </c>
      <c r="L133" s="2">
        <v>2019</v>
      </c>
      <c r="M133" s="2" t="s">
        <v>28</v>
      </c>
    </row>
    <row r="134" spans="1:13" ht="57.75">
      <c r="A134" s="2" t="str">
        <f t="shared" si="5"/>
        <v>2023-04-19</v>
      </c>
      <c r="B134" s="2" t="str">
        <f>"1000"</f>
        <v>1000</v>
      </c>
      <c r="C134" s="1" t="s">
        <v>153</v>
      </c>
      <c r="D134" s="1" t="s">
        <v>211</v>
      </c>
      <c r="E134" s="2" t="str">
        <f>"01"</f>
        <v>01</v>
      </c>
      <c r="F134" s="2">
        <v>7</v>
      </c>
      <c r="G134" s="2" t="s">
        <v>14</v>
      </c>
      <c r="I134" s="2" t="s">
        <v>17</v>
      </c>
      <c r="J134" s="4"/>
      <c r="K134" s="3" t="s">
        <v>440</v>
      </c>
      <c r="L134" s="2">
        <v>2016</v>
      </c>
      <c r="M134" s="2" t="s">
        <v>28</v>
      </c>
    </row>
    <row r="135" spans="1:13" ht="87">
      <c r="A135" s="2" t="str">
        <f t="shared" si="5"/>
        <v>2023-04-19</v>
      </c>
      <c r="B135" s="2" t="str">
        <f>"1050"</f>
        <v>1050</v>
      </c>
      <c r="C135" s="1" t="s">
        <v>187</v>
      </c>
      <c r="D135" s="1" t="s">
        <v>247</v>
      </c>
      <c r="E135" s="2" t="str">
        <f>"01"</f>
        <v>01</v>
      </c>
      <c r="F135" s="2">
        <v>20</v>
      </c>
      <c r="G135" s="2" t="s">
        <v>14</v>
      </c>
      <c r="J135" s="4"/>
      <c r="K135" s="3" t="s">
        <v>246</v>
      </c>
      <c r="L135" s="2">
        <v>2019</v>
      </c>
      <c r="M135" s="2" t="s">
        <v>104</v>
      </c>
    </row>
    <row r="136" spans="1:13" ht="43.5">
      <c r="A136" s="2" t="str">
        <f t="shared" si="5"/>
        <v>2023-04-19</v>
      </c>
      <c r="B136" s="2" t="str">
        <f>"1100"</f>
        <v>1100</v>
      </c>
      <c r="C136" s="1" t="s">
        <v>212</v>
      </c>
      <c r="D136" s="1" t="s">
        <v>445</v>
      </c>
      <c r="E136" s="2" t="str">
        <f>"01"</f>
        <v>01</v>
      </c>
      <c r="F136" s="2">
        <v>6</v>
      </c>
      <c r="G136" s="2" t="s">
        <v>156</v>
      </c>
      <c r="I136" s="2" t="s">
        <v>17</v>
      </c>
      <c r="J136" s="4"/>
      <c r="K136" s="3" t="s">
        <v>444</v>
      </c>
      <c r="L136" s="2">
        <v>2022</v>
      </c>
      <c r="M136" s="2" t="s">
        <v>104</v>
      </c>
    </row>
    <row r="137" spans="1:13" ht="72">
      <c r="A137" s="2" t="str">
        <f t="shared" si="5"/>
        <v>2023-04-19</v>
      </c>
      <c r="B137" s="2" t="str">
        <f>"1130"</f>
        <v>1130</v>
      </c>
      <c r="C137" s="1" t="s">
        <v>213</v>
      </c>
      <c r="D137" s="1" t="s">
        <v>215</v>
      </c>
      <c r="E137" s="2" t="str">
        <f>"02"</f>
        <v>02</v>
      </c>
      <c r="F137" s="2">
        <v>6</v>
      </c>
      <c r="G137" s="2" t="s">
        <v>156</v>
      </c>
      <c r="I137" s="2" t="s">
        <v>17</v>
      </c>
      <c r="J137" s="4"/>
      <c r="K137" s="3" t="s">
        <v>214</v>
      </c>
      <c r="L137" s="2">
        <v>2022</v>
      </c>
      <c r="M137" s="2" t="s">
        <v>104</v>
      </c>
    </row>
    <row r="138" spans="1:13" ht="87">
      <c r="A138" s="2" t="str">
        <f t="shared" si="5"/>
        <v>2023-04-19</v>
      </c>
      <c r="B138" s="2" t="str">
        <f>"1200"</f>
        <v>1200</v>
      </c>
      <c r="C138" s="1" t="s">
        <v>216</v>
      </c>
      <c r="E138" s="2" t="str">
        <f>"2023"</f>
        <v>2023</v>
      </c>
      <c r="F138" s="2">
        <v>7</v>
      </c>
      <c r="G138" s="2" t="s">
        <v>60</v>
      </c>
      <c r="I138" s="2" t="s">
        <v>17</v>
      </c>
      <c r="J138" s="4"/>
      <c r="K138" s="3" t="s">
        <v>217</v>
      </c>
      <c r="L138" s="2">
        <v>2023</v>
      </c>
      <c r="M138" s="2" t="s">
        <v>18</v>
      </c>
    </row>
    <row r="139" spans="1:13" ht="43.5">
      <c r="A139" s="2" t="str">
        <f t="shared" si="5"/>
        <v>2023-04-19</v>
      </c>
      <c r="B139" s="2" t="str">
        <f>"1230"</f>
        <v>1230</v>
      </c>
      <c r="C139" s="1" t="s">
        <v>446</v>
      </c>
      <c r="D139" s="1" t="s">
        <v>221</v>
      </c>
      <c r="E139" s="2" t="str">
        <f>"13"</f>
        <v>13</v>
      </c>
      <c r="F139" s="2">
        <v>6</v>
      </c>
      <c r="G139" s="2" t="s">
        <v>156</v>
      </c>
      <c r="H139" s="2" t="s">
        <v>51</v>
      </c>
      <c r="I139" s="2" t="s">
        <v>17</v>
      </c>
      <c r="J139" s="4"/>
      <c r="K139" s="3" t="s">
        <v>447</v>
      </c>
      <c r="L139" s="2">
        <v>2018</v>
      </c>
      <c r="M139" s="2" t="s">
        <v>104</v>
      </c>
    </row>
    <row r="140" spans="1:13" ht="72">
      <c r="A140" s="2" t="str">
        <f t="shared" si="5"/>
        <v>2023-04-19</v>
      </c>
      <c r="B140" s="2" t="str">
        <f>"1300"</f>
        <v>1300</v>
      </c>
      <c r="C140" s="1" t="s">
        <v>248</v>
      </c>
      <c r="E140" s="2" t="str">
        <f>" "</f>
        <v> </v>
      </c>
      <c r="F140" s="2">
        <v>0</v>
      </c>
      <c r="G140" s="2" t="s">
        <v>14</v>
      </c>
      <c r="H140" s="2" t="s">
        <v>37</v>
      </c>
      <c r="I140" s="2" t="s">
        <v>17</v>
      </c>
      <c r="J140" s="4"/>
      <c r="K140" s="3" t="s">
        <v>249</v>
      </c>
      <c r="L140" s="2">
        <v>2021</v>
      </c>
      <c r="M140" s="2" t="s">
        <v>18</v>
      </c>
    </row>
    <row r="141" spans="1:13" ht="87">
      <c r="A141" s="2" t="str">
        <f t="shared" si="5"/>
        <v>2023-04-19</v>
      </c>
      <c r="B141" s="2" t="str">
        <f>"1330"</f>
        <v>1330</v>
      </c>
      <c r="C141" s="1" t="s">
        <v>250</v>
      </c>
      <c r="E141" s="2" t="str">
        <f>" "</f>
        <v> </v>
      </c>
      <c r="F141" s="2">
        <v>0</v>
      </c>
      <c r="G141" s="2" t="s">
        <v>14</v>
      </c>
      <c r="I141" s="2" t="s">
        <v>17</v>
      </c>
      <c r="J141" s="4"/>
      <c r="K141" s="3" t="s">
        <v>251</v>
      </c>
      <c r="L141" s="2">
        <v>2019</v>
      </c>
      <c r="M141" s="2" t="s">
        <v>18</v>
      </c>
    </row>
    <row r="142" spans="1:13" ht="72">
      <c r="A142" s="2" t="str">
        <f t="shared" si="5"/>
        <v>2023-04-19</v>
      </c>
      <c r="B142" s="2" t="str">
        <f>"1400"</f>
        <v>1400</v>
      </c>
      <c r="C142" s="1" t="s">
        <v>128</v>
      </c>
      <c r="E142" s="2" t="str">
        <f>"04"</f>
        <v>04</v>
      </c>
      <c r="F142" s="2">
        <v>147</v>
      </c>
      <c r="G142" s="2" t="s">
        <v>14</v>
      </c>
      <c r="H142" s="2" t="s">
        <v>252</v>
      </c>
      <c r="I142" s="2" t="s">
        <v>17</v>
      </c>
      <c r="J142" s="4"/>
      <c r="K142" s="3" t="s">
        <v>253</v>
      </c>
      <c r="L142" s="2">
        <v>2022</v>
      </c>
      <c r="M142" s="2" t="s">
        <v>104</v>
      </c>
    </row>
    <row r="143" spans="1:13" ht="72">
      <c r="A143" s="2" t="str">
        <f t="shared" si="5"/>
        <v>2023-04-19</v>
      </c>
      <c r="B143" s="2" t="str">
        <f>"1430"</f>
        <v>1430</v>
      </c>
      <c r="C143" s="1" t="s">
        <v>130</v>
      </c>
      <c r="D143" s="1" t="s">
        <v>255</v>
      </c>
      <c r="E143" s="2" t="str">
        <f>"02"</f>
        <v>02</v>
      </c>
      <c r="F143" s="2">
        <v>59</v>
      </c>
      <c r="G143" s="2" t="s">
        <v>14</v>
      </c>
      <c r="H143" s="2" t="s">
        <v>37</v>
      </c>
      <c r="I143" s="2" t="s">
        <v>17</v>
      </c>
      <c r="J143" s="4"/>
      <c r="K143" s="3" t="s">
        <v>254</v>
      </c>
      <c r="L143" s="2">
        <v>0</v>
      </c>
      <c r="M143" s="2" t="s">
        <v>18</v>
      </c>
    </row>
    <row r="144" spans="1:13" ht="72">
      <c r="A144" s="2" t="str">
        <f t="shared" si="5"/>
        <v>2023-04-19</v>
      </c>
      <c r="B144" s="2" t="str">
        <f>"1500"</f>
        <v>1500</v>
      </c>
      <c r="C144" s="1" t="s">
        <v>50</v>
      </c>
      <c r="D144" s="1" t="s">
        <v>182</v>
      </c>
      <c r="E144" s="2" t="str">
        <f>"03"</f>
        <v>03</v>
      </c>
      <c r="F144" s="2">
        <v>7</v>
      </c>
      <c r="G144" s="2" t="s">
        <v>14</v>
      </c>
      <c r="I144" s="2" t="s">
        <v>17</v>
      </c>
      <c r="J144" s="4"/>
      <c r="K144" s="3" t="s">
        <v>181</v>
      </c>
      <c r="L144" s="2">
        <v>2015</v>
      </c>
      <c r="M144" s="2" t="s">
        <v>18</v>
      </c>
    </row>
    <row r="145" spans="1:14" ht="57.75">
      <c r="A145" s="2" t="str">
        <f t="shared" si="5"/>
        <v>2023-04-19</v>
      </c>
      <c r="B145" s="2" t="str">
        <f>"1525"</f>
        <v>1525</v>
      </c>
      <c r="C145" s="1" t="s">
        <v>195</v>
      </c>
      <c r="D145" s="1" t="s">
        <v>257</v>
      </c>
      <c r="E145" s="2" t="str">
        <f>"01"</f>
        <v>01</v>
      </c>
      <c r="F145" s="2">
        <v>3</v>
      </c>
      <c r="G145" s="2" t="s">
        <v>23</v>
      </c>
      <c r="I145" s="2" t="s">
        <v>17</v>
      </c>
      <c r="J145" s="4"/>
      <c r="K145" s="3" t="s">
        <v>256</v>
      </c>
      <c r="L145" s="2">
        <v>0</v>
      </c>
      <c r="M145" s="2" t="s">
        <v>103</v>
      </c>
      <c r="N145" s="2" t="s">
        <v>22</v>
      </c>
    </row>
    <row r="146" spans="1:13" ht="72">
      <c r="A146" s="2" t="str">
        <f t="shared" si="5"/>
        <v>2023-04-19</v>
      </c>
      <c r="B146" s="2" t="str">
        <f>"1540"</f>
        <v>1540</v>
      </c>
      <c r="C146" s="1" t="s">
        <v>29</v>
      </c>
      <c r="D146" s="1" t="s">
        <v>31</v>
      </c>
      <c r="E146" s="2" t="str">
        <f>"02"</f>
        <v>02</v>
      </c>
      <c r="F146" s="2">
        <v>5</v>
      </c>
      <c r="G146" s="2" t="s">
        <v>23</v>
      </c>
      <c r="I146" s="2" t="s">
        <v>17</v>
      </c>
      <c r="J146" s="4"/>
      <c r="K146" s="3" t="s">
        <v>30</v>
      </c>
      <c r="L146" s="2">
        <v>2018</v>
      </c>
      <c r="M146" s="2" t="s">
        <v>18</v>
      </c>
    </row>
    <row r="147" spans="1:13" ht="43.5">
      <c r="A147" s="2" t="str">
        <f t="shared" si="5"/>
        <v>2023-04-19</v>
      </c>
      <c r="B147" s="2" t="str">
        <f>"1555"</f>
        <v>1555</v>
      </c>
      <c r="C147" s="1" t="s">
        <v>137</v>
      </c>
      <c r="D147" s="1" t="s">
        <v>258</v>
      </c>
      <c r="E147" s="2" t="str">
        <f>"01"</f>
        <v>01</v>
      </c>
      <c r="F147" s="2">
        <v>5</v>
      </c>
      <c r="G147" s="2" t="s">
        <v>14</v>
      </c>
      <c r="I147" s="2" t="s">
        <v>17</v>
      </c>
      <c r="J147" s="4"/>
      <c r="K147" s="3" t="s">
        <v>449</v>
      </c>
      <c r="L147" s="2">
        <v>2021</v>
      </c>
      <c r="M147" s="2" t="s">
        <v>28</v>
      </c>
    </row>
    <row r="148" spans="1:14" ht="28.5">
      <c r="A148" s="2" t="str">
        <f t="shared" si="5"/>
        <v>2023-04-19</v>
      </c>
      <c r="B148" s="2" t="str">
        <f>"1600"</f>
        <v>1600</v>
      </c>
      <c r="C148" s="1" t="s">
        <v>139</v>
      </c>
      <c r="D148" s="1" t="s">
        <v>450</v>
      </c>
      <c r="E148" s="2" t="str">
        <f>"01"</f>
        <v>01</v>
      </c>
      <c r="F148" s="2">
        <v>13</v>
      </c>
      <c r="G148" s="2" t="s">
        <v>14</v>
      </c>
      <c r="H148" s="2" t="s">
        <v>37</v>
      </c>
      <c r="I148" s="2" t="s">
        <v>17</v>
      </c>
      <c r="J148" s="4"/>
      <c r="K148" s="3" t="s">
        <v>259</v>
      </c>
      <c r="L148" s="2">
        <v>2017</v>
      </c>
      <c r="M148" s="2" t="s">
        <v>18</v>
      </c>
      <c r="N148" s="2" t="s">
        <v>22</v>
      </c>
    </row>
    <row r="149" spans="1:14" ht="57.75">
      <c r="A149" s="2" t="str">
        <f t="shared" si="5"/>
        <v>2023-04-19</v>
      </c>
      <c r="B149" s="2" t="str">
        <f>"1630"</f>
        <v>1630</v>
      </c>
      <c r="C149" s="1" t="s">
        <v>47</v>
      </c>
      <c r="D149" s="1" t="s">
        <v>261</v>
      </c>
      <c r="E149" s="2" t="str">
        <f>"01"</f>
        <v>01</v>
      </c>
      <c r="F149" s="2">
        <v>12</v>
      </c>
      <c r="G149" s="2" t="s">
        <v>23</v>
      </c>
      <c r="I149" s="2" t="s">
        <v>17</v>
      </c>
      <c r="J149" s="4"/>
      <c r="K149" s="3" t="s">
        <v>260</v>
      </c>
      <c r="L149" s="2">
        <v>1985</v>
      </c>
      <c r="M149" s="2" t="s">
        <v>49</v>
      </c>
      <c r="N149" s="2" t="s">
        <v>22</v>
      </c>
    </row>
    <row r="150" spans="1:13" ht="72">
      <c r="A150" s="2" t="str">
        <f t="shared" si="5"/>
        <v>2023-04-19</v>
      </c>
      <c r="B150" s="2" t="str">
        <f>"1700"</f>
        <v>1700</v>
      </c>
      <c r="C150" s="1" t="s">
        <v>143</v>
      </c>
      <c r="D150" s="1" t="s">
        <v>263</v>
      </c>
      <c r="E150" s="2" t="str">
        <f>"2019"</f>
        <v>2019</v>
      </c>
      <c r="F150" s="2">
        <v>12</v>
      </c>
      <c r="G150" s="2" t="s">
        <v>23</v>
      </c>
      <c r="I150" s="2" t="s">
        <v>17</v>
      </c>
      <c r="J150" s="4"/>
      <c r="K150" s="3" t="s">
        <v>262</v>
      </c>
      <c r="L150" s="2">
        <v>2019</v>
      </c>
      <c r="M150" s="2" t="s">
        <v>18</v>
      </c>
    </row>
    <row r="151" spans="1:13" ht="72">
      <c r="A151" s="2" t="str">
        <f t="shared" si="5"/>
        <v>2023-04-19</v>
      </c>
      <c r="B151" s="2" t="str">
        <f>"1715"</f>
        <v>1715</v>
      </c>
      <c r="C151" s="1" t="s">
        <v>264</v>
      </c>
      <c r="D151" s="1" t="s">
        <v>266</v>
      </c>
      <c r="E151" s="2" t="str">
        <f>"2019"</f>
        <v>2019</v>
      </c>
      <c r="F151" s="2">
        <v>13</v>
      </c>
      <c r="G151" s="2" t="s">
        <v>14</v>
      </c>
      <c r="H151" s="2" t="s">
        <v>86</v>
      </c>
      <c r="I151" s="2" t="s">
        <v>17</v>
      </c>
      <c r="J151" s="4"/>
      <c r="K151" s="3" t="s">
        <v>265</v>
      </c>
      <c r="L151" s="2">
        <v>2019</v>
      </c>
      <c r="M151" s="2" t="s">
        <v>18</v>
      </c>
    </row>
    <row r="152" spans="1:13" ht="57.75">
      <c r="A152" s="2" t="str">
        <f t="shared" si="5"/>
        <v>2023-04-19</v>
      </c>
      <c r="B152" s="2" t="str">
        <f>"1730"</f>
        <v>1730</v>
      </c>
      <c r="C152" s="1" t="s">
        <v>267</v>
      </c>
      <c r="E152" s="2" t="str">
        <f>"2021"</f>
        <v>2021</v>
      </c>
      <c r="F152" s="2">
        <v>84</v>
      </c>
      <c r="G152" s="2" t="s">
        <v>60</v>
      </c>
      <c r="J152" s="4"/>
      <c r="K152" s="3" t="s">
        <v>268</v>
      </c>
      <c r="L152" s="2">
        <v>2021</v>
      </c>
      <c r="M152" s="2" t="s">
        <v>104</v>
      </c>
    </row>
    <row r="153" spans="1:13" ht="72">
      <c r="A153" s="2" t="str">
        <f t="shared" si="5"/>
        <v>2023-04-19</v>
      </c>
      <c r="B153" s="2" t="str">
        <f>"1800"</f>
        <v>1800</v>
      </c>
      <c r="C153" s="1" t="s">
        <v>150</v>
      </c>
      <c r="D153" s="1" t="s">
        <v>269</v>
      </c>
      <c r="E153" s="2" t="str">
        <f>"2022"</f>
        <v>2022</v>
      </c>
      <c r="F153" s="2">
        <v>6</v>
      </c>
      <c r="G153" s="2" t="s">
        <v>23</v>
      </c>
      <c r="I153" s="2" t="s">
        <v>17</v>
      </c>
      <c r="J153" s="4"/>
      <c r="K153" s="3" t="s">
        <v>151</v>
      </c>
      <c r="L153" s="2">
        <v>2022</v>
      </c>
      <c r="M153" s="2" t="s">
        <v>18</v>
      </c>
    </row>
    <row r="154" spans="1:13" ht="57.75">
      <c r="A154" s="2" t="str">
        <f t="shared" si="5"/>
        <v>2023-04-19</v>
      </c>
      <c r="B154" s="2" t="str">
        <f>"1830"</f>
        <v>1830</v>
      </c>
      <c r="C154" s="1" t="s">
        <v>88</v>
      </c>
      <c r="E154" s="2" t="str">
        <f>"2023"</f>
        <v>2023</v>
      </c>
      <c r="F154" s="2">
        <v>72</v>
      </c>
      <c r="G154" s="2" t="s">
        <v>60</v>
      </c>
      <c r="J154" s="4"/>
      <c r="K154" s="3" t="s">
        <v>89</v>
      </c>
      <c r="L154" s="2">
        <v>2023</v>
      </c>
      <c r="M154" s="2" t="s">
        <v>18</v>
      </c>
    </row>
    <row r="155" spans="1:14" ht="57.75">
      <c r="A155" s="7" t="str">
        <f t="shared" si="5"/>
        <v>2023-04-19</v>
      </c>
      <c r="B155" s="7" t="str">
        <f>"1840"</f>
        <v>1840</v>
      </c>
      <c r="C155" s="8" t="s">
        <v>153</v>
      </c>
      <c r="D155" s="8" t="s">
        <v>270</v>
      </c>
      <c r="E155" s="7" t="str">
        <f>"01"</f>
        <v>01</v>
      </c>
      <c r="F155" s="7">
        <v>8</v>
      </c>
      <c r="G155" s="7" t="s">
        <v>14</v>
      </c>
      <c r="H155" s="7"/>
      <c r="I155" s="7"/>
      <c r="J155" s="5" t="s">
        <v>465</v>
      </c>
      <c r="K155" s="6" t="s">
        <v>441</v>
      </c>
      <c r="L155" s="7">
        <v>2016</v>
      </c>
      <c r="M155" s="7" t="s">
        <v>28</v>
      </c>
      <c r="N155" s="7"/>
    </row>
    <row r="156" spans="1:14" ht="72">
      <c r="A156" s="7" t="str">
        <f t="shared" si="5"/>
        <v>2023-04-19</v>
      </c>
      <c r="B156" s="7" t="str">
        <f>"1930"</f>
        <v>1930</v>
      </c>
      <c r="C156" s="8" t="s">
        <v>271</v>
      </c>
      <c r="D156" s="8" t="s">
        <v>273</v>
      </c>
      <c r="E156" s="7" t="str">
        <f>"11"</f>
        <v>11</v>
      </c>
      <c r="F156" s="7">
        <v>7</v>
      </c>
      <c r="G156" s="7" t="s">
        <v>14</v>
      </c>
      <c r="H156" s="7" t="s">
        <v>37</v>
      </c>
      <c r="I156" s="7" t="s">
        <v>17</v>
      </c>
      <c r="J156" s="5" t="s">
        <v>466</v>
      </c>
      <c r="K156" s="6" t="s">
        <v>272</v>
      </c>
      <c r="L156" s="7">
        <v>2019</v>
      </c>
      <c r="M156" s="7" t="s">
        <v>18</v>
      </c>
      <c r="N156" s="7" t="s">
        <v>22</v>
      </c>
    </row>
    <row r="157" spans="1:14" ht="57.75">
      <c r="A157" s="7" t="str">
        <f t="shared" si="5"/>
        <v>2023-04-19</v>
      </c>
      <c r="B157" s="7" t="str">
        <f>"2030"</f>
        <v>2030</v>
      </c>
      <c r="C157" s="8" t="s">
        <v>274</v>
      </c>
      <c r="D157" s="8"/>
      <c r="E157" s="7" t="str">
        <f>"2023"</f>
        <v>2023</v>
      </c>
      <c r="F157" s="7">
        <v>6</v>
      </c>
      <c r="G157" s="7" t="s">
        <v>60</v>
      </c>
      <c r="H157" s="7"/>
      <c r="I157" s="7"/>
      <c r="J157" s="5" t="s">
        <v>473</v>
      </c>
      <c r="K157" s="6" t="s">
        <v>275</v>
      </c>
      <c r="L157" s="7">
        <v>2023</v>
      </c>
      <c r="M157" s="7" t="s">
        <v>18</v>
      </c>
      <c r="N157" s="7"/>
    </row>
    <row r="158" spans="1:14" ht="43.5">
      <c r="A158" s="7" t="str">
        <f t="shared" si="5"/>
        <v>2023-04-19</v>
      </c>
      <c r="B158" s="7" t="str">
        <f>"2130"</f>
        <v>2130</v>
      </c>
      <c r="C158" s="8" t="s">
        <v>276</v>
      </c>
      <c r="D158" s="8"/>
      <c r="E158" s="7" t="str">
        <f>" "</f>
        <v> </v>
      </c>
      <c r="F158" s="7">
        <v>0</v>
      </c>
      <c r="G158" s="7" t="s">
        <v>14</v>
      </c>
      <c r="H158" s="7" t="s">
        <v>37</v>
      </c>
      <c r="I158" s="7" t="s">
        <v>17</v>
      </c>
      <c r="J158" s="5" t="s">
        <v>467</v>
      </c>
      <c r="K158" s="6" t="s">
        <v>277</v>
      </c>
      <c r="L158" s="7">
        <v>2018</v>
      </c>
      <c r="M158" s="7" t="s">
        <v>35</v>
      </c>
      <c r="N158" s="7"/>
    </row>
    <row r="159" spans="1:13" ht="57.75">
      <c r="A159" s="2" t="str">
        <f t="shared" si="5"/>
        <v>2023-04-19</v>
      </c>
      <c r="B159" s="2" t="str">
        <f>"2230"</f>
        <v>2230</v>
      </c>
      <c r="C159" s="1" t="s">
        <v>278</v>
      </c>
      <c r="E159" s="2" t="str">
        <f>"00"</f>
        <v>00</v>
      </c>
      <c r="F159" s="2">
        <v>0</v>
      </c>
      <c r="G159" s="2" t="s">
        <v>156</v>
      </c>
      <c r="H159" s="2" t="s">
        <v>279</v>
      </c>
      <c r="I159" s="2" t="s">
        <v>17</v>
      </c>
      <c r="J159" s="4"/>
      <c r="K159" s="3" t="s">
        <v>280</v>
      </c>
      <c r="L159" s="2">
        <v>2019</v>
      </c>
      <c r="M159" s="2" t="s">
        <v>18</v>
      </c>
    </row>
    <row r="160" spans="1:13" ht="57.75">
      <c r="A160" s="2" t="str">
        <f t="shared" si="5"/>
        <v>2023-04-19</v>
      </c>
      <c r="B160" s="2" t="str">
        <f>"2400"</f>
        <v>2400</v>
      </c>
      <c r="C160" s="1" t="s">
        <v>13</v>
      </c>
      <c r="E160" s="2" t="str">
        <f aca="true" t="shared" si="6" ref="E160:E165">"03"</f>
        <v>03</v>
      </c>
      <c r="F160" s="2">
        <v>11</v>
      </c>
      <c r="G160" s="2" t="s">
        <v>14</v>
      </c>
      <c r="I160" s="2" t="s">
        <v>17</v>
      </c>
      <c r="J160" s="4"/>
      <c r="K160" s="3" t="s">
        <v>16</v>
      </c>
      <c r="L160" s="2">
        <v>2012</v>
      </c>
      <c r="M160" s="2" t="s">
        <v>18</v>
      </c>
    </row>
    <row r="161" spans="1:13" ht="57.75">
      <c r="A161" s="2" t="str">
        <f t="shared" si="5"/>
        <v>2023-04-19</v>
      </c>
      <c r="B161" s="2" t="str">
        <f>"2500"</f>
        <v>2500</v>
      </c>
      <c r="C161" s="1" t="s">
        <v>13</v>
      </c>
      <c r="E161" s="2" t="str">
        <f t="shared" si="6"/>
        <v>03</v>
      </c>
      <c r="F161" s="2">
        <v>11</v>
      </c>
      <c r="G161" s="2" t="s">
        <v>14</v>
      </c>
      <c r="I161" s="2" t="s">
        <v>17</v>
      </c>
      <c r="J161" s="4"/>
      <c r="K161" s="3" t="s">
        <v>16</v>
      </c>
      <c r="L161" s="2">
        <v>2012</v>
      </c>
      <c r="M161" s="2" t="s">
        <v>18</v>
      </c>
    </row>
    <row r="162" spans="1:13" ht="57.75">
      <c r="A162" s="2" t="str">
        <f t="shared" si="5"/>
        <v>2023-04-19</v>
      </c>
      <c r="B162" s="2" t="str">
        <f>"2600"</f>
        <v>2600</v>
      </c>
      <c r="C162" s="1" t="s">
        <v>13</v>
      </c>
      <c r="E162" s="2" t="str">
        <f t="shared" si="6"/>
        <v>03</v>
      </c>
      <c r="F162" s="2">
        <v>11</v>
      </c>
      <c r="G162" s="2" t="s">
        <v>14</v>
      </c>
      <c r="I162" s="2" t="s">
        <v>17</v>
      </c>
      <c r="J162" s="4"/>
      <c r="K162" s="3" t="s">
        <v>16</v>
      </c>
      <c r="L162" s="2">
        <v>2012</v>
      </c>
      <c r="M162" s="2" t="s">
        <v>18</v>
      </c>
    </row>
    <row r="163" spans="1:13" ht="57.75">
      <c r="A163" s="2" t="str">
        <f t="shared" si="5"/>
        <v>2023-04-19</v>
      </c>
      <c r="B163" s="2" t="str">
        <f>"2700"</f>
        <v>2700</v>
      </c>
      <c r="C163" s="1" t="s">
        <v>13</v>
      </c>
      <c r="E163" s="2" t="str">
        <f t="shared" si="6"/>
        <v>03</v>
      </c>
      <c r="F163" s="2">
        <v>11</v>
      </c>
      <c r="G163" s="2" t="s">
        <v>14</v>
      </c>
      <c r="I163" s="2" t="s">
        <v>17</v>
      </c>
      <c r="J163" s="4"/>
      <c r="K163" s="3" t="s">
        <v>16</v>
      </c>
      <c r="L163" s="2">
        <v>2012</v>
      </c>
      <c r="M163" s="2" t="s">
        <v>18</v>
      </c>
    </row>
    <row r="164" spans="1:13" ht="57.75">
      <c r="A164" s="2" t="str">
        <f t="shared" si="5"/>
        <v>2023-04-19</v>
      </c>
      <c r="B164" s="2" t="str">
        <f>"2800"</f>
        <v>2800</v>
      </c>
      <c r="C164" s="1" t="s">
        <v>13</v>
      </c>
      <c r="E164" s="2" t="str">
        <f t="shared" si="6"/>
        <v>03</v>
      </c>
      <c r="F164" s="2">
        <v>11</v>
      </c>
      <c r="G164" s="2" t="s">
        <v>14</v>
      </c>
      <c r="I164" s="2" t="s">
        <v>17</v>
      </c>
      <c r="J164" s="4"/>
      <c r="K164" s="3" t="s">
        <v>16</v>
      </c>
      <c r="L164" s="2">
        <v>2012</v>
      </c>
      <c r="M164" s="2" t="s">
        <v>18</v>
      </c>
    </row>
    <row r="165" spans="1:13" ht="57.75">
      <c r="A165" s="2" t="str">
        <f aca="true" t="shared" si="7" ref="A165:A206">"2023-04-20"</f>
        <v>2023-04-20</v>
      </c>
      <c r="B165" s="2" t="str">
        <f>"0500"</f>
        <v>0500</v>
      </c>
      <c r="C165" s="1" t="s">
        <v>13</v>
      </c>
      <c r="E165" s="2" t="str">
        <f t="shared" si="6"/>
        <v>03</v>
      </c>
      <c r="F165" s="2">
        <v>11</v>
      </c>
      <c r="G165" s="2" t="s">
        <v>14</v>
      </c>
      <c r="I165" s="2" t="s">
        <v>17</v>
      </c>
      <c r="J165" s="4"/>
      <c r="K165" s="3" t="s">
        <v>16</v>
      </c>
      <c r="L165" s="2">
        <v>2012</v>
      </c>
      <c r="M165" s="2" t="s">
        <v>18</v>
      </c>
    </row>
    <row r="166" spans="1:13" ht="28.5">
      <c r="A166" s="2" t="str">
        <f t="shared" si="7"/>
        <v>2023-04-20</v>
      </c>
      <c r="B166" s="2" t="str">
        <f>"0600"</f>
        <v>0600</v>
      </c>
      <c r="C166" s="1" t="s">
        <v>19</v>
      </c>
      <c r="D166" s="1" t="s">
        <v>281</v>
      </c>
      <c r="E166" s="2" t="str">
        <f>"02"</f>
        <v>02</v>
      </c>
      <c r="F166" s="2">
        <v>12</v>
      </c>
      <c r="G166" s="2" t="s">
        <v>14</v>
      </c>
      <c r="I166" s="2" t="s">
        <v>17</v>
      </c>
      <c r="J166" s="4"/>
      <c r="K166" s="3" t="s">
        <v>20</v>
      </c>
      <c r="L166" s="2">
        <v>2019</v>
      </c>
      <c r="M166" s="2" t="s">
        <v>18</v>
      </c>
    </row>
    <row r="167" spans="1:13" ht="28.5">
      <c r="A167" s="2" t="str">
        <f t="shared" si="7"/>
        <v>2023-04-20</v>
      </c>
      <c r="B167" s="2" t="str">
        <f>"0625"</f>
        <v>0625</v>
      </c>
      <c r="C167" s="1" t="s">
        <v>19</v>
      </c>
      <c r="D167" s="1" t="s">
        <v>282</v>
      </c>
      <c r="E167" s="2" t="str">
        <f>"02"</f>
        <v>02</v>
      </c>
      <c r="F167" s="2">
        <v>13</v>
      </c>
      <c r="G167" s="2" t="s">
        <v>23</v>
      </c>
      <c r="I167" s="2" t="s">
        <v>17</v>
      </c>
      <c r="J167" s="4"/>
      <c r="K167" s="3" t="s">
        <v>20</v>
      </c>
      <c r="L167" s="2">
        <v>2019</v>
      </c>
      <c r="M167" s="2" t="s">
        <v>18</v>
      </c>
    </row>
    <row r="168" spans="1:13" ht="57.75">
      <c r="A168" s="2" t="str">
        <f t="shared" si="7"/>
        <v>2023-04-20</v>
      </c>
      <c r="B168" s="2" t="str">
        <f>"0650"</f>
        <v>0650</v>
      </c>
      <c r="C168" s="1" t="s">
        <v>25</v>
      </c>
      <c r="D168" s="1" t="s">
        <v>284</v>
      </c>
      <c r="E168" s="2" t="str">
        <f>"01"</f>
        <v>01</v>
      </c>
      <c r="F168" s="2">
        <v>7</v>
      </c>
      <c r="G168" s="2" t="s">
        <v>23</v>
      </c>
      <c r="I168" s="2" t="s">
        <v>17</v>
      </c>
      <c r="J168" s="4"/>
      <c r="K168" s="3" t="s">
        <v>283</v>
      </c>
      <c r="L168" s="2">
        <v>2018</v>
      </c>
      <c r="M168" s="2" t="s">
        <v>28</v>
      </c>
    </row>
    <row r="169" spans="1:13" ht="57.75">
      <c r="A169" s="2" t="str">
        <f t="shared" si="7"/>
        <v>2023-04-20</v>
      </c>
      <c r="B169" s="2" t="str">
        <f>"0715"</f>
        <v>0715</v>
      </c>
      <c r="C169" s="1" t="s">
        <v>285</v>
      </c>
      <c r="D169" s="1" t="s">
        <v>287</v>
      </c>
      <c r="E169" s="2" t="str">
        <f>"01"</f>
        <v>01</v>
      </c>
      <c r="F169" s="2">
        <v>1</v>
      </c>
      <c r="G169" s="2" t="s">
        <v>23</v>
      </c>
      <c r="I169" s="2" t="s">
        <v>17</v>
      </c>
      <c r="J169" s="4"/>
      <c r="K169" s="3" t="s">
        <v>286</v>
      </c>
      <c r="L169" s="2">
        <v>2016</v>
      </c>
      <c r="M169" s="2" t="s">
        <v>18</v>
      </c>
    </row>
    <row r="170" spans="1:13" ht="43.5">
      <c r="A170" s="2" t="str">
        <f t="shared" si="7"/>
        <v>2023-04-20</v>
      </c>
      <c r="B170" s="2" t="str">
        <f>"0730"</f>
        <v>0730</v>
      </c>
      <c r="C170" s="1" t="s">
        <v>32</v>
      </c>
      <c r="D170" s="1" t="s">
        <v>289</v>
      </c>
      <c r="E170" s="2" t="str">
        <f>"01"</f>
        <v>01</v>
      </c>
      <c r="F170" s="2">
        <v>13</v>
      </c>
      <c r="G170" s="2" t="s">
        <v>23</v>
      </c>
      <c r="I170" s="2" t="s">
        <v>17</v>
      </c>
      <c r="J170" s="4"/>
      <c r="K170" s="3" t="s">
        <v>288</v>
      </c>
      <c r="L170" s="2">
        <v>2009</v>
      </c>
      <c r="M170" s="2" t="s">
        <v>35</v>
      </c>
    </row>
    <row r="171" spans="1:13" ht="72">
      <c r="A171" s="2" t="str">
        <f t="shared" si="7"/>
        <v>2023-04-20</v>
      </c>
      <c r="B171" s="2" t="str">
        <f>"0755"</f>
        <v>0755</v>
      </c>
      <c r="C171" s="1" t="s">
        <v>36</v>
      </c>
      <c r="D171" s="1" t="s">
        <v>291</v>
      </c>
      <c r="E171" s="2" t="str">
        <f>"02"</f>
        <v>02</v>
      </c>
      <c r="F171" s="2">
        <v>19</v>
      </c>
      <c r="G171" s="2" t="s">
        <v>23</v>
      </c>
      <c r="I171" s="2" t="s">
        <v>17</v>
      </c>
      <c r="J171" s="4"/>
      <c r="K171" s="3" t="s">
        <v>290</v>
      </c>
      <c r="L171" s="2">
        <v>2020</v>
      </c>
      <c r="M171" s="2" t="s">
        <v>28</v>
      </c>
    </row>
    <row r="172" spans="1:13" ht="72">
      <c r="A172" s="2" t="str">
        <f t="shared" si="7"/>
        <v>2023-04-20</v>
      </c>
      <c r="B172" s="2" t="str">
        <f>"0805"</f>
        <v>0805</v>
      </c>
      <c r="C172" s="1" t="s">
        <v>40</v>
      </c>
      <c r="D172" s="1" t="s">
        <v>293</v>
      </c>
      <c r="E172" s="2" t="str">
        <f>"01"</f>
        <v>01</v>
      </c>
      <c r="F172" s="2">
        <v>43</v>
      </c>
      <c r="G172" s="2" t="s">
        <v>23</v>
      </c>
      <c r="I172" s="2" t="s">
        <v>17</v>
      </c>
      <c r="J172" s="4"/>
      <c r="K172" s="3" t="s">
        <v>292</v>
      </c>
      <c r="L172" s="2">
        <v>2020</v>
      </c>
      <c r="M172" s="2" t="s">
        <v>28</v>
      </c>
    </row>
    <row r="173" spans="1:13" ht="43.5">
      <c r="A173" s="2" t="str">
        <f t="shared" si="7"/>
        <v>2023-04-20</v>
      </c>
      <c r="B173" s="2" t="str">
        <f>"0815"</f>
        <v>0815</v>
      </c>
      <c r="C173" s="1" t="s">
        <v>43</v>
      </c>
      <c r="D173" s="1" t="s">
        <v>295</v>
      </c>
      <c r="E173" s="2" t="str">
        <f>"01"</f>
        <v>01</v>
      </c>
      <c r="F173" s="2">
        <v>1</v>
      </c>
      <c r="G173" s="2" t="s">
        <v>23</v>
      </c>
      <c r="I173" s="2" t="s">
        <v>17</v>
      </c>
      <c r="J173" s="4"/>
      <c r="K173" s="3" t="s">
        <v>294</v>
      </c>
      <c r="L173" s="2">
        <v>2020</v>
      </c>
      <c r="M173" s="2" t="s">
        <v>46</v>
      </c>
    </row>
    <row r="174" spans="1:14" ht="72">
      <c r="A174" s="2" t="str">
        <f t="shared" si="7"/>
        <v>2023-04-20</v>
      </c>
      <c r="B174" s="2" t="str">
        <f>"0820"</f>
        <v>0820</v>
      </c>
      <c r="C174" s="1" t="s">
        <v>47</v>
      </c>
      <c r="D174" s="1" t="s">
        <v>434</v>
      </c>
      <c r="E174" s="2" t="str">
        <f>"01"</f>
        <v>01</v>
      </c>
      <c r="F174" s="2">
        <v>10</v>
      </c>
      <c r="G174" s="2" t="s">
        <v>23</v>
      </c>
      <c r="I174" s="2" t="s">
        <v>17</v>
      </c>
      <c r="J174" s="4"/>
      <c r="K174" s="3" t="s">
        <v>142</v>
      </c>
      <c r="L174" s="2">
        <v>1985</v>
      </c>
      <c r="M174" s="2" t="s">
        <v>49</v>
      </c>
      <c r="N174" s="2" t="s">
        <v>22</v>
      </c>
    </row>
    <row r="175" spans="1:13" ht="72">
      <c r="A175" s="2" t="str">
        <f t="shared" si="7"/>
        <v>2023-04-20</v>
      </c>
      <c r="B175" s="2" t="str">
        <f>"0845"</f>
        <v>0845</v>
      </c>
      <c r="C175" s="1" t="s">
        <v>50</v>
      </c>
      <c r="D175" s="1" t="s">
        <v>297</v>
      </c>
      <c r="E175" s="2" t="str">
        <f>"03"</f>
        <v>03</v>
      </c>
      <c r="F175" s="2">
        <v>9</v>
      </c>
      <c r="G175" s="2" t="s">
        <v>23</v>
      </c>
      <c r="I175" s="2" t="s">
        <v>17</v>
      </c>
      <c r="J175" s="4"/>
      <c r="K175" s="3" t="s">
        <v>296</v>
      </c>
      <c r="L175" s="2">
        <v>2015</v>
      </c>
      <c r="M175" s="2" t="s">
        <v>18</v>
      </c>
    </row>
    <row r="176" spans="1:13" ht="72">
      <c r="A176" s="2" t="str">
        <f t="shared" si="7"/>
        <v>2023-04-20</v>
      </c>
      <c r="B176" s="2" t="str">
        <f>"0910"</f>
        <v>0910</v>
      </c>
      <c r="C176" s="1" t="s">
        <v>54</v>
      </c>
      <c r="D176" s="1" t="s">
        <v>299</v>
      </c>
      <c r="E176" s="2" t="str">
        <f>"03"</f>
        <v>03</v>
      </c>
      <c r="F176" s="2">
        <v>11</v>
      </c>
      <c r="G176" s="2" t="s">
        <v>23</v>
      </c>
      <c r="I176" s="2" t="s">
        <v>17</v>
      </c>
      <c r="J176" s="4"/>
      <c r="K176" s="3" t="s">
        <v>298</v>
      </c>
      <c r="L176" s="2">
        <v>2019</v>
      </c>
      <c r="M176" s="2" t="s">
        <v>28</v>
      </c>
    </row>
    <row r="177" spans="1:13" ht="72">
      <c r="A177" s="2" t="str">
        <f t="shared" si="7"/>
        <v>2023-04-20</v>
      </c>
      <c r="B177" s="2" t="str">
        <f>"0935"</f>
        <v>0935</v>
      </c>
      <c r="C177" s="1" t="s">
        <v>54</v>
      </c>
      <c r="D177" s="1" t="s">
        <v>301</v>
      </c>
      <c r="E177" s="2" t="str">
        <f>"03"</f>
        <v>03</v>
      </c>
      <c r="F177" s="2">
        <v>12</v>
      </c>
      <c r="G177" s="2" t="s">
        <v>23</v>
      </c>
      <c r="I177" s="2" t="s">
        <v>17</v>
      </c>
      <c r="J177" s="4"/>
      <c r="K177" s="3" t="s">
        <v>300</v>
      </c>
      <c r="L177" s="2">
        <v>2019</v>
      </c>
      <c r="M177" s="2" t="s">
        <v>28</v>
      </c>
    </row>
    <row r="178" spans="1:13" ht="57.75">
      <c r="A178" s="2" t="str">
        <f t="shared" si="7"/>
        <v>2023-04-20</v>
      </c>
      <c r="B178" s="2" t="str">
        <f>"1000"</f>
        <v>1000</v>
      </c>
      <c r="C178" s="1" t="s">
        <v>153</v>
      </c>
      <c r="D178" s="1" t="s">
        <v>270</v>
      </c>
      <c r="E178" s="2" t="str">
        <f>"01"</f>
        <v>01</v>
      </c>
      <c r="F178" s="2">
        <v>8</v>
      </c>
      <c r="G178" s="2" t="s">
        <v>14</v>
      </c>
      <c r="I178" s="2" t="s">
        <v>17</v>
      </c>
      <c r="J178" s="4"/>
      <c r="K178" s="3" t="s">
        <v>441</v>
      </c>
      <c r="L178" s="2">
        <v>2016</v>
      </c>
      <c r="M178" s="2" t="s">
        <v>28</v>
      </c>
    </row>
    <row r="179" spans="1:13" ht="72">
      <c r="A179" s="2" t="str">
        <f t="shared" si="7"/>
        <v>2023-04-20</v>
      </c>
      <c r="B179" s="2" t="str">
        <f>"1050"</f>
        <v>1050</v>
      </c>
      <c r="C179" s="1" t="s">
        <v>302</v>
      </c>
      <c r="D179" s="1" t="s">
        <v>452</v>
      </c>
      <c r="E179" s="2" t="str">
        <f>"02"</f>
        <v>02</v>
      </c>
      <c r="F179" s="2">
        <v>1</v>
      </c>
      <c r="J179" s="4"/>
      <c r="K179" s="3" t="s">
        <v>451</v>
      </c>
      <c r="L179" s="2">
        <v>2020</v>
      </c>
      <c r="M179" s="2" t="s">
        <v>104</v>
      </c>
    </row>
    <row r="180" spans="1:14" ht="72">
      <c r="A180" s="2" t="str">
        <f t="shared" si="7"/>
        <v>2023-04-20</v>
      </c>
      <c r="B180" s="2" t="str">
        <f>"1100"</f>
        <v>1100</v>
      </c>
      <c r="C180" s="1" t="s">
        <v>271</v>
      </c>
      <c r="D180" s="1" t="s">
        <v>273</v>
      </c>
      <c r="E180" s="2" t="str">
        <f>"11"</f>
        <v>11</v>
      </c>
      <c r="F180" s="2">
        <v>7</v>
      </c>
      <c r="G180" s="2" t="s">
        <v>14</v>
      </c>
      <c r="H180" s="2" t="s">
        <v>37</v>
      </c>
      <c r="I180" s="2" t="s">
        <v>17</v>
      </c>
      <c r="J180" s="4"/>
      <c r="K180" s="3" t="s">
        <v>272</v>
      </c>
      <c r="L180" s="2">
        <v>2019</v>
      </c>
      <c r="M180" s="2" t="s">
        <v>18</v>
      </c>
      <c r="N180" s="2" t="s">
        <v>22</v>
      </c>
    </row>
    <row r="181" spans="1:13" ht="57.75">
      <c r="A181" s="2" t="str">
        <f t="shared" si="7"/>
        <v>2023-04-20</v>
      </c>
      <c r="B181" s="2" t="str">
        <f>"1200"</f>
        <v>1200</v>
      </c>
      <c r="C181" s="1" t="s">
        <v>274</v>
      </c>
      <c r="E181" s="2" t="str">
        <f>"2023"</f>
        <v>2023</v>
      </c>
      <c r="F181" s="2">
        <v>6</v>
      </c>
      <c r="G181" s="2" t="s">
        <v>60</v>
      </c>
      <c r="I181" s="2" t="s">
        <v>17</v>
      </c>
      <c r="J181" s="4"/>
      <c r="K181" s="3" t="s">
        <v>275</v>
      </c>
      <c r="L181" s="2">
        <v>2023</v>
      </c>
      <c r="M181" s="2" t="s">
        <v>18</v>
      </c>
    </row>
    <row r="182" spans="1:14" ht="57.75">
      <c r="A182" s="2" t="str">
        <f t="shared" si="7"/>
        <v>2023-04-20</v>
      </c>
      <c r="B182" s="2" t="str">
        <f>"1300"</f>
        <v>1300</v>
      </c>
      <c r="C182" s="1" t="s">
        <v>303</v>
      </c>
      <c r="E182" s="2" t="str">
        <f>" "</f>
        <v> </v>
      </c>
      <c r="F182" s="2">
        <v>0</v>
      </c>
      <c r="G182" s="2" t="s">
        <v>14</v>
      </c>
      <c r="H182" s="2" t="s">
        <v>37</v>
      </c>
      <c r="I182" s="2" t="s">
        <v>17</v>
      </c>
      <c r="J182" s="4"/>
      <c r="K182" s="3" t="s">
        <v>304</v>
      </c>
      <c r="L182" s="2">
        <v>2020</v>
      </c>
      <c r="M182" s="2" t="s">
        <v>18</v>
      </c>
      <c r="N182" s="2" t="s">
        <v>22</v>
      </c>
    </row>
    <row r="183" spans="1:13" ht="72">
      <c r="A183" s="2" t="str">
        <f t="shared" si="7"/>
        <v>2023-04-20</v>
      </c>
      <c r="B183" s="2" t="str">
        <f>"1400"</f>
        <v>1400</v>
      </c>
      <c r="C183" s="1" t="s">
        <v>128</v>
      </c>
      <c r="E183" s="2" t="str">
        <f>"04"</f>
        <v>04</v>
      </c>
      <c r="F183" s="2">
        <v>148</v>
      </c>
      <c r="G183" s="2" t="s">
        <v>14</v>
      </c>
      <c r="H183" s="2" t="s">
        <v>252</v>
      </c>
      <c r="I183" s="2" t="s">
        <v>17</v>
      </c>
      <c r="J183" s="4"/>
      <c r="K183" s="3" t="s">
        <v>305</v>
      </c>
      <c r="L183" s="2">
        <v>2022</v>
      </c>
      <c r="M183" s="2" t="s">
        <v>104</v>
      </c>
    </row>
    <row r="184" spans="1:13" ht="57.75">
      <c r="A184" s="2" t="str">
        <f t="shared" si="7"/>
        <v>2023-04-20</v>
      </c>
      <c r="B184" s="2" t="str">
        <f>"1430"</f>
        <v>1430</v>
      </c>
      <c r="C184" s="1" t="s">
        <v>130</v>
      </c>
      <c r="D184" s="1" t="s">
        <v>307</v>
      </c>
      <c r="E184" s="2" t="str">
        <f>"02"</f>
        <v>02</v>
      </c>
      <c r="F184" s="2">
        <v>60</v>
      </c>
      <c r="G184" s="2" t="s">
        <v>23</v>
      </c>
      <c r="I184" s="2" t="s">
        <v>17</v>
      </c>
      <c r="J184" s="4"/>
      <c r="K184" s="3" t="s">
        <v>306</v>
      </c>
      <c r="L184" s="2">
        <v>0</v>
      </c>
      <c r="M184" s="2" t="s">
        <v>18</v>
      </c>
    </row>
    <row r="185" spans="1:13" ht="72">
      <c r="A185" s="2" t="str">
        <f t="shared" si="7"/>
        <v>2023-04-20</v>
      </c>
      <c r="B185" s="2" t="str">
        <f>"1500"</f>
        <v>1500</v>
      </c>
      <c r="C185" s="1" t="s">
        <v>50</v>
      </c>
      <c r="D185" s="1" t="s">
        <v>242</v>
      </c>
      <c r="E185" s="2" t="str">
        <f>"03"</f>
        <v>03</v>
      </c>
      <c r="F185" s="2">
        <v>8</v>
      </c>
      <c r="G185" s="2" t="s">
        <v>14</v>
      </c>
      <c r="I185" s="2" t="s">
        <v>17</v>
      </c>
      <c r="J185" s="4"/>
      <c r="K185" s="3" t="s">
        <v>241</v>
      </c>
      <c r="L185" s="2">
        <v>2015</v>
      </c>
      <c r="M185" s="2" t="s">
        <v>18</v>
      </c>
    </row>
    <row r="186" spans="1:14" ht="57.75">
      <c r="A186" s="2" t="str">
        <f t="shared" si="7"/>
        <v>2023-04-20</v>
      </c>
      <c r="B186" s="2" t="str">
        <f>"1525"</f>
        <v>1525</v>
      </c>
      <c r="C186" s="1" t="s">
        <v>308</v>
      </c>
      <c r="D186" s="1" t="s">
        <v>308</v>
      </c>
      <c r="E186" s="2" t="str">
        <f>"01"</f>
        <v>01</v>
      </c>
      <c r="F186" s="2">
        <v>4</v>
      </c>
      <c r="G186" s="2" t="s">
        <v>23</v>
      </c>
      <c r="I186" s="2" t="s">
        <v>17</v>
      </c>
      <c r="J186" s="4"/>
      <c r="K186" s="3" t="s">
        <v>309</v>
      </c>
      <c r="L186" s="2">
        <v>0</v>
      </c>
      <c r="M186" s="2" t="s">
        <v>103</v>
      </c>
      <c r="N186" s="2" t="s">
        <v>22</v>
      </c>
    </row>
    <row r="187" spans="1:13" ht="72">
      <c r="A187" s="2" t="str">
        <f t="shared" si="7"/>
        <v>2023-04-20</v>
      </c>
      <c r="B187" s="2" t="str">
        <f>"1540"</f>
        <v>1540</v>
      </c>
      <c r="C187" s="1" t="s">
        <v>29</v>
      </c>
      <c r="D187" s="1" t="s">
        <v>110</v>
      </c>
      <c r="E187" s="2" t="str">
        <f>"02"</f>
        <v>02</v>
      </c>
      <c r="F187" s="2">
        <v>6</v>
      </c>
      <c r="G187" s="2" t="s">
        <v>23</v>
      </c>
      <c r="I187" s="2" t="s">
        <v>17</v>
      </c>
      <c r="J187" s="4"/>
      <c r="K187" s="3" t="s">
        <v>109</v>
      </c>
      <c r="L187" s="2">
        <v>2018</v>
      </c>
      <c r="M187" s="2" t="s">
        <v>18</v>
      </c>
    </row>
    <row r="188" spans="1:13" ht="43.5">
      <c r="A188" s="2" t="str">
        <f t="shared" si="7"/>
        <v>2023-04-20</v>
      </c>
      <c r="B188" s="2" t="str">
        <f>"1555"</f>
        <v>1555</v>
      </c>
      <c r="C188" s="1" t="s">
        <v>137</v>
      </c>
      <c r="D188" s="1" t="s">
        <v>310</v>
      </c>
      <c r="E188" s="2" t="str">
        <f>"01"</f>
        <v>01</v>
      </c>
      <c r="F188" s="2">
        <v>6</v>
      </c>
      <c r="G188" s="2" t="s">
        <v>14</v>
      </c>
      <c r="I188" s="2" t="s">
        <v>17</v>
      </c>
      <c r="J188" s="4"/>
      <c r="K188" s="3" t="s">
        <v>453</v>
      </c>
      <c r="L188" s="2">
        <v>2021</v>
      </c>
      <c r="M188" s="2" t="s">
        <v>28</v>
      </c>
    </row>
    <row r="189" spans="1:14" ht="43.5">
      <c r="A189" s="2" t="str">
        <f t="shared" si="7"/>
        <v>2023-04-20</v>
      </c>
      <c r="B189" s="2" t="str">
        <f>"1600"</f>
        <v>1600</v>
      </c>
      <c r="C189" s="1" t="s">
        <v>139</v>
      </c>
      <c r="D189" s="1" t="s">
        <v>312</v>
      </c>
      <c r="E189" s="2" t="str">
        <f>"01"</f>
        <v>01</v>
      </c>
      <c r="F189" s="2">
        <v>1</v>
      </c>
      <c r="G189" s="2" t="s">
        <v>14</v>
      </c>
      <c r="H189" s="2" t="s">
        <v>37</v>
      </c>
      <c r="I189" s="2" t="s">
        <v>17</v>
      </c>
      <c r="J189" s="4"/>
      <c r="K189" s="3" t="s">
        <v>311</v>
      </c>
      <c r="L189" s="2">
        <v>2017</v>
      </c>
      <c r="M189" s="2" t="s">
        <v>18</v>
      </c>
      <c r="N189" s="2" t="s">
        <v>22</v>
      </c>
    </row>
    <row r="190" spans="1:14" ht="57.75">
      <c r="A190" s="2" t="str">
        <f t="shared" si="7"/>
        <v>2023-04-20</v>
      </c>
      <c r="B190" s="2" t="str">
        <f>"1630"</f>
        <v>1630</v>
      </c>
      <c r="C190" s="1" t="s">
        <v>47</v>
      </c>
      <c r="D190" s="1" t="s">
        <v>314</v>
      </c>
      <c r="E190" s="2" t="str">
        <f>"01"</f>
        <v>01</v>
      </c>
      <c r="F190" s="2">
        <v>13</v>
      </c>
      <c r="G190" s="2" t="s">
        <v>14</v>
      </c>
      <c r="I190" s="2" t="s">
        <v>17</v>
      </c>
      <c r="J190" s="4"/>
      <c r="K190" s="3" t="s">
        <v>313</v>
      </c>
      <c r="L190" s="2">
        <v>1985</v>
      </c>
      <c r="M190" s="2" t="s">
        <v>49</v>
      </c>
      <c r="N190" s="2" t="s">
        <v>22</v>
      </c>
    </row>
    <row r="191" spans="1:13" ht="72">
      <c r="A191" s="2" t="str">
        <f t="shared" si="7"/>
        <v>2023-04-20</v>
      </c>
      <c r="B191" s="2" t="str">
        <f>"1700"</f>
        <v>1700</v>
      </c>
      <c r="C191" s="1" t="s">
        <v>143</v>
      </c>
      <c r="D191" s="1" t="s">
        <v>316</v>
      </c>
      <c r="E191" s="2" t="str">
        <f>"2019"</f>
        <v>2019</v>
      </c>
      <c r="F191" s="2">
        <v>14</v>
      </c>
      <c r="G191" s="2" t="s">
        <v>14</v>
      </c>
      <c r="H191" s="2" t="s">
        <v>205</v>
      </c>
      <c r="I191" s="2" t="s">
        <v>17</v>
      </c>
      <c r="J191" s="4"/>
      <c r="K191" s="3" t="s">
        <v>315</v>
      </c>
      <c r="L191" s="2">
        <v>2019</v>
      </c>
      <c r="M191" s="2" t="s">
        <v>18</v>
      </c>
    </row>
    <row r="192" spans="1:13" ht="72">
      <c r="A192" s="2" t="str">
        <f t="shared" si="7"/>
        <v>2023-04-20</v>
      </c>
      <c r="B192" s="2" t="str">
        <f>"1715"</f>
        <v>1715</v>
      </c>
      <c r="C192" s="1" t="s">
        <v>143</v>
      </c>
      <c r="D192" s="1" t="s">
        <v>318</v>
      </c>
      <c r="E192" s="2" t="str">
        <f>"2019"</f>
        <v>2019</v>
      </c>
      <c r="F192" s="2">
        <v>15</v>
      </c>
      <c r="G192" s="2" t="s">
        <v>23</v>
      </c>
      <c r="I192" s="2" t="s">
        <v>17</v>
      </c>
      <c r="J192" s="4"/>
      <c r="K192" s="3" t="s">
        <v>317</v>
      </c>
      <c r="L192" s="2">
        <v>2019</v>
      </c>
      <c r="M192" s="2" t="s">
        <v>18</v>
      </c>
    </row>
    <row r="193" spans="1:13" ht="72">
      <c r="A193" s="2" t="str">
        <f t="shared" si="7"/>
        <v>2023-04-20</v>
      </c>
      <c r="B193" s="2" t="str">
        <f>"1730"</f>
        <v>1730</v>
      </c>
      <c r="C193" s="1" t="s">
        <v>319</v>
      </c>
      <c r="E193" s="2" t="str">
        <f>"2021"</f>
        <v>2021</v>
      </c>
      <c r="F193" s="2">
        <v>101</v>
      </c>
      <c r="G193" s="2" t="s">
        <v>60</v>
      </c>
      <c r="J193" s="4"/>
      <c r="K193" s="3" t="s">
        <v>320</v>
      </c>
      <c r="L193" s="2">
        <v>2021</v>
      </c>
      <c r="M193" s="2" t="s">
        <v>321</v>
      </c>
    </row>
    <row r="194" spans="1:13" ht="72">
      <c r="A194" s="2" t="str">
        <f t="shared" si="7"/>
        <v>2023-04-20</v>
      </c>
      <c r="B194" s="2" t="str">
        <f>"1800"</f>
        <v>1800</v>
      </c>
      <c r="C194" s="1" t="s">
        <v>150</v>
      </c>
      <c r="D194" s="1" t="s">
        <v>322</v>
      </c>
      <c r="E194" s="2" t="str">
        <f>"2022"</f>
        <v>2022</v>
      </c>
      <c r="F194" s="2">
        <v>7</v>
      </c>
      <c r="G194" s="2" t="s">
        <v>23</v>
      </c>
      <c r="I194" s="2" t="s">
        <v>17</v>
      </c>
      <c r="J194" s="4"/>
      <c r="K194" s="3" t="s">
        <v>151</v>
      </c>
      <c r="L194" s="2">
        <v>2022</v>
      </c>
      <c r="M194" s="2" t="s">
        <v>18</v>
      </c>
    </row>
    <row r="195" spans="1:13" ht="57.75">
      <c r="A195" s="2" t="str">
        <f t="shared" si="7"/>
        <v>2023-04-20</v>
      </c>
      <c r="B195" s="2" t="str">
        <f>"1830"</f>
        <v>1830</v>
      </c>
      <c r="C195" s="1" t="s">
        <v>88</v>
      </c>
      <c r="E195" s="2" t="str">
        <f>"2023"</f>
        <v>2023</v>
      </c>
      <c r="F195" s="2">
        <v>73</v>
      </c>
      <c r="G195" s="2" t="s">
        <v>60</v>
      </c>
      <c r="J195" s="4"/>
      <c r="K195" s="3" t="s">
        <v>89</v>
      </c>
      <c r="L195" s="2">
        <v>2023</v>
      </c>
      <c r="M195" s="2" t="s">
        <v>18</v>
      </c>
    </row>
    <row r="196" spans="1:14" ht="72">
      <c r="A196" s="7" t="str">
        <f t="shared" si="7"/>
        <v>2023-04-20</v>
      </c>
      <c r="B196" s="7" t="str">
        <f>"1840"</f>
        <v>1840</v>
      </c>
      <c r="C196" s="8" t="s">
        <v>153</v>
      </c>
      <c r="D196" s="8" t="s">
        <v>323</v>
      </c>
      <c r="E196" s="7" t="str">
        <f>"01"</f>
        <v>01</v>
      </c>
      <c r="F196" s="7">
        <v>9</v>
      </c>
      <c r="G196" s="7" t="s">
        <v>14</v>
      </c>
      <c r="H196" s="7"/>
      <c r="I196" s="7"/>
      <c r="J196" s="5" t="s">
        <v>465</v>
      </c>
      <c r="K196" s="6" t="s">
        <v>442</v>
      </c>
      <c r="L196" s="7">
        <v>2016</v>
      </c>
      <c r="M196" s="7" t="s">
        <v>28</v>
      </c>
      <c r="N196" s="7"/>
    </row>
    <row r="197" spans="1:14" ht="72">
      <c r="A197" s="7" t="str">
        <f t="shared" si="7"/>
        <v>2023-04-20</v>
      </c>
      <c r="B197" s="7" t="str">
        <f>"1930"</f>
        <v>1930</v>
      </c>
      <c r="C197" s="8" t="s">
        <v>324</v>
      </c>
      <c r="D197" s="8" t="s">
        <v>327</v>
      </c>
      <c r="E197" s="7" t="str">
        <f>"03"</f>
        <v>03</v>
      </c>
      <c r="F197" s="7">
        <v>3</v>
      </c>
      <c r="G197" s="7" t="s">
        <v>14</v>
      </c>
      <c r="H197" s="7" t="s">
        <v>325</v>
      </c>
      <c r="I197" s="7" t="s">
        <v>17</v>
      </c>
      <c r="J197" s="5" t="s">
        <v>474</v>
      </c>
      <c r="K197" s="6" t="s">
        <v>326</v>
      </c>
      <c r="L197" s="7">
        <v>2019</v>
      </c>
      <c r="M197" s="7" t="s">
        <v>18</v>
      </c>
      <c r="N197" s="7"/>
    </row>
    <row r="198" spans="1:14" ht="72">
      <c r="A198" s="7" t="str">
        <f t="shared" si="7"/>
        <v>2023-04-20</v>
      </c>
      <c r="B198" s="7" t="str">
        <f>"2030"</f>
        <v>2030</v>
      </c>
      <c r="C198" s="8" t="s">
        <v>328</v>
      </c>
      <c r="D198" s="8"/>
      <c r="E198" s="7" t="str">
        <f>"01"</f>
        <v>01</v>
      </c>
      <c r="F198" s="7">
        <v>3</v>
      </c>
      <c r="G198" s="7" t="s">
        <v>100</v>
      </c>
      <c r="H198" s="7" t="s">
        <v>329</v>
      </c>
      <c r="I198" s="7" t="s">
        <v>17</v>
      </c>
      <c r="J198" s="5" t="s">
        <v>475</v>
      </c>
      <c r="K198" s="6" t="s">
        <v>330</v>
      </c>
      <c r="L198" s="7">
        <v>2022</v>
      </c>
      <c r="M198" s="7" t="s">
        <v>28</v>
      </c>
      <c r="N198" s="7" t="s">
        <v>22</v>
      </c>
    </row>
    <row r="199" spans="1:14" ht="72">
      <c r="A199" s="7" t="str">
        <f t="shared" si="7"/>
        <v>2023-04-20</v>
      </c>
      <c r="B199" s="7" t="str">
        <f>"2130"</f>
        <v>2130</v>
      </c>
      <c r="C199" s="8" t="s">
        <v>331</v>
      </c>
      <c r="D199" s="8" t="s">
        <v>103</v>
      </c>
      <c r="E199" s="7" t="str">
        <f>" "</f>
        <v> </v>
      </c>
      <c r="F199" s="7">
        <v>0</v>
      </c>
      <c r="G199" s="7" t="s">
        <v>156</v>
      </c>
      <c r="H199" s="7" t="s">
        <v>332</v>
      </c>
      <c r="I199" s="7" t="s">
        <v>17</v>
      </c>
      <c r="J199" s="5" t="s">
        <v>468</v>
      </c>
      <c r="K199" s="6" t="s">
        <v>333</v>
      </c>
      <c r="L199" s="7">
        <v>1995</v>
      </c>
      <c r="M199" s="7" t="s">
        <v>334</v>
      </c>
      <c r="N199" s="7"/>
    </row>
    <row r="200" spans="1:13" ht="57.75">
      <c r="A200" s="2" t="str">
        <f t="shared" si="7"/>
        <v>2023-04-20</v>
      </c>
      <c r="B200" s="2" t="str">
        <f>"2310"</f>
        <v>2310</v>
      </c>
      <c r="C200" s="1" t="s">
        <v>335</v>
      </c>
      <c r="E200" s="2" t="str">
        <f>" "</f>
        <v> </v>
      </c>
      <c r="F200" s="2">
        <v>0</v>
      </c>
      <c r="G200" s="2" t="s">
        <v>23</v>
      </c>
      <c r="I200" s="2" t="s">
        <v>17</v>
      </c>
      <c r="J200" s="4"/>
      <c r="K200" s="3" t="s">
        <v>336</v>
      </c>
      <c r="L200" s="2">
        <v>2012</v>
      </c>
      <c r="M200" s="2" t="s">
        <v>18</v>
      </c>
    </row>
    <row r="201" spans="1:13" ht="43.5">
      <c r="A201" s="2" t="str">
        <f t="shared" si="7"/>
        <v>2023-04-20</v>
      </c>
      <c r="B201" s="2" t="str">
        <f>"2340"</f>
        <v>2340</v>
      </c>
      <c r="C201" s="1" t="s">
        <v>337</v>
      </c>
      <c r="E201" s="2" t="str">
        <f>" "</f>
        <v> </v>
      </c>
      <c r="F201" s="2">
        <v>0</v>
      </c>
      <c r="G201" s="2" t="s">
        <v>14</v>
      </c>
      <c r="I201" s="2" t="s">
        <v>17</v>
      </c>
      <c r="J201" s="4"/>
      <c r="K201" s="3" t="s">
        <v>338</v>
      </c>
      <c r="L201" s="2">
        <v>2018</v>
      </c>
      <c r="M201" s="2" t="s">
        <v>18</v>
      </c>
    </row>
    <row r="202" spans="1:13" ht="57.75">
      <c r="A202" s="2" t="str">
        <f t="shared" si="7"/>
        <v>2023-04-20</v>
      </c>
      <c r="B202" s="2" t="str">
        <f>"2400"</f>
        <v>2400</v>
      </c>
      <c r="C202" s="1" t="s">
        <v>13</v>
      </c>
      <c r="E202" s="2" t="str">
        <f aca="true" t="shared" si="8" ref="E202:E207">"03"</f>
        <v>03</v>
      </c>
      <c r="F202" s="2">
        <v>12</v>
      </c>
      <c r="G202" s="2" t="s">
        <v>14</v>
      </c>
      <c r="I202" s="2" t="s">
        <v>17</v>
      </c>
      <c r="J202" s="4"/>
      <c r="K202" s="3" t="s">
        <v>16</v>
      </c>
      <c r="L202" s="2">
        <v>2012</v>
      </c>
      <c r="M202" s="2" t="s">
        <v>18</v>
      </c>
    </row>
    <row r="203" spans="1:13" ht="57.75">
      <c r="A203" s="2" t="str">
        <f t="shared" si="7"/>
        <v>2023-04-20</v>
      </c>
      <c r="B203" s="2" t="str">
        <f>"2500"</f>
        <v>2500</v>
      </c>
      <c r="C203" s="1" t="s">
        <v>13</v>
      </c>
      <c r="E203" s="2" t="str">
        <f t="shared" si="8"/>
        <v>03</v>
      </c>
      <c r="F203" s="2">
        <v>12</v>
      </c>
      <c r="G203" s="2" t="s">
        <v>14</v>
      </c>
      <c r="I203" s="2" t="s">
        <v>17</v>
      </c>
      <c r="J203" s="4"/>
      <c r="K203" s="3" t="s">
        <v>16</v>
      </c>
      <c r="L203" s="2">
        <v>2012</v>
      </c>
      <c r="M203" s="2" t="s">
        <v>18</v>
      </c>
    </row>
    <row r="204" spans="1:13" ht="57.75">
      <c r="A204" s="2" t="str">
        <f t="shared" si="7"/>
        <v>2023-04-20</v>
      </c>
      <c r="B204" s="2" t="str">
        <f>"2600"</f>
        <v>2600</v>
      </c>
      <c r="C204" s="1" t="s">
        <v>13</v>
      </c>
      <c r="E204" s="2" t="str">
        <f t="shared" si="8"/>
        <v>03</v>
      </c>
      <c r="F204" s="2">
        <v>12</v>
      </c>
      <c r="G204" s="2" t="s">
        <v>14</v>
      </c>
      <c r="I204" s="2" t="s">
        <v>17</v>
      </c>
      <c r="J204" s="4"/>
      <c r="K204" s="3" t="s">
        <v>16</v>
      </c>
      <c r="L204" s="2">
        <v>2012</v>
      </c>
      <c r="M204" s="2" t="s">
        <v>18</v>
      </c>
    </row>
    <row r="205" spans="1:13" ht="57.75">
      <c r="A205" s="2" t="str">
        <f t="shared" si="7"/>
        <v>2023-04-20</v>
      </c>
      <c r="B205" s="2" t="str">
        <f>"2700"</f>
        <v>2700</v>
      </c>
      <c r="C205" s="1" t="s">
        <v>13</v>
      </c>
      <c r="E205" s="2" t="str">
        <f t="shared" si="8"/>
        <v>03</v>
      </c>
      <c r="F205" s="2">
        <v>12</v>
      </c>
      <c r="G205" s="2" t="s">
        <v>14</v>
      </c>
      <c r="I205" s="2" t="s">
        <v>17</v>
      </c>
      <c r="J205" s="4"/>
      <c r="K205" s="3" t="s">
        <v>16</v>
      </c>
      <c r="L205" s="2">
        <v>2012</v>
      </c>
      <c r="M205" s="2" t="s">
        <v>18</v>
      </c>
    </row>
    <row r="206" spans="1:13" ht="57.75">
      <c r="A206" s="2" t="str">
        <f t="shared" si="7"/>
        <v>2023-04-20</v>
      </c>
      <c r="B206" s="2" t="str">
        <f>"2800"</f>
        <v>2800</v>
      </c>
      <c r="C206" s="1" t="s">
        <v>13</v>
      </c>
      <c r="E206" s="2" t="str">
        <f t="shared" si="8"/>
        <v>03</v>
      </c>
      <c r="F206" s="2">
        <v>12</v>
      </c>
      <c r="G206" s="2" t="s">
        <v>14</v>
      </c>
      <c r="I206" s="2" t="s">
        <v>17</v>
      </c>
      <c r="J206" s="4"/>
      <c r="K206" s="3" t="s">
        <v>16</v>
      </c>
      <c r="L206" s="2">
        <v>2012</v>
      </c>
      <c r="M206" s="2" t="s">
        <v>18</v>
      </c>
    </row>
    <row r="207" spans="1:13" ht="57.75">
      <c r="A207" s="2" t="str">
        <f aca="true" t="shared" si="9" ref="A207:A244">"2023-04-21"</f>
        <v>2023-04-21</v>
      </c>
      <c r="B207" s="2" t="str">
        <f>"0500"</f>
        <v>0500</v>
      </c>
      <c r="C207" s="1" t="s">
        <v>13</v>
      </c>
      <c r="E207" s="2" t="str">
        <f t="shared" si="8"/>
        <v>03</v>
      </c>
      <c r="F207" s="2">
        <v>12</v>
      </c>
      <c r="G207" s="2" t="s">
        <v>14</v>
      </c>
      <c r="I207" s="2" t="s">
        <v>17</v>
      </c>
      <c r="J207" s="4"/>
      <c r="K207" s="3" t="s">
        <v>16</v>
      </c>
      <c r="L207" s="2">
        <v>2012</v>
      </c>
      <c r="M207" s="2" t="s">
        <v>18</v>
      </c>
    </row>
    <row r="208" spans="1:13" ht="28.5">
      <c r="A208" s="2" t="str">
        <f t="shared" si="9"/>
        <v>2023-04-21</v>
      </c>
      <c r="B208" s="2" t="str">
        <f>"0600"</f>
        <v>0600</v>
      </c>
      <c r="C208" s="1" t="s">
        <v>19</v>
      </c>
      <c r="D208" s="1" t="s">
        <v>339</v>
      </c>
      <c r="E208" s="2" t="str">
        <f>"02"</f>
        <v>02</v>
      </c>
      <c r="F208" s="2">
        <v>1</v>
      </c>
      <c r="G208" s="2" t="s">
        <v>23</v>
      </c>
      <c r="I208" s="2" t="s">
        <v>17</v>
      </c>
      <c r="J208" s="4"/>
      <c r="K208" s="3" t="s">
        <v>20</v>
      </c>
      <c r="L208" s="2">
        <v>2019</v>
      </c>
      <c r="M208" s="2" t="s">
        <v>18</v>
      </c>
    </row>
    <row r="209" spans="1:13" ht="28.5">
      <c r="A209" s="2" t="str">
        <f t="shared" si="9"/>
        <v>2023-04-21</v>
      </c>
      <c r="B209" s="2" t="str">
        <f>"0625"</f>
        <v>0625</v>
      </c>
      <c r="C209" s="1" t="s">
        <v>19</v>
      </c>
      <c r="D209" s="1" t="s">
        <v>340</v>
      </c>
      <c r="E209" s="2" t="str">
        <f>"02"</f>
        <v>02</v>
      </c>
      <c r="F209" s="2">
        <v>2</v>
      </c>
      <c r="G209" s="2" t="s">
        <v>23</v>
      </c>
      <c r="I209" s="2" t="s">
        <v>17</v>
      </c>
      <c r="J209" s="4"/>
      <c r="K209" s="3" t="s">
        <v>20</v>
      </c>
      <c r="L209" s="2">
        <v>2019</v>
      </c>
      <c r="M209" s="2" t="s">
        <v>18</v>
      </c>
    </row>
    <row r="210" spans="1:13" ht="57.75">
      <c r="A210" s="2" t="str">
        <f t="shared" si="9"/>
        <v>2023-04-21</v>
      </c>
      <c r="B210" s="2" t="str">
        <f>"0650"</f>
        <v>0650</v>
      </c>
      <c r="C210" s="1" t="s">
        <v>25</v>
      </c>
      <c r="D210" s="1" t="s">
        <v>342</v>
      </c>
      <c r="E210" s="2" t="str">
        <f>"01"</f>
        <v>01</v>
      </c>
      <c r="F210" s="2">
        <v>8</v>
      </c>
      <c r="G210" s="2" t="s">
        <v>23</v>
      </c>
      <c r="H210" s="2" t="s">
        <v>51</v>
      </c>
      <c r="I210" s="2" t="s">
        <v>17</v>
      </c>
      <c r="J210" s="4"/>
      <c r="K210" s="3" t="s">
        <v>341</v>
      </c>
      <c r="L210" s="2">
        <v>2018</v>
      </c>
      <c r="M210" s="2" t="s">
        <v>28</v>
      </c>
    </row>
    <row r="211" spans="1:13" ht="57.75">
      <c r="A211" s="2" t="str">
        <f t="shared" si="9"/>
        <v>2023-04-21</v>
      </c>
      <c r="B211" s="2" t="str">
        <f>"0715"</f>
        <v>0715</v>
      </c>
      <c r="C211" s="1" t="s">
        <v>285</v>
      </c>
      <c r="D211" s="1" t="s">
        <v>344</v>
      </c>
      <c r="E211" s="2" t="str">
        <f>"01"</f>
        <v>01</v>
      </c>
      <c r="F211" s="2">
        <v>2</v>
      </c>
      <c r="G211" s="2" t="s">
        <v>23</v>
      </c>
      <c r="I211" s="2" t="s">
        <v>17</v>
      </c>
      <c r="J211" s="4"/>
      <c r="K211" s="3" t="s">
        <v>343</v>
      </c>
      <c r="L211" s="2">
        <v>2016</v>
      </c>
      <c r="M211" s="2" t="s">
        <v>18</v>
      </c>
    </row>
    <row r="212" spans="1:13" ht="43.5">
      <c r="A212" s="2" t="str">
        <f t="shared" si="9"/>
        <v>2023-04-21</v>
      </c>
      <c r="B212" s="2" t="str">
        <f>"0730"</f>
        <v>0730</v>
      </c>
      <c r="C212" s="1" t="s">
        <v>32</v>
      </c>
      <c r="E212" s="2" t="str">
        <f>"02"</f>
        <v>02</v>
      </c>
      <c r="F212" s="2">
        <v>1</v>
      </c>
      <c r="G212" s="2" t="s">
        <v>23</v>
      </c>
      <c r="I212" s="2" t="s">
        <v>17</v>
      </c>
      <c r="J212" s="4"/>
      <c r="K212" s="3" t="s">
        <v>345</v>
      </c>
      <c r="L212" s="2">
        <v>2011</v>
      </c>
      <c r="M212" s="2" t="s">
        <v>18</v>
      </c>
    </row>
    <row r="213" spans="1:13" ht="57.75">
      <c r="A213" s="2" t="str">
        <f t="shared" si="9"/>
        <v>2023-04-21</v>
      </c>
      <c r="B213" s="2" t="str">
        <f>"0755"</f>
        <v>0755</v>
      </c>
      <c r="C213" s="1" t="s">
        <v>36</v>
      </c>
      <c r="D213" s="1" t="s">
        <v>347</v>
      </c>
      <c r="E213" s="2" t="str">
        <f>"02"</f>
        <v>02</v>
      </c>
      <c r="F213" s="2">
        <v>20</v>
      </c>
      <c r="G213" s="2" t="s">
        <v>23</v>
      </c>
      <c r="I213" s="2" t="s">
        <v>17</v>
      </c>
      <c r="J213" s="4"/>
      <c r="K213" s="3" t="s">
        <v>346</v>
      </c>
      <c r="L213" s="2">
        <v>2020</v>
      </c>
      <c r="M213" s="2" t="s">
        <v>28</v>
      </c>
    </row>
    <row r="214" spans="1:13" ht="72">
      <c r="A214" s="2" t="str">
        <f t="shared" si="9"/>
        <v>2023-04-21</v>
      </c>
      <c r="B214" s="2" t="str">
        <f>"0805"</f>
        <v>0805</v>
      </c>
      <c r="C214" s="1" t="s">
        <v>40</v>
      </c>
      <c r="D214" s="1" t="s">
        <v>349</v>
      </c>
      <c r="E214" s="2" t="str">
        <f>"01"</f>
        <v>01</v>
      </c>
      <c r="F214" s="2">
        <v>44</v>
      </c>
      <c r="G214" s="2" t="s">
        <v>23</v>
      </c>
      <c r="I214" s="2" t="s">
        <v>17</v>
      </c>
      <c r="J214" s="4"/>
      <c r="K214" s="3" t="s">
        <v>348</v>
      </c>
      <c r="L214" s="2">
        <v>2020</v>
      </c>
      <c r="M214" s="2" t="s">
        <v>28</v>
      </c>
    </row>
    <row r="215" spans="1:13" ht="57.75">
      <c r="A215" s="2" t="str">
        <f t="shared" si="9"/>
        <v>2023-04-21</v>
      </c>
      <c r="B215" s="2" t="str">
        <f>"0815"</f>
        <v>0815</v>
      </c>
      <c r="C215" s="1" t="s">
        <v>43</v>
      </c>
      <c r="D215" s="1" t="s">
        <v>351</v>
      </c>
      <c r="E215" s="2" t="str">
        <f>"01"</f>
        <v>01</v>
      </c>
      <c r="F215" s="2">
        <v>2</v>
      </c>
      <c r="G215" s="2" t="s">
        <v>23</v>
      </c>
      <c r="I215" s="2" t="s">
        <v>17</v>
      </c>
      <c r="J215" s="4"/>
      <c r="K215" s="3" t="s">
        <v>350</v>
      </c>
      <c r="L215" s="2">
        <v>2020</v>
      </c>
      <c r="M215" s="2" t="s">
        <v>46</v>
      </c>
    </row>
    <row r="216" spans="1:14" ht="72">
      <c r="A216" s="2" t="str">
        <f t="shared" si="9"/>
        <v>2023-04-21</v>
      </c>
      <c r="B216" s="2" t="str">
        <f>"0820"</f>
        <v>0820</v>
      </c>
      <c r="C216" s="1" t="s">
        <v>47</v>
      </c>
      <c r="D216" s="1" t="s">
        <v>439</v>
      </c>
      <c r="E216" s="2" t="str">
        <f>"01"</f>
        <v>01</v>
      </c>
      <c r="F216" s="2">
        <v>11</v>
      </c>
      <c r="G216" s="2" t="s">
        <v>23</v>
      </c>
      <c r="I216" s="2" t="s">
        <v>17</v>
      </c>
      <c r="J216" s="4"/>
      <c r="K216" s="3" t="s">
        <v>202</v>
      </c>
      <c r="L216" s="2">
        <v>1985</v>
      </c>
      <c r="M216" s="2" t="s">
        <v>49</v>
      </c>
      <c r="N216" s="2" t="s">
        <v>22</v>
      </c>
    </row>
    <row r="217" spans="1:13" ht="72">
      <c r="A217" s="2" t="str">
        <f t="shared" si="9"/>
        <v>2023-04-21</v>
      </c>
      <c r="B217" s="2" t="str">
        <f>"0845"</f>
        <v>0845</v>
      </c>
      <c r="C217" s="1" t="s">
        <v>50</v>
      </c>
      <c r="D217" s="1" t="s">
        <v>353</v>
      </c>
      <c r="E217" s="2" t="str">
        <f>"03"</f>
        <v>03</v>
      </c>
      <c r="F217" s="2">
        <v>10</v>
      </c>
      <c r="G217" s="2" t="s">
        <v>23</v>
      </c>
      <c r="I217" s="2" t="s">
        <v>17</v>
      </c>
      <c r="J217" s="4"/>
      <c r="K217" s="3" t="s">
        <v>352</v>
      </c>
      <c r="L217" s="2">
        <v>2015</v>
      </c>
      <c r="M217" s="2" t="s">
        <v>18</v>
      </c>
    </row>
    <row r="218" spans="1:13" ht="72">
      <c r="A218" s="2" t="str">
        <f t="shared" si="9"/>
        <v>2023-04-21</v>
      </c>
      <c r="B218" s="2" t="str">
        <f>"0910"</f>
        <v>0910</v>
      </c>
      <c r="C218" s="1" t="s">
        <v>54</v>
      </c>
      <c r="D218" s="1" t="s">
        <v>355</v>
      </c>
      <c r="E218" s="2" t="str">
        <f>"03"</f>
        <v>03</v>
      </c>
      <c r="F218" s="2">
        <v>13</v>
      </c>
      <c r="G218" s="2" t="s">
        <v>23</v>
      </c>
      <c r="I218" s="2" t="s">
        <v>17</v>
      </c>
      <c r="J218" s="4"/>
      <c r="K218" s="3" t="s">
        <v>354</v>
      </c>
      <c r="L218" s="2">
        <v>2019</v>
      </c>
      <c r="M218" s="2" t="s">
        <v>28</v>
      </c>
    </row>
    <row r="219" spans="1:13" ht="43.5">
      <c r="A219" s="2" t="str">
        <f t="shared" si="9"/>
        <v>2023-04-21</v>
      </c>
      <c r="B219" s="2" t="str">
        <f>"0935"</f>
        <v>0935</v>
      </c>
      <c r="C219" s="1" t="s">
        <v>54</v>
      </c>
      <c r="D219" s="1" t="s">
        <v>357</v>
      </c>
      <c r="E219" s="2" t="str">
        <f>"04"</f>
        <v>04</v>
      </c>
      <c r="F219" s="2">
        <v>1</v>
      </c>
      <c r="G219" s="2" t="s">
        <v>23</v>
      </c>
      <c r="I219" s="2" t="s">
        <v>17</v>
      </c>
      <c r="J219" s="4"/>
      <c r="K219" s="3" t="s">
        <v>356</v>
      </c>
      <c r="L219" s="2">
        <v>2020</v>
      </c>
      <c r="M219" s="2" t="s">
        <v>28</v>
      </c>
    </row>
    <row r="220" spans="1:13" ht="72">
      <c r="A220" s="2" t="str">
        <f t="shared" si="9"/>
        <v>2023-04-21</v>
      </c>
      <c r="B220" s="2" t="str">
        <f>"1000"</f>
        <v>1000</v>
      </c>
      <c r="C220" s="1" t="s">
        <v>153</v>
      </c>
      <c r="D220" s="1" t="s">
        <v>323</v>
      </c>
      <c r="E220" s="2" t="str">
        <f>"01"</f>
        <v>01</v>
      </c>
      <c r="F220" s="2">
        <v>9</v>
      </c>
      <c r="G220" s="2" t="s">
        <v>14</v>
      </c>
      <c r="I220" s="2" t="s">
        <v>17</v>
      </c>
      <c r="J220" s="4"/>
      <c r="K220" s="3" t="s">
        <v>442</v>
      </c>
      <c r="L220" s="2">
        <v>2016</v>
      </c>
      <c r="M220" s="2" t="s">
        <v>28</v>
      </c>
    </row>
    <row r="221" spans="1:13" ht="72">
      <c r="A221" s="2" t="str">
        <f t="shared" si="9"/>
        <v>2023-04-21</v>
      </c>
      <c r="B221" s="2" t="str">
        <f>"1050"</f>
        <v>1050</v>
      </c>
      <c r="C221" s="1" t="s">
        <v>302</v>
      </c>
      <c r="D221" s="1" t="s">
        <v>454</v>
      </c>
      <c r="E221" s="2" t="str">
        <f>"02"</f>
        <v>02</v>
      </c>
      <c r="F221" s="2">
        <v>2</v>
      </c>
      <c r="J221" s="4"/>
      <c r="K221" s="3" t="s">
        <v>455</v>
      </c>
      <c r="L221" s="2">
        <v>2020</v>
      </c>
      <c r="M221" s="2" t="s">
        <v>104</v>
      </c>
    </row>
    <row r="222" spans="1:13" ht="72">
      <c r="A222" s="2" t="str">
        <f t="shared" si="9"/>
        <v>2023-04-21</v>
      </c>
      <c r="B222" s="2" t="str">
        <f>"1100"</f>
        <v>1100</v>
      </c>
      <c r="C222" s="1" t="s">
        <v>324</v>
      </c>
      <c r="D222" s="1" t="s">
        <v>327</v>
      </c>
      <c r="E222" s="2" t="str">
        <f>"03"</f>
        <v>03</v>
      </c>
      <c r="F222" s="2">
        <v>3</v>
      </c>
      <c r="G222" s="2" t="s">
        <v>14</v>
      </c>
      <c r="H222" s="2" t="s">
        <v>325</v>
      </c>
      <c r="I222" s="2" t="s">
        <v>17</v>
      </c>
      <c r="J222" s="4"/>
      <c r="K222" s="3" t="s">
        <v>326</v>
      </c>
      <c r="L222" s="2">
        <v>2019</v>
      </c>
      <c r="M222" s="2" t="s">
        <v>18</v>
      </c>
    </row>
    <row r="223" spans="1:14" ht="57.75">
      <c r="A223" s="2" t="str">
        <f t="shared" si="9"/>
        <v>2023-04-21</v>
      </c>
      <c r="B223" s="2" t="str">
        <f>"1200"</f>
        <v>1200</v>
      </c>
      <c r="C223" s="1" t="s">
        <v>358</v>
      </c>
      <c r="E223" s="2" t="str">
        <f>"2021"</f>
        <v>2021</v>
      </c>
      <c r="F223" s="2">
        <v>0</v>
      </c>
      <c r="G223" s="2" t="s">
        <v>23</v>
      </c>
      <c r="I223" s="2" t="s">
        <v>17</v>
      </c>
      <c r="J223" s="4"/>
      <c r="K223" s="3" t="s">
        <v>359</v>
      </c>
      <c r="L223" s="2">
        <v>2021</v>
      </c>
      <c r="M223" s="2" t="s">
        <v>18</v>
      </c>
      <c r="N223" s="2" t="s">
        <v>22</v>
      </c>
    </row>
    <row r="224" spans="1:13" ht="72">
      <c r="A224" s="2" t="str">
        <f t="shared" si="9"/>
        <v>2023-04-21</v>
      </c>
      <c r="B224" s="2" t="str">
        <f>"1400"</f>
        <v>1400</v>
      </c>
      <c r="C224" s="1" t="s">
        <v>128</v>
      </c>
      <c r="E224" s="2" t="str">
        <f>"04"</f>
        <v>04</v>
      </c>
      <c r="F224" s="2">
        <v>149</v>
      </c>
      <c r="G224" s="2" t="s">
        <v>14</v>
      </c>
      <c r="H224" s="2" t="s">
        <v>360</v>
      </c>
      <c r="I224" s="2" t="s">
        <v>17</v>
      </c>
      <c r="J224" s="4"/>
      <c r="K224" s="3" t="s">
        <v>361</v>
      </c>
      <c r="L224" s="2">
        <v>2022</v>
      </c>
      <c r="M224" s="2" t="s">
        <v>104</v>
      </c>
    </row>
    <row r="225" spans="1:13" ht="57.75">
      <c r="A225" s="2" t="str">
        <f t="shared" si="9"/>
        <v>2023-04-21</v>
      </c>
      <c r="B225" s="2" t="str">
        <f>"1430"</f>
        <v>1430</v>
      </c>
      <c r="C225" s="1" t="s">
        <v>130</v>
      </c>
      <c r="D225" s="1" t="s">
        <v>363</v>
      </c>
      <c r="E225" s="2" t="str">
        <f>"02"</f>
        <v>02</v>
      </c>
      <c r="F225" s="2">
        <v>61</v>
      </c>
      <c r="G225" s="2" t="s">
        <v>23</v>
      </c>
      <c r="I225" s="2" t="s">
        <v>17</v>
      </c>
      <c r="J225" s="4"/>
      <c r="K225" s="3" t="s">
        <v>362</v>
      </c>
      <c r="L225" s="2">
        <v>0</v>
      </c>
      <c r="M225" s="2" t="s">
        <v>18</v>
      </c>
    </row>
    <row r="226" spans="1:13" ht="72">
      <c r="A226" s="2" t="str">
        <f t="shared" si="9"/>
        <v>2023-04-21</v>
      </c>
      <c r="B226" s="2" t="str">
        <f>"1500"</f>
        <v>1500</v>
      </c>
      <c r="C226" s="1" t="s">
        <v>50</v>
      </c>
      <c r="D226" s="1" t="s">
        <v>297</v>
      </c>
      <c r="E226" s="2" t="str">
        <f>"03"</f>
        <v>03</v>
      </c>
      <c r="F226" s="2">
        <v>9</v>
      </c>
      <c r="G226" s="2" t="s">
        <v>23</v>
      </c>
      <c r="I226" s="2" t="s">
        <v>17</v>
      </c>
      <c r="J226" s="4"/>
      <c r="K226" s="3" t="s">
        <v>296</v>
      </c>
      <c r="L226" s="2">
        <v>2015</v>
      </c>
      <c r="M226" s="2" t="s">
        <v>18</v>
      </c>
    </row>
    <row r="227" spans="1:14" ht="43.5">
      <c r="A227" s="2" t="str">
        <f t="shared" si="9"/>
        <v>2023-04-21</v>
      </c>
      <c r="B227" s="2" t="str">
        <f>"1525"</f>
        <v>1525</v>
      </c>
      <c r="C227" s="1" t="s">
        <v>364</v>
      </c>
      <c r="D227" s="1" t="s">
        <v>364</v>
      </c>
      <c r="E227" s="2" t="str">
        <f>"01"</f>
        <v>01</v>
      </c>
      <c r="F227" s="2">
        <v>5</v>
      </c>
      <c r="G227" s="2" t="s">
        <v>23</v>
      </c>
      <c r="I227" s="2" t="s">
        <v>17</v>
      </c>
      <c r="J227" s="4"/>
      <c r="K227" s="3" t="s">
        <v>365</v>
      </c>
      <c r="L227" s="2">
        <v>0</v>
      </c>
      <c r="M227" s="2" t="s">
        <v>103</v>
      </c>
      <c r="N227" s="2" t="s">
        <v>22</v>
      </c>
    </row>
    <row r="228" spans="1:13" ht="72">
      <c r="A228" s="2" t="str">
        <f t="shared" si="9"/>
        <v>2023-04-21</v>
      </c>
      <c r="B228" s="2" t="str">
        <f>"1540"</f>
        <v>1540</v>
      </c>
      <c r="C228" s="1" t="s">
        <v>29</v>
      </c>
      <c r="D228" s="1" t="s">
        <v>170</v>
      </c>
      <c r="E228" s="2" t="str">
        <f>"02"</f>
        <v>02</v>
      </c>
      <c r="F228" s="2">
        <v>7</v>
      </c>
      <c r="G228" s="2" t="s">
        <v>23</v>
      </c>
      <c r="I228" s="2" t="s">
        <v>17</v>
      </c>
      <c r="J228" s="4"/>
      <c r="K228" s="3" t="s">
        <v>169</v>
      </c>
      <c r="L228" s="2">
        <v>2018</v>
      </c>
      <c r="M228" s="2" t="s">
        <v>18</v>
      </c>
    </row>
    <row r="229" spans="1:13" ht="43.5">
      <c r="A229" s="2" t="str">
        <f t="shared" si="9"/>
        <v>2023-04-21</v>
      </c>
      <c r="B229" s="2" t="str">
        <f>"1555"</f>
        <v>1555</v>
      </c>
      <c r="C229" s="1" t="s">
        <v>137</v>
      </c>
      <c r="D229" s="1" t="s">
        <v>366</v>
      </c>
      <c r="E229" s="2" t="str">
        <f>"01"</f>
        <v>01</v>
      </c>
      <c r="F229" s="2">
        <v>7</v>
      </c>
      <c r="G229" s="2" t="s">
        <v>14</v>
      </c>
      <c r="I229" s="2" t="s">
        <v>17</v>
      </c>
      <c r="J229" s="4"/>
      <c r="K229" s="3" t="s">
        <v>456</v>
      </c>
      <c r="L229" s="2">
        <v>2021</v>
      </c>
      <c r="M229" s="2" t="s">
        <v>28</v>
      </c>
    </row>
    <row r="230" spans="1:14" ht="28.5">
      <c r="A230" s="2" t="str">
        <f t="shared" si="9"/>
        <v>2023-04-21</v>
      </c>
      <c r="B230" s="2" t="str">
        <f>"1600"</f>
        <v>1600</v>
      </c>
      <c r="C230" s="1" t="s">
        <v>139</v>
      </c>
      <c r="D230" s="1" t="s">
        <v>368</v>
      </c>
      <c r="E230" s="2" t="str">
        <f>"01"</f>
        <v>01</v>
      </c>
      <c r="F230" s="2">
        <v>2</v>
      </c>
      <c r="G230" s="2" t="s">
        <v>14</v>
      </c>
      <c r="H230" s="2" t="s">
        <v>37</v>
      </c>
      <c r="I230" s="2" t="s">
        <v>17</v>
      </c>
      <c r="J230" s="4"/>
      <c r="K230" s="3" t="s">
        <v>367</v>
      </c>
      <c r="L230" s="2">
        <v>2017</v>
      </c>
      <c r="M230" s="2" t="s">
        <v>18</v>
      </c>
      <c r="N230" s="2" t="s">
        <v>22</v>
      </c>
    </row>
    <row r="231" spans="1:14" ht="43.5">
      <c r="A231" s="2" t="str">
        <f t="shared" si="9"/>
        <v>2023-04-21</v>
      </c>
      <c r="B231" s="2" t="str">
        <f>"1630"</f>
        <v>1630</v>
      </c>
      <c r="C231" s="1" t="s">
        <v>47</v>
      </c>
      <c r="D231" s="1" t="s">
        <v>457</v>
      </c>
      <c r="E231" s="2" t="str">
        <f>"01"</f>
        <v>01</v>
      </c>
      <c r="F231" s="2">
        <v>14</v>
      </c>
      <c r="G231" s="2" t="s">
        <v>14</v>
      </c>
      <c r="I231" s="2" t="s">
        <v>17</v>
      </c>
      <c r="J231" s="4"/>
      <c r="K231" s="3" t="s">
        <v>369</v>
      </c>
      <c r="L231" s="2">
        <v>1985</v>
      </c>
      <c r="M231" s="2" t="s">
        <v>49</v>
      </c>
      <c r="N231" s="2" t="s">
        <v>22</v>
      </c>
    </row>
    <row r="232" spans="1:13" ht="87">
      <c r="A232" s="2" t="str">
        <f t="shared" si="9"/>
        <v>2023-04-21</v>
      </c>
      <c r="B232" s="2" t="str">
        <f>"1700"</f>
        <v>1700</v>
      </c>
      <c r="C232" s="1" t="s">
        <v>143</v>
      </c>
      <c r="D232" s="1" t="s">
        <v>371</v>
      </c>
      <c r="E232" s="2" t="str">
        <f>"2019"</f>
        <v>2019</v>
      </c>
      <c r="F232" s="2">
        <v>16</v>
      </c>
      <c r="G232" s="2" t="s">
        <v>14</v>
      </c>
      <c r="I232" s="2" t="s">
        <v>17</v>
      </c>
      <c r="J232" s="4"/>
      <c r="K232" s="3" t="s">
        <v>370</v>
      </c>
      <c r="L232" s="2">
        <v>2019</v>
      </c>
      <c r="M232" s="2" t="s">
        <v>18</v>
      </c>
    </row>
    <row r="233" spans="1:13" ht="57.75">
      <c r="A233" s="2" t="str">
        <f t="shared" si="9"/>
        <v>2023-04-21</v>
      </c>
      <c r="B233" s="2" t="str">
        <f>"1715"</f>
        <v>1715</v>
      </c>
      <c r="C233" s="1" t="s">
        <v>143</v>
      </c>
      <c r="D233" s="1" t="s">
        <v>373</v>
      </c>
      <c r="E233" s="2" t="str">
        <f>"2019"</f>
        <v>2019</v>
      </c>
      <c r="F233" s="2">
        <v>17</v>
      </c>
      <c r="G233" s="2" t="s">
        <v>14</v>
      </c>
      <c r="H233" s="2" t="s">
        <v>279</v>
      </c>
      <c r="I233" s="2" t="s">
        <v>17</v>
      </c>
      <c r="J233" s="4"/>
      <c r="K233" s="3" t="s">
        <v>372</v>
      </c>
      <c r="L233" s="2">
        <v>2019</v>
      </c>
      <c r="M233" s="2" t="s">
        <v>18</v>
      </c>
    </row>
    <row r="234" spans="1:14" ht="57.75">
      <c r="A234" s="7" t="str">
        <f t="shared" si="9"/>
        <v>2023-04-21</v>
      </c>
      <c r="B234" s="7" t="str">
        <f>"1730"</f>
        <v>1730</v>
      </c>
      <c r="C234" s="8" t="s">
        <v>374</v>
      </c>
      <c r="D234" s="8"/>
      <c r="E234" s="7" t="str">
        <f>"2023"</f>
        <v>2023</v>
      </c>
      <c r="F234" s="7">
        <v>14</v>
      </c>
      <c r="G234" s="7" t="s">
        <v>60</v>
      </c>
      <c r="H234" s="7"/>
      <c r="I234" s="7" t="s">
        <v>17</v>
      </c>
      <c r="J234" s="5" t="s">
        <v>476</v>
      </c>
      <c r="K234" s="6" t="s">
        <v>375</v>
      </c>
      <c r="L234" s="7">
        <v>2023</v>
      </c>
      <c r="M234" s="7" t="s">
        <v>18</v>
      </c>
      <c r="N234" s="7"/>
    </row>
    <row r="235" spans="1:13" ht="28.5">
      <c r="A235" s="2" t="str">
        <f t="shared" si="9"/>
        <v>2023-04-21</v>
      </c>
      <c r="B235" s="2" t="str">
        <f>"1800"</f>
        <v>1800</v>
      </c>
      <c r="C235" s="1" t="s">
        <v>150</v>
      </c>
      <c r="D235" s="1" t="s">
        <v>377</v>
      </c>
      <c r="E235" s="2" t="str">
        <f>"02"</f>
        <v>02</v>
      </c>
      <c r="F235" s="2">
        <v>7</v>
      </c>
      <c r="G235" s="2" t="s">
        <v>23</v>
      </c>
      <c r="I235" s="2" t="s">
        <v>17</v>
      </c>
      <c r="J235" s="4"/>
      <c r="K235" s="3" t="s">
        <v>376</v>
      </c>
      <c r="L235" s="2">
        <v>2020</v>
      </c>
      <c r="M235" s="2" t="s">
        <v>18</v>
      </c>
    </row>
    <row r="236" spans="1:14" ht="43.5">
      <c r="A236" s="7" t="str">
        <f t="shared" si="9"/>
        <v>2023-04-21</v>
      </c>
      <c r="B236" s="7" t="str">
        <f>"1840"</f>
        <v>1840</v>
      </c>
      <c r="C236" s="8" t="s">
        <v>153</v>
      </c>
      <c r="D236" s="8" t="s">
        <v>458</v>
      </c>
      <c r="E236" s="7" t="str">
        <f>"01"</f>
        <v>01</v>
      </c>
      <c r="F236" s="7">
        <v>10</v>
      </c>
      <c r="G236" s="7" t="s">
        <v>14</v>
      </c>
      <c r="H236" s="7"/>
      <c r="I236" s="7"/>
      <c r="J236" s="5" t="s">
        <v>465</v>
      </c>
      <c r="K236" s="6" t="s">
        <v>443</v>
      </c>
      <c r="L236" s="7">
        <v>2016</v>
      </c>
      <c r="M236" s="7" t="s">
        <v>28</v>
      </c>
      <c r="N236" s="7"/>
    </row>
    <row r="237" spans="1:14" ht="72">
      <c r="A237" s="7" t="str">
        <f t="shared" si="9"/>
        <v>2023-04-21</v>
      </c>
      <c r="B237" s="7" t="str">
        <f>"1930"</f>
        <v>1930</v>
      </c>
      <c r="C237" s="8" t="s">
        <v>378</v>
      </c>
      <c r="D237" s="8" t="s">
        <v>103</v>
      </c>
      <c r="E237" s="7" t="str">
        <f>" "</f>
        <v> </v>
      </c>
      <c r="F237" s="7">
        <v>0</v>
      </c>
      <c r="G237" s="7" t="s">
        <v>14</v>
      </c>
      <c r="H237" s="7" t="s">
        <v>219</v>
      </c>
      <c r="I237" s="7" t="s">
        <v>17</v>
      </c>
      <c r="J237" s="5" t="s">
        <v>477</v>
      </c>
      <c r="K237" s="6" t="s">
        <v>379</v>
      </c>
      <c r="L237" s="7">
        <v>1993</v>
      </c>
      <c r="M237" s="7" t="s">
        <v>35</v>
      </c>
      <c r="N237" s="7"/>
    </row>
    <row r="238" spans="1:14" ht="72">
      <c r="A238" s="7" t="str">
        <f t="shared" si="9"/>
        <v>2023-04-21</v>
      </c>
      <c r="B238" s="7" t="str">
        <f>"2120"</f>
        <v>2120</v>
      </c>
      <c r="C238" s="8" t="s">
        <v>380</v>
      </c>
      <c r="D238" s="8" t="s">
        <v>103</v>
      </c>
      <c r="E238" s="7" t="str">
        <f>" "</f>
        <v> </v>
      </c>
      <c r="F238" s="7">
        <v>0</v>
      </c>
      <c r="G238" s="7"/>
      <c r="H238" s="7"/>
      <c r="I238" s="7"/>
      <c r="J238" s="5" t="s">
        <v>470</v>
      </c>
      <c r="K238" s="6" t="s">
        <v>479</v>
      </c>
      <c r="L238" s="7">
        <v>2000</v>
      </c>
      <c r="M238" s="7" t="s">
        <v>35</v>
      </c>
      <c r="N238" s="7"/>
    </row>
    <row r="239" spans="1:13" ht="72">
      <c r="A239" s="2" t="str">
        <f t="shared" si="9"/>
        <v>2023-04-21</v>
      </c>
      <c r="B239" s="2" t="str">
        <f>"2300"</f>
        <v>2300</v>
      </c>
      <c r="C239" s="1" t="s">
        <v>381</v>
      </c>
      <c r="E239" s="2" t="str">
        <f>" "</f>
        <v> </v>
      </c>
      <c r="F239" s="2">
        <v>0</v>
      </c>
      <c r="G239" s="2" t="s">
        <v>100</v>
      </c>
      <c r="H239" s="2" t="s">
        <v>51</v>
      </c>
      <c r="I239" s="2" t="s">
        <v>17</v>
      </c>
      <c r="J239" s="4"/>
      <c r="K239" s="3" t="s">
        <v>382</v>
      </c>
      <c r="L239" s="2">
        <v>2017</v>
      </c>
      <c r="M239" s="2" t="s">
        <v>35</v>
      </c>
    </row>
    <row r="240" spans="1:13" ht="57.75">
      <c r="A240" s="2" t="str">
        <f t="shared" si="9"/>
        <v>2023-04-21</v>
      </c>
      <c r="B240" s="2" t="str">
        <f>"2400"</f>
        <v>2400</v>
      </c>
      <c r="C240" s="1" t="s">
        <v>13</v>
      </c>
      <c r="E240" s="2" t="str">
        <f aca="true" t="shared" si="10" ref="E240:E245">"03"</f>
        <v>03</v>
      </c>
      <c r="F240" s="2">
        <v>13</v>
      </c>
      <c r="G240" s="2" t="s">
        <v>14</v>
      </c>
      <c r="I240" s="2" t="s">
        <v>17</v>
      </c>
      <c r="J240" s="4"/>
      <c r="K240" s="3" t="s">
        <v>16</v>
      </c>
      <c r="L240" s="2">
        <v>2012</v>
      </c>
      <c r="M240" s="2" t="s">
        <v>18</v>
      </c>
    </row>
    <row r="241" spans="1:13" ht="57.75">
      <c r="A241" s="2" t="str">
        <f t="shared" si="9"/>
        <v>2023-04-21</v>
      </c>
      <c r="B241" s="2" t="str">
        <f>"2500"</f>
        <v>2500</v>
      </c>
      <c r="C241" s="1" t="s">
        <v>13</v>
      </c>
      <c r="E241" s="2" t="str">
        <f t="shared" si="10"/>
        <v>03</v>
      </c>
      <c r="F241" s="2">
        <v>13</v>
      </c>
      <c r="G241" s="2" t="s">
        <v>14</v>
      </c>
      <c r="I241" s="2" t="s">
        <v>17</v>
      </c>
      <c r="J241" s="4"/>
      <c r="K241" s="3" t="s">
        <v>16</v>
      </c>
      <c r="L241" s="2">
        <v>2012</v>
      </c>
      <c r="M241" s="2" t="s">
        <v>18</v>
      </c>
    </row>
    <row r="242" spans="1:13" ht="57.75">
      <c r="A242" s="2" t="str">
        <f t="shared" si="9"/>
        <v>2023-04-21</v>
      </c>
      <c r="B242" s="2" t="str">
        <f>"2600"</f>
        <v>2600</v>
      </c>
      <c r="C242" s="1" t="s">
        <v>13</v>
      </c>
      <c r="E242" s="2" t="str">
        <f t="shared" si="10"/>
        <v>03</v>
      </c>
      <c r="F242" s="2">
        <v>13</v>
      </c>
      <c r="G242" s="2" t="s">
        <v>14</v>
      </c>
      <c r="I242" s="2" t="s">
        <v>17</v>
      </c>
      <c r="J242" s="4"/>
      <c r="K242" s="3" t="s">
        <v>16</v>
      </c>
      <c r="L242" s="2">
        <v>2012</v>
      </c>
      <c r="M242" s="2" t="s">
        <v>18</v>
      </c>
    </row>
    <row r="243" spans="1:13" ht="57.75">
      <c r="A243" s="2" t="str">
        <f t="shared" si="9"/>
        <v>2023-04-21</v>
      </c>
      <c r="B243" s="2" t="str">
        <f>"2700"</f>
        <v>2700</v>
      </c>
      <c r="C243" s="1" t="s">
        <v>13</v>
      </c>
      <c r="E243" s="2" t="str">
        <f t="shared" si="10"/>
        <v>03</v>
      </c>
      <c r="F243" s="2">
        <v>13</v>
      </c>
      <c r="G243" s="2" t="s">
        <v>14</v>
      </c>
      <c r="I243" s="2" t="s">
        <v>17</v>
      </c>
      <c r="J243" s="4"/>
      <c r="K243" s="3" t="s">
        <v>16</v>
      </c>
      <c r="L243" s="2">
        <v>2012</v>
      </c>
      <c r="M243" s="2" t="s">
        <v>18</v>
      </c>
    </row>
    <row r="244" spans="1:13" ht="57.75">
      <c r="A244" s="2" t="str">
        <f t="shared" si="9"/>
        <v>2023-04-21</v>
      </c>
      <c r="B244" s="2" t="str">
        <f>"2800"</f>
        <v>2800</v>
      </c>
      <c r="C244" s="1" t="s">
        <v>13</v>
      </c>
      <c r="E244" s="2" t="str">
        <f t="shared" si="10"/>
        <v>03</v>
      </c>
      <c r="F244" s="2">
        <v>13</v>
      </c>
      <c r="G244" s="2" t="s">
        <v>14</v>
      </c>
      <c r="I244" s="2" t="s">
        <v>17</v>
      </c>
      <c r="J244" s="4"/>
      <c r="K244" s="3" t="s">
        <v>16</v>
      </c>
      <c r="L244" s="2">
        <v>2012</v>
      </c>
      <c r="M244" s="2" t="s">
        <v>18</v>
      </c>
    </row>
    <row r="245" spans="1:13" ht="57.75">
      <c r="A245" s="2" t="str">
        <f aca="true" t="shared" si="11" ref="A245:A278">"2023-04-22"</f>
        <v>2023-04-22</v>
      </c>
      <c r="B245" s="2" t="str">
        <f>"0500"</f>
        <v>0500</v>
      </c>
      <c r="C245" s="1" t="s">
        <v>13</v>
      </c>
      <c r="E245" s="2" t="str">
        <f t="shared" si="10"/>
        <v>03</v>
      </c>
      <c r="F245" s="2">
        <v>13</v>
      </c>
      <c r="G245" s="2" t="s">
        <v>14</v>
      </c>
      <c r="I245" s="2" t="s">
        <v>17</v>
      </c>
      <c r="J245" s="4"/>
      <c r="K245" s="3" t="s">
        <v>16</v>
      </c>
      <c r="L245" s="2">
        <v>2012</v>
      </c>
      <c r="M245" s="2" t="s">
        <v>18</v>
      </c>
    </row>
    <row r="246" spans="1:13" ht="28.5">
      <c r="A246" s="2" t="str">
        <f t="shared" si="11"/>
        <v>2023-04-22</v>
      </c>
      <c r="B246" s="2" t="str">
        <f>"0600"</f>
        <v>0600</v>
      </c>
      <c r="C246" s="1" t="s">
        <v>19</v>
      </c>
      <c r="D246" s="1" t="s">
        <v>383</v>
      </c>
      <c r="E246" s="2" t="str">
        <f>"02"</f>
        <v>02</v>
      </c>
      <c r="F246" s="2">
        <v>3</v>
      </c>
      <c r="G246" s="2" t="s">
        <v>23</v>
      </c>
      <c r="I246" s="2" t="s">
        <v>17</v>
      </c>
      <c r="J246" s="4"/>
      <c r="K246" s="3" t="s">
        <v>20</v>
      </c>
      <c r="L246" s="2">
        <v>2019</v>
      </c>
      <c r="M246" s="2" t="s">
        <v>18</v>
      </c>
    </row>
    <row r="247" spans="1:13" ht="28.5">
      <c r="A247" s="2" t="str">
        <f t="shared" si="11"/>
        <v>2023-04-22</v>
      </c>
      <c r="B247" s="2" t="str">
        <f>"0625"</f>
        <v>0625</v>
      </c>
      <c r="C247" s="1" t="s">
        <v>19</v>
      </c>
      <c r="D247" s="1" t="s">
        <v>21</v>
      </c>
      <c r="E247" s="2" t="str">
        <f>"02"</f>
        <v>02</v>
      </c>
      <c r="F247" s="2">
        <v>4</v>
      </c>
      <c r="G247" s="2" t="s">
        <v>14</v>
      </c>
      <c r="I247" s="2" t="s">
        <v>17</v>
      </c>
      <c r="J247" s="4"/>
      <c r="K247" s="3" t="s">
        <v>20</v>
      </c>
      <c r="L247" s="2">
        <v>2019</v>
      </c>
      <c r="M247" s="2" t="s">
        <v>18</v>
      </c>
    </row>
    <row r="248" spans="1:13" ht="43.5">
      <c r="A248" s="2" t="str">
        <f t="shared" si="11"/>
        <v>2023-04-22</v>
      </c>
      <c r="B248" s="2" t="str">
        <f>"0650"</f>
        <v>0650</v>
      </c>
      <c r="C248" s="1" t="s">
        <v>25</v>
      </c>
      <c r="D248" s="1" t="s">
        <v>385</v>
      </c>
      <c r="E248" s="2" t="str">
        <f>"01"</f>
        <v>01</v>
      </c>
      <c r="F248" s="2">
        <v>9</v>
      </c>
      <c r="G248" s="2" t="s">
        <v>23</v>
      </c>
      <c r="I248" s="2" t="s">
        <v>17</v>
      </c>
      <c r="J248" s="4"/>
      <c r="K248" s="3" t="s">
        <v>384</v>
      </c>
      <c r="L248" s="2">
        <v>2018</v>
      </c>
      <c r="M248" s="2" t="s">
        <v>28</v>
      </c>
    </row>
    <row r="249" spans="1:13" ht="72">
      <c r="A249" s="2" t="str">
        <f t="shared" si="11"/>
        <v>2023-04-22</v>
      </c>
      <c r="B249" s="2" t="str">
        <f>"0715"</f>
        <v>0715</v>
      </c>
      <c r="C249" s="1" t="s">
        <v>285</v>
      </c>
      <c r="D249" s="1" t="s">
        <v>387</v>
      </c>
      <c r="E249" s="2" t="str">
        <f>"01"</f>
        <v>01</v>
      </c>
      <c r="F249" s="2">
        <v>3</v>
      </c>
      <c r="G249" s="2" t="s">
        <v>23</v>
      </c>
      <c r="I249" s="2" t="s">
        <v>17</v>
      </c>
      <c r="J249" s="4"/>
      <c r="K249" s="3" t="s">
        <v>386</v>
      </c>
      <c r="L249" s="2">
        <v>2016</v>
      </c>
      <c r="M249" s="2" t="s">
        <v>18</v>
      </c>
    </row>
    <row r="250" spans="1:13" ht="43.5">
      <c r="A250" s="2" t="str">
        <f t="shared" si="11"/>
        <v>2023-04-22</v>
      </c>
      <c r="B250" s="2" t="str">
        <f>"0730"</f>
        <v>0730</v>
      </c>
      <c r="C250" s="1" t="s">
        <v>32</v>
      </c>
      <c r="E250" s="2" t="str">
        <f>"02"</f>
        <v>02</v>
      </c>
      <c r="F250" s="2">
        <v>2</v>
      </c>
      <c r="G250" s="2" t="s">
        <v>23</v>
      </c>
      <c r="I250" s="2" t="s">
        <v>17</v>
      </c>
      <c r="J250" s="4"/>
      <c r="K250" s="3" t="s">
        <v>345</v>
      </c>
      <c r="L250" s="2">
        <v>2011</v>
      </c>
      <c r="M250" s="2" t="s">
        <v>18</v>
      </c>
    </row>
    <row r="251" spans="1:13" ht="72">
      <c r="A251" s="2" t="str">
        <f t="shared" si="11"/>
        <v>2023-04-22</v>
      </c>
      <c r="B251" s="2" t="str">
        <f>"0755"</f>
        <v>0755</v>
      </c>
      <c r="C251" s="1" t="s">
        <v>388</v>
      </c>
      <c r="D251" s="1" t="s">
        <v>388</v>
      </c>
      <c r="E251" s="2" t="str">
        <f>" "</f>
        <v> </v>
      </c>
      <c r="F251" s="2">
        <v>0</v>
      </c>
      <c r="G251" s="2" t="s">
        <v>23</v>
      </c>
      <c r="I251" s="2" t="s">
        <v>17</v>
      </c>
      <c r="J251" s="4"/>
      <c r="K251" s="3" t="s">
        <v>389</v>
      </c>
      <c r="L251" s="2">
        <v>2021</v>
      </c>
      <c r="M251" s="2" t="s">
        <v>18</v>
      </c>
    </row>
    <row r="252" spans="1:13" ht="72">
      <c r="A252" s="2" t="str">
        <f t="shared" si="11"/>
        <v>2023-04-22</v>
      </c>
      <c r="B252" s="2" t="str">
        <f>"0805"</f>
        <v>0805</v>
      </c>
      <c r="C252" s="1" t="s">
        <v>40</v>
      </c>
      <c r="D252" s="1" t="s">
        <v>391</v>
      </c>
      <c r="E252" s="2" t="str">
        <f>"01"</f>
        <v>01</v>
      </c>
      <c r="F252" s="2">
        <v>45</v>
      </c>
      <c r="G252" s="2" t="s">
        <v>23</v>
      </c>
      <c r="I252" s="2" t="s">
        <v>17</v>
      </c>
      <c r="J252" s="4"/>
      <c r="K252" s="3" t="s">
        <v>390</v>
      </c>
      <c r="L252" s="2">
        <v>2020</v>
      </c>
      <c r="M252" s="2" t="s">
        <v>28</v>
      </c>
    </row>
    <row r="253" spans="1:13" ht="57.75">
      <c r="A253" s="2" t="str">
        <f t="shared" si="11"/>
        <v>2023-04-22</v>
      </c>
      <c r="B253" s="2" t="str">
        <f>"0815"</f>
        <v>0815</v>
      </c>
      <c r="C253" s="1" t="s">
        <v>43</v>
      </c>
      <c r="D253" s="1" t="s">
        <v>357</v>
      </c>
      <c r="E253" s="2" t="str">
        <f>"01"</f>
        <v>01</v>
      </c>
      <c r="F253" s="2">
        <v>3</v>
      </c>
      <c r="G253" s="2" t="s">
        <v>23</v>
      </c>
      <c r="I253" s="2" t="s">
        <v>17</v>
      </c>
      <c r="J253" s="4"/>
      <c r="K253" s="3" t="s">
        <v>392</v>
      </c>
      <c r="L253" s="2">
        <v>2020</v>
      </c>
      <c r="M253" s="2" t="s">
        <v>46</v>
      </c>
    </row>
    <row r="254" spans="1:14" ht="57.75">
      <c r="A254" s="2" t="str">
        <f t="shared" si="11"/>
        <v>2023-04-22</v>
      </c>
      <c r="B254" s="2" t="str">
        <f>"0820"</f>
        <v>0820</v>
      </c>
      <c r="C254" s="1" t="s">
        <v>47</v>
      </c>
      <c r="D254" s="1" t="s">
        <v>261</v>
      </c>
      <c r="E254" s="2" t="str">
        <f>"01"</f>
        <v>01</v>
      </c>
      <c r="F254" s="2">
        <v>12</v>
      </c>
      <c r="G254" s="2" t="s">
        <v>23</v>
      </c>
      <c r="I254" s="2" t="s">
        <v>17</v>
      </c>
      <c r="J254" s="4"/>
      <c r="K254" s="3" t="s">
        <v>260</v>
      </c>
      <c r="L254" s="2">
        <v>1985</v>
      </c>
      <c r="M254" s="2" t="s">
        <v>49</v>
      </c>
      <c r="N254" s="2" t="s">
        <v>22</v>
      </c>
    </row>
    <row r="255" spans="1:13" ht="43.5">
      <c r="A255" s="2" t="str">
        <f t="shared" si="11"/>
        <v>2023-04-22</v>
      </c>
      <c r="B255" s="2" t="str">
        <f>"0845"</f>
        <v>0845</v>
      </c>
      <c r="C255" s="1" t="s">
        <v>50</v>
      </c>
      <c r="D255" s="1" t="s">
        <v>394</v>
      </c>
      <c r="E255" s="2" t="str">
        <f>"03"</f>
        <v>03</v>
      </c>
      <c r="F255" s="2">
        <v>11</v>
      </c>
      <c r="G255" s="2" t="s">
        <v>23</v>
      </c>
      <c r="I255" s="2" t="s">
        <v>17</v>
      </c>
      <c r="J255" s="4"/>
      <c r="K255" s="3" t="s">
        <v>393</v>
      </c>
      <c r="L255" s="2">
        <v>2015</v>
      </c>
      <c r="M255" s="2" t="s">
        <v>18</v>
      </c>
    </row>
    <row r="256" spans="1:13" ht="57.75">
      <c r="A256" s="2" t="str">
        <f t="shared" si="11"/>
        <v>2023-04-22</v>
      </c>
      <c r="B256" s="2" t="str">
        <f>"0910"</f>
        <v>0910</v>
      </c>
      <c r="C256" s="1" t="s">
        <v>54</v>
      </c>
      <c r="D256" s="1" t="s">
        <v>396</v>
      </c>
      <c r="E256" s="2" t="str">
        <f>"04"</f>
        <v>04</v>
      </c>
      <c r="F256" s="2">
        <v>2</v>
      </c>
      <c r="G256" s="2" t="s">
        <v>23</v>
      </c>
      <c r="I256" s="2" t="s">
        <v>17</v>
      </c>
      <c r="J256" s="4"/>
      <c r="K256" s="3" t="s">
        <v>395</v>
      </c>
      <c r="L256" s="2">
        <v>2020</v>
      </c>
      <c r="M256" s="2" t="s">
        <v>28</v>
      </c>
    </row>
    <row r="257" spans="1:13" ht="57.75">
      <c r="A257" s="2" t="str">
        <f t="shared" si="11"/>
        <v>2023-04-22</v>
      </c>
      <c r="B257" s="2" t="str">
        <f>"0935"</f>
        <v>0935</v>
      </c>
      <c r="C257" s="1" t="s">
        <v>54</v>
      </c>
      <c r="D257" s="1" t="s">
        <v>459</v>
      </c>
      <c r="E257" s="2" t="str">
        <f>"04"</f>
        <v>04</v>
      </c>
      <c r="F257" s="2">
        <v>3</v>
      </c>
      <c r="G257" s="2" t="s">
        <v>23</v>
      </c>
      <c r="I257" s="2" t="s">
        <v>17</v>
      </c>
      <c r="J257" s="4"/>
      <c r="K257" s="3" t="s">
        <v>397</v>
      </c>
      <c r="L257" s="2">
        <v>2020</v>
      </c>
      <c r="M257" s="2" t="s">
        <v>28</v>
      </c>
    </row>
    <row r="258" spans="1:13" ht="72">
      <c r="A258" s="2" t="str">
        <f t="shared" si="11"/>
        <v>2023-04-22</v>
      </c>
      <c r="B258" s="2" t="str">
        <f>"1000"</f>
        <v>1000</v>
      </c>
      <c r="C258" s="1" t="s">
        <v>378</v>
      </c>
      <c r="D258" s="1" t="s">
        <v>103</v>
      </c>
      <c r="E258" s="2" t="str">
        <f>" "</f>
        <v> </v>
      </c>
      <c r="F258" s="2">
        <v>0</v>
      </c>
      <c r="G258" s="2" t="s">
        <v>14</v>
      </c>
      <c r="H258" s="2" t="s">
        <v>219</v>
      </c>
      <c r="I258" s="2" t="s">
        <v>17</v>
      </c>
      <c r="J258" s="4"/>
      <c r="K258" s="3" t="s">
        <v>379</v>
      </c>
      <c r="L258" s="2">
        <v>1993</v>
      </c>
      <c r="M258" s="2" t="s">
        <v>35</v>
      </c>
    </row>
    <row r="259" spans="1:13" ht="72">
      <c r="A259" s="2" t="str">
        <f t="shared" si="11"/>
        <v>2023-04-22</v>
      </c>
      <c r="B259" s="2" t="str">
        <f>"1150"</f>
        <v>1150</v>
      </c>
      <c r="C259" s="1" t="s">
        <v>398</v>
      </c>
      <c r="D259" s="1" t="s">
        <v>103</v>
      </c>
      <c r="E259" s="2" t="str">
        <f>" "</f>
        <v> </v>
      </c>
      <c r="F259" s="2">
        <v>0</v>
      </c>
      <c r="G259" s="2" t="s">
        <v>14</v>
      </c>
      <c r="H259" s="2" t="s">
        <v>399</v>
      </c>
      <c r="I259" s="2" t="s">
        <v>17</v>
      </c>
      <c r="J259" s="4"/>
      <c r="K259" s="3" t="s">
        <v>400</v>
      </c>
      <c r="L259" s="2">
        <v>2010</v>
      </c>
      <c r="M259" s="2" t="s">
        <v>401</v>
      </c>
    </row>
    <row r="260" spans="1:13" ht="43.5">
      <c r="A260" s="2" t="str">
        <f t="shared" si="11"/>
        <v>2023-04-22</v>
      </c>
      <c r="B260" s="2" t="str">
        <f>"1330"</f>
        <v>1330</v>
      </c>
      <c r="C260" s="1" t="s">
        <v>153</v>
      </c>
      <c r="D260" s="1" t="s">
        <v>458</v>
      </c>
      <c r="E260" s="2" t="str">
        <f>"01"</f>
        <v>01</v>
      </c>
      <c r="F260" s="2">
        <v>10</v>
      </c>
      <c r="G260" s="2" t="s">
        <v>14</v>
      </c>
      <c r="I260" s="2" t="s">
        <v>17</v>
      </c>
      <c r="J260" s="4"/>
      <c r="K260" s="3" t="s">
        <v>443</v>
      </c>
      <c r="L260" s="2">
        <v>2016</v>
      </c>
      <c r="M260" s="2" t="s">
        <v>28</v>
      </c>
    </row>
    <row r="261" spans="1:14" ht="43.5">
      <c r="A261" s="2" t="str">
        <f t="shared" si="11"/>
        <v>2023-04-22</v>
      </c>
      <c r="B261" s="2" t="str">
        <f>"1420"</f>
        <v>1420</v>
      </c>
      <c r="C261" s="1" t="s">
        <v>402</v>
      </c>
      <c r="E261" s="2" t="str">
        <f>" "</f>
        <v> </v>
      </c>
      <c r="F261" s="2">
        <v>0</v>
      </c>
      <c r="G261" s="2" t="s">
        <v>14</v>
      </c>
      <c r="H261" s="2" t="s">
        <v>37</v>
      </c>
      <c r="I261" s="2" t="s">
        <v>17</v>
      </c>
      <c r="J261" s="4"/>
      <c r="K261" s="3" t="s">
        <v>403</v>
      </c>
      <c r="L261" s="2">
        <v>2020</v>
      </c>
      <c r="M261" s="2" t="s">
        <v>28</v>
      </c>
      <c r="N261" s="2" t="s">
        <v>22</v>
      </c>
    </row>
    <row r="262" spans="1:13" ht="72">
      <c r="A262" s="2" t="str">
        <f t="shared" si="11"/>
        <v>2023-04-22</v>
      </c>
      <c r="B262" s="2" t="str">
        <f>"1550"</f>
        <v>1550</v>
      </c>
      <c r="C262" s="1" t="s">
        <v>404</v>
      </c>
      <c r="E262" s="2" t="str">
        <f>"00"</f>
        <v>00</v>
      </c>
      <c r="F262" s="2">
        <v>1</v>
      </c>
      <c r="G262" s="2" t="s">
        <v>14</v>
      </c>
      <c r="I262" s="2" t="s">
        <v>17</v>
      </c>
      <c r="J262" s="4"/>
      <c r="K262" s="3" t="s">
        <v>405</v>
      </c>
      <c r="L262" s="2">
        <v>2019</v>
      </c>
      <c r="M262" s="2" t="s">
        <v>18</v>
      </c>
    </row>
    <row r="263" spans="1:13" ht="72">
      <c r="A263" s="2" t="str">
        <f t="shared" si="11"/>
        <v>2023-04-22</v>
      </c>
      <c r="B263" s="2" t="str">
        <f>"1610"</f>
        <v>1610</v>
      </c>
      <c r="C263" s="1" t="s">
        <v>406</v>
      </c>
      <c r="E263" s="2" t="str">
        <f>" "</f>
        <v> </v>
      </c>
      <c r="F263" s="2">
        <v>0</v>
      </c>
      <c r="G263" s="2" t="s">
        <v>14</v>
      </c>
      <c r="H263" s="2" t="s">
        <v>37</v>
      </c>
      <c r="I263" s="2" t="s">
        <v>17</v>
      </c>
      <c r="J263" s="4"/>
      <c r="K263" s="3" t="s">
        <v>407</v>
      </c>
      <c r="L263" s="2">
        <v>2016</v>
      </c>
      <c r="M263" s="2" t="s">
        <v>408</v>
      </c>
    </row>
    <row r="264" spans="1:13" ht="72">
      <c r="A264" s="2" t="str">
        <f t="shared" si="11"/>
        <v>2023-04-22</v>
      </c>
      <c r="B264" s="2" t="str">
        <f>"1640"</f>
        <v>1640</v>
      </c>
      <c r="C264" s="1" t="s">
        <v>409</v>
      </c>
      <c r="D264" s="1" t="s">
        <v>411</v>
      </c>
      <c r="E264" s="2" t="str">
        <f>"03"</f>
        <v>03</v>
      </c>
      <c r="F264" s="2">
        <v>16</v>
      </c>
      <c r="G264" s="2" t="s">
        <v>14</v>
      </c>
      <c r="H264" s="2" t="s">
        <v>51</v>
      </c>
      <c r="I264" s="2" t="s">
        <v>17</v>
      </c>
      <c r="J264" s="4"/>
      <c r="K264" s="3" t="s">
        <v>410</v>
      </c>
      <c r="L264" s="2">
        <v>2019</v>
      </c>
      <c r="M264" s="2" t="s">
        <v>18</v>
      </c>
    </row>
    <row r="265" spans="1:13" ht="72">
      <c r="A265" s="2" t="str">
        <f t="shared" si="11"/>
        <v>2023-04-22</v>
      </c>
      <c r="B265" s="2" t="str">
        <f>"1740"</f>
        <v>1740</v>
      </c>
      <c r="C265" s="1" t="s">
        <v>412</v>
      </c>
      <c r="E265" s="2" t="str">
        <f>" "</f>
        <v> </v>
      </c>
      <c r="F265" s="2">
        <v>0</v>
      </c>
      <c r="G265" s="2" t="s">
        <v>14</v>
      </c>
      <c r="I265" s="2" t="s">
        <v>17</v>
      </c>
      <c r="J265" s="4"/>
      <c r="K265" s="3" t="s">
        <v>413</v>
      </c>
      <c r="L265" s="2">
        <v>2021</v>
      </c>
      <c r="M265" s="2" t="s">
        <v>18</v>
      </c>
    </row>
    <row r="266" spans="1:13" ht="72">
      <c r="A266" s="2" t="str">
        <f t="shared" si="11"/>
        <v>2023-04-22</v>
      </c>
      <c r="B266" s="2" t="str">
        <f>"1750"</f>
        <v>1750</v>
      </c>
      <c r="C266" s="1" t="s">
        <v>414</v>
      </c>
      <c r="D266" s="1" t="s">
        <v>416</v>
      </c>
      <c r="E266" s="2" t="str">
        <f>"01"</f>
        <v>01</v>
      </c>
      <c r="F266" s="2">
        <v>2</v>
      </c>
      <c r="G266" s="2" t="s">
        <v>14</v>
      </c>
      <c r="I266" s="2" t="s">
        <v>17</v>
      </c>
      <c r="J266" s="4"/>
      <c r="K266" s="3" t="s">
        <v>415</v>
      </c>
      <c r="L266" s="2">
        <v>2020</v>
      </c>
      <c r="M266" s="2" t="s">
        <v>28</v>
      </c>
    </row>
    <row r="267" spans="1:13" ht="28.5">
      <c r="A267" s="2" t="str">
        <f t="shared" si="11"/>
        <v>2023-04-22</v>
      </c>
      <c r="B267" s="2" t="str">
        <f>"1820"</f>
        <v>1820</v>
      </c>
      <c r="C267" s="1" t="s">
        <v>417</v>
      </c>
      <c r="D267" s="1" t="s">
        <v>419</v>
      </c>
      <c r="E267" s="2" t="str">
        <f>"01"</f>
        <v>01</v>
      </c>
      <c r="F267" s="2">
        <v>10</v>
      </c>
      <c r="G267" s="2" t="s">
        <v>23</v>
      </c>
      <c r="I267" s="2" t="s">
        <v>17</v>
      </c>
      <c r="J267" s="4"/>
      <c r="K267" s="3" t="s">
        <v>418</v>
      </c>
      <c r="L267" s="2">
        <v>2020</v>
      </c>
      <c r="M267" s="2" t="s">
        <v>28</v>
      </c>
    </row>
    <row r="268" spans="1:13" ht="57.75">
      <c r="A268" s="2" t="str">
        <f t="shared" si="11"/>
        <v>2023-04-22</v>
      </c>
      <c r="B268" s="2" t="str">
        <f>"1850"</f>
        <v>1850</v>
      </c>
      <c r="C268" s="1" t="s">
        <v>88</v>
      </c>
      <c r="E268" s="2" t="str">
        <f>"2023"</f>
        <v>2023</v>
      </c>
      <c r="F268" s="2">
        <v>74</v>
      </c>
      <c r="G268" s="2" t="s">
        <v>60</v>
      </c>
      <c r="J268" s="4"/>
      <c r="K268" s="3" t="s">
        <v>89</v>
      </c>
      <c r="L268" s="2">
        <v>2023</v>
      </c>
      <c r="M268" s="2" t="s">
        <v>18</v>
      </c>
    </row>
    <row r="269" spans="1:14" ht="72">
      <c r="A269" s="7" t="str">
        <f t="shared" si="11"/>
        <v>2023-04-22</v>
      </c>
      <c r="B269" s="7" t="str">
        <f>"1900"</f>
        <v>1900</v>
      </c>
      <c r="C269" s="8" t="s">
        <v>420</v>
      </c>
      <c r="D269" s="8" t="s">
        <v>422</v>
      </c>
      <c r="E269" s="7" t="str">
        <f>"01"</f>
        <v>01</v>
      </c>
      <c r="F269" s="7">
        <v>4</v>
      </c>
      <c r="G269" s="7" t="s">
        <v>23</v>
      </c>
      <c r="H269" s="7"/>
      <c r="I269" s="7" t="s">
        <v>17</v>
      </c>
      <c r="J269" s="5" t="s">
        <v>466</v>
      </c>
      <c r="K269" s="6" t="s">
        <v>421</v>
      </c>
      <c r="L269" s="7">
        <v>2021</v>
      </c>
      <c r="M269" s="7" t="s">
        <v>28</v>
      </c>
      <c r="N269" s="7"/>
    </row>
    <row r="270" spans="1:14" ht="57.75">
      <c r="A270" s="2" t="str">
        <f t="shared" si="11"/>
        <v>2023-04-22</v>
      </c>
      <c r="B270" s="2" t="str">
        <f>"1930"</f>
        <v>1930</v>
      </c>
      <c r="C270" s="1" t="s">
        <v>423</v>
      </c>
      <c r="E270" s="2" t="str">
        <f>" "</f>
        <v> </v>
      </c>
      <c r="F270" s="2">
        <v>0</v>
      </c>
      <c r="G270" s="2" t="s">
        <v>14</v>
      </c>
      <c r="H270" s="2" t="s">
        <v>37</v>
      </c>
      <c r="I270" s="2" t="s">
        <v>17</v>
      </c>
      <c r="J270" s="4"/>
      <c r="K270" s="3" t="s">
        <v>424</v>
      </c>
      <c r="L270" s="2">
        <v>2019</v>
      </c>
      <c r="M270" s="2" t="s">
        <v>18</v>
      </c>
      <c r="N270" s="2" t="s">
        <v>22</v>
      </c>
    </row>
    <row r="271" spans="1:14" ht="57.75">
      <c r="A271" s="7" t="str">
        <f t="shared" si="11"/>
        <v>2023-04-22</v>
      </c>
      <c r="B271" s="7" t="str">
        <f>"2030"</f>
        <v>2030</v>
      </c>
      <c r="C271" s="8" t="s">
        <v>425</v>
      </c>
      <c r="D271" s="8"/>
      <c r="E271" s="7" t="str">
        <f>"01"</f>
        <v>01</v>
      </c>
      <c r="F271" s="7">
        <v>4</v>
      </c>
      <c r="G271" s="7" t="s">
        <v>156</v>
      </c>
      <c r="H271" s="7" t="s">
        <v>279</v>
      </c>
      <c r="I271" s="7" t="s">
        <v>17</v>
      </c>
      <c r="J271" s="5" t="s">
        <v>466</v>
      </c>
      <c r="K271" s="6" t="s">
        <v>426</v>
      </c>
      <c r="L271" s="7">
        <v>2022</v>
      </c>
      <c r="M271" s="7" t="s">
        <v>18</v>
      </c>
      <c r="N271" s="7" t="s">
        <v>22</v>
      </c>
    </row>
    <row r="272" spans="1:14" ht="72">
      <c r="A272" s="7" t="str">
        <f t="shared" si="11"/>
        <v>2023-04-22</v>
      </c>
      <c r="B272" s="7" t="str">
        <f>"2130"</f>
        <v>2130</v>
      </c>
      <c r="C272" s="8" t="s">
        <v>427</v>
      </c>
      <c r="D272" s="8" t="s">
        <v>103</v>
      </c>
      <c r="E272" s="7" t="str">
        <f>" "</f>
        <v> </v>
      </c>
      <c r="F272" s="7">
        <v>0</v>
      </c>
      <c r="G272" s="7"/>
      <c r="H272" s="7"/>
      <c r="I272" s="7"/>
      <c r="J272" s="5" t="s">
        <v>468</v>
      </c>
      <c r="K272" s="6" t="s">
        <v>460</v>
      </c>
      <c r="L272" s="7">
        <v>2010</v>
      </c>
      <c r="M272" s="7" t="s">
        <v>28</v>
      </c>
      <c r="N272" s="7"/>
    </row>
    <row r="273" spans="1:13" ht="72">
      <c r="A273" s="2" t="str">
        <f t="shared" si="11"/>
        <v>2023-04-22</v>
      </c>
      <c r="B273" s="2" t="str">
        <f>"2315"</f>
        <v>2315</v>
      </c>
      <c r="C273" s="1" t="s">
        <v>428</v>
      </c>
      <c r="E273" s="2" t="str">
        <f>" "</f>
        <v> </v>
      </c>
      <c r="F273" s="2">
        <v>0</v>
      </c>
      <c r="G273" s="2" t="s">
        <v>14</v>
      </c>
      <c r="I273" s="2" t="s">
        <v>17</v>
      </c>
      <c r="J273" s="4"/>
      <c r="K273" s="3" t="s">
        <v>429</v>
      </c>
      <c r="L273" s="2">
        <v>2021</v>
      </c>
      <c r="M273" s="2" t="s">
        <v>18</v>
      </c>
    </row>
    <row r="274" spans="1:13" ht="57.75">
      <c r="A274" s="2" t="str">
        <f t="shared" si="11"/>
        <v>2023-04-22</v>
      </c>
      <c r="B274" s="2" t="str">
        <f>"2400"</f>
        <v>2400</v>
      </c>
      <c r="C274" s="1" t="s">
        <v>13</v>
      </c>
      <c r="E274" s="2" t="str">
        <f>"03"</f>
        <v>03</v>
      </c>
      <c r="F274" s="2">
        <v>14</v>
      </c>
      <c r="G274" s="2" t="s">
        <v>14</v>
      </c>
      <c r="I274" s="2" t="s">
        <v>17</v>
      </c>
      <c r="J274" s="4"/>
      <c r="K274" s="3" t="s">
        <v>16</v>
      </c>
      <c r="L274" s="2">
        <v>2012</v>
      </c>
      <c r="M274" s="2" t="s">
        <v>18</v>
      </c>
    </row>
    <row r="275" spans="1:13" ht="57.75">
      <c r="A275" s="2" t="str">
        <f t="shared" si="11"/>
        <v>2023-04-22</v>
      </c>
      <c r="B275" s="2" t="str">
        <f>"2500"</f>
        <v>2500</v>
      </c>
      <c r="C275" s="1" t="s">
        <v>13</v>
      </c>
      <c r="E275" s="2" t="str">
        <f>"03"</f>
        <v>03</v>
      </c>
      <c r="F275" s="2">
        <v>14</v>
      </c>
      <c r="G275" s="2" t="s">
        <v>14</v>
      </c>
      <c r="I275" s="2" t="s">
        <v>17</v>
      </c>
      <c r="J275" s="4"/>
      <c r="K275" s="3" t="s">
        <v>16</v>
      </c>
      <c r="L275" s="2">
        <v>2012</v>
      </c>
      <c r="M275" s="2" t="s">
        <v>18</v>
      </c>
    </row>
    <row r="276" spans="1:13" ht="57.75">
      <c r="A276" s="2" t="str">
        <f t="shared" si="11"/>
        <v>2023-04-22</v>
      </c>
      <c r="B276" s="2" t="str">
        <f>"2600"</f>
        <v>2600</v>
      </c>
      <c r="C276" s="1" t="s">
        <v>13</v>
      </c>
      <c r="E276" s="2" t="str">
        <f>"03"</f>
        <v>03</v>
      </c>
      <c r="F276" s="2">
        <v>14</v>
      </c>
      <c r="G276" s="2" t="s">
        <v>14</v>
      </c>
      <c r="I276" s="2" t="s">
        <v>17</v>
      </c>
      <c r="J276" s="4"/>
      <c r="K276" s="3" t="s">
        <v>16</v>
      </c>
      <c r="L276" s="2">
        <v>2012</v>
      </c>
      <c r="M276" s="2" t="s">
        <v>18</v>
      </c>
    </row>
    <row r="277" spans="1:13" ht="57.75">
      <c r="A277" s="2" t="str">
        <f t="shared" si="11"/>
        <v>2023-04-22</v>
      </c>
      <c r="B277" s="2" t="str">
        <f>"2700"</f>
        <v>2700</v>
      </c>
      <c r="C277" s="1" t="s">
        <v>13</v>
      </c>
      <c r="E277" s="2" t="str">
        <f>"03"</f>
        <v>03</v>
      </c>
      <c r="F277" s="2">
        <v>14</v>
      </c>
      <c r="G277" s="2" t="s">
        <v>14</v>
      </c>
      <c r="I277" s="2" t="s">
        <v>17</v>
      </c>
      <c r="J277" s="4"/>
      <c r="K277" s="3" t="s">
        <v>16</v>
      </c>
      <c r="L277" s="2">
        <v>2012</v>
      </c>
      <c r="M277" s="2" t="s">
        <v>18</v>
      </c>
    </row>
    <row r="278" spans="1:13" ht="57.75">
      <c r="A278" s="2" t="str">
        <f t="shared" si="11"/>
        <v>2023-04-22</v>
      </c>
      <c r="B278" s="2" t="str">
        <f>"2800"</f>
        <v>2800</v>
      </c>
      <c r="C278" s="1" t="s">
        <v>13</v>
      </c>
      <c r="E278" s="2" t="str">
        <f>"03"</f>
        <v>03</v>
      </c>
      <c r="F278" s="2">
        <v>14</v>
      </c>
      <c r="G278" s="2" t="s">
        <v>14</v>
      </c>
      <c r="I278" s="2" t="s">
        <v>17</v>
      </c>
      <c r="J278" s="4"/>
      <c r="K278" s="3" t="s">
        <v>16</v>
      </c>
      <c r="L278" s="2">
        <v>2012</v>
      </c>
      <c r="M278" s="2" t="s">
        <v>18</v>
      </c>
    </row>
    <row r="279" spans="1:14" ht="14.25">
      <c r="A279"/>
      <c r="B279"/>
      <c r="C279"/>
      <c r="D279"/>
      <c r="E279"/>
      <c r="F279"/>
      <c r="G279"/>
      <c r="H279"/>
      <c r="I279"/>
      <c r="J279"/>
      <c r="K279"/>
      <c r="L279"/>
      <c r="M279"/>
      <c r="N279"/>
    </row>
    <row r="280" spans="1:14" ht="14.25">
      <c r="A280"/>
      <c r="B280"/>
      <c r="C280"/>
      <c r="D280"/>
      <c r="E280"/>
      <c r="F280"/>
      <c r="G280"/>
      <c r="H280"/>
      <c r="I280"/>
      <c r="J280"/>
      <c r="K280"/>
      <c r="L280"/>
      <c r="M280"/>
      <c r="N280"/>
    </row>
  </sheetData>
  <sheetProtection/>
  <printOptions/>
  <pageMargins left="0.7" right="0.7" top="0.75" bottom="0.75" header="0.3" footer="0.3"/>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2023-03-21T02:15:36Z</dcterms:created>
  <dcterms:modified xsi:type="dcterms:W3CDTF">2023-03-21T02:15:40Z</dcterms:modified>
  <cp:category/>
  <cp:version/>
  <cp:contentType/>
  <cp:contentStatus/>
</cp:coreProperties>
</file>