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72931" sheetId="1" r:id="rId1"/>
  </sheets>
  <definedNames/>
  <calcPr fullCalcOnLoad="1"/>
</workbook>
</file>

<file path=xl/sharedStrings.xml><?xml version="1.0" encoding="utf-8"?>
<sst xmlns="http://schemas.openxmlformats.org/spreadsheetml/2006/main" count="1812" uniqueCount="521">
  <si>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</si>
  <si>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</si>
  <si>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</si>
  <si>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</si>
  <si>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</si>
  <si>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</si>
  <si>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</si>
  <si>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</si>
  <si>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</si>
  <si>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</si>
  <si>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</si>
  <si>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</si>
  <si>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</si>
  <si>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</si>
  <si>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</si>
  <si>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</si>
  <si>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</si>
  <si>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</si>
  <si>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</si>
  <si>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</si>
  <si>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</si>
  <si>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</si>
  <si>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Todd River</t>
  </si>
  <si>
    <t>Y</t>
  </si>
  <si>
    <t>Kakadu</t>
  </si>
  <si>
    <t>Coyote's Crazy Smart Science Show</t>
  </si>
  <si>
    <t>Our Science Questers go in search of star knowledge and build a medicine wheel; Kai shows us how to make a homemade star projector.</t>
  </si>
  <si>
    <t>Geology</t>
  </si>
  <si>
    <t>CANADA</t>
  </si>
  <si>
    <t xml:space="preserve">Aussie Bush Tales </t>
  </si>
  <si>
    <t>The Aboriginal children come across a honey ants nest and eat the ants and the honey nectar went all over their faces. A white dingo puppy follows them to lick the nectar off their lips.</t>
  </si>
  <si>
    <t>Waa Whoo A White Dingo</t>
  </si>
  <si>
    <t>Waabiny Time</t>
  </si>
  <si>
    <t>Keny, Koodjal, Dambart-One, Two Three. Counting is moorditj And do you know the kala, the colours of the rainbow</t>
  </si>
  <si>
    <t>Colours And Numbers</t>
  </si>
  <si>
    <t>USA</t>
  </si>
  <si>
    <t>Raven's Quest</t>
  </si>
  <si>
    <t>Alexciia is a 9-year-old girl from the Blackfoot Nation. She lives in Calgary, Alberta. Alexciia loves to dance and she demonstrates a jingle dance and a hoop dance.</t>
  </si>
  <si>
    <t>Alexciia</t>
  </si>
  <si>
    <t>Wolf Joe</t>
  </si>
  <si>
    <t>When Joe and his friends forget Mishoom's message and pick too many crabapples, the baskets tip over and roll downhill.</t>
  </si>
  <si>
    <t>Crabby Apples</t>
  </si>
  <si>
    <t>Nanny Tuta Series 1 Ep 8</t>
  </si>
  <si>
    <t>The Fox has received a parcel from Fennec, her relative living in Africa. It's a beautiful gift - game of dominoes with fruits. Play along with Foxy and Nanny Tuta and find out their favourite fruits!</t>
  </si>
  <si>
    <t>Postman</t>
  </si>
  <si>
    <t>UNITED KINGDOM</t>
  </si>
  <si>
    <t xml:space="preserve">Spartakus And The Sun Beneath The Sea </t>
  </si>
  <si>
    <t>In the jungle, our heroes accompany Ma-Toot, who is looking for her son, Thot. Meanwhile, not far from there, pirates are working to restore an old park of attractions.</t>
  </si>
  <si>
    <t>Mama Thot</t>
  </si>
  <si>
    <t>FRANCE</t>
  </si>
  <si>
    <t>Bushwhacked</t>
  </si>
  <si>
    <t>Kayne and Kamil meet the cast of mantas, dolphins, soldier crabs and turtles in Kayne's quest to help the endangered dugong from the threat of extinction in this important episode of Bushwhacked!</t>
  </si>
  <si>
    <t>Dugong</t>
  </si>
  <si>
    <t xml:space="preserve">a w </t>
  </si>
  <si>
    <t>Kamil challenges Kayne to rescue a venomous, temperamental King Brown snake - and the King Brown is not too happy about it!</t>
  </si>
  <si>
    <t>King Brown Snake</t>
  </si>
  <si>
    <t>The Magic Canoe</t>
  </si>
  <si>
    <t>Nico has a bad cold and cannot participate in the fun adventure. In the end, he realizes that imagination is a wonderful power that he can use whenever he wants!</t>
  </si>
  <si>
    <t>Nico's Book</t>
  </si>
  <si>
    <t>QLD Murri Carnival Finals 2022</t>
  </si>
  <si>
    <t>NC</t>
  </si>
  <si>
    <t>Watch QLD Murri Carnival 2022 Finals at the Redcliffe Dolphins Moreton Daily Stadium as teams go head-to-head to become Murri Carnival champs.</t>
  </si>
  <si>
    <t>Men's Grand Final</t>
  </si>
  <si>
    <t>The biggest multicultural sports event in Western Australia where sports men and women come together to take part in the NRL WA's Harmony Nines tournament.</t>
  </si>
  <si>
    <t>Women's Semi Final 2 - Hawaiki Roa Vs Pikiao Warriors</t>
  </si>
  <si>
    <t>Rugby League 2022: Koori Knockout</t>
  </si>
  <si>
    <t>Relive all the magic of the 50th edition of the Koori Knockout - an unforgettable gathering of sport and culture.</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</si>
  <si>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</si>
  <si>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</si>
  <si>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</si>
  <si>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</si>
  <si>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Brendan Williams: Dingo</t>
  </si>
  <si>
    <t>The South Sydney Story</t>
  </si>
  <si>
    <t xml:space="preserve">a l </t>
  </si>
  <si>
    <t>An extraordinary general meeting of Souths Rugby League Club has been called to see if actor Russell Crowe and business man Peter Holmes a Court can gather 75% of member votes to take over Souths.</t>
  </si>
  <si>
    <t>Pride Of The League</t>
  </si>
  <si>
    <t>Anthem Sessions Interstitials</t>
  </si>
  <si>
    <t>Our Anthems showcase iconic songs for this lands First Peoples from some of our very best song men and women.</t>
  </si>
  <si>
    <t>Dan Sultan</t>
  </si>
  <si>
    <t>Bart Willoughby - Aboriginal Woman</t>
  </si>
  <si>
    <t>Catch all the action from the 2022 First Nations Indigenous Football Cup.</t>
  </si>
  <si>
    <t>Men's Semi Final 1 - NT Waa Waas V NT Central Coast Spirit</t>
  </si>
  <si>
    <t>All the action from the NTFL Men's Under 18s 2022 season.</t>
  </si>
  <si>
    <t>Round 13 - Darwin Buffaloes V Nightcliff</t>
  </si>
  <si>
    <t>Spirit Talker</t>
  </si>
  <si>
    <t>Follow Mi'kmaq medium Shawn Leonard as he travels from coast to coast using his psychic abilities to connect the living with the dead and bring hope, healing, and closure to indigenous communities.</t>
  </si>
  <si>
    <t>Natural Born Rebels</t>
  </si>
  <si>
    <t>Getting ahead in the mating game requires some astonishing behavior - from promiscuous prairie dogs to manakin pick-up artists, kidnapping macaques and hyenas with a bad case of sibling rivalry.</t>
  </si>
  <si>
    <t>Ella Fitzgerald At The Paris Olympia</t>
  </si>
  <si>
    <t>On the legendary stage of Olympia in Paris, the First Lady of song, Ella Fitzgerald, gives free rein to her immense talent.</t>
  </si>
  <si>
    <t>Kutcha's Koorioke</t>
  </si>
  <si>
    <t>Dr Shellie Morris and Kutcha take in The Park, (Atherton Gardens) a sacred and special place in Fitzroy for Kutcha and the Stolen Generations.</t>
  </si>
  <si>
    <t>Dr Shellie Morris</t>
  </si>
  <si>
    <t>20 Feet From Stardom</t>
  </si>
  <si>
    <t>M</t>
  </si>
  <si>
    <t xml:space="preserve">l n </t>
  </si>
  <si>
    <t>Filmmaker Morgan Neville shines a long-overdue spotlight on the hit-making contributions of longtime backup singers like Darlene Love and Merry Clayton.</t>
  </si>
  <si>
    <t>Born To Dance</t>
  </si>
  <si>
    <t xml:space="preserve">a </t>
  </si>
  <si>
    <t>A coming of age tale told through the eyes of Tu, an ambitious young man from Auckland who will do whatever it takes to realise his dream of becoming a professional hip hop dancer.</t>
  </si>
  <si>
    <t xml:space="preserve"> </t>
  </si>
  <si>
    <t>NEW ZEALAND</t>
  </si>
  <si>
    <t>The Land We're On With Penelope Towney</t>
  </si>
  <si>
    <t>In this short film, Penelope Towney performs an Acknowledgement of Country for the Dharawal and Yuin Nations. Penelope then speaks about performing Welcomes to Country and Acknowledgements of Country.</t>
  </si>
  <si>
    <t>Ooraminna</t>
  </si>
  <si>
    <t>Mataranka</t>
  </si>
  <si>
    <t>Professor Shawn Desaulniers says numbers are everywhere; can you solve a Rubiks cube?</t>
  </si>
  <si>
    <t>Math</t>
  </si>
  <si>
    <t>One fresh misty morning a young Aboriginal boy went running through the bush, he kicked his big toe on a rock hopping around on one foot he put his throbbing toe into the river.</t>
  </si>
  <si>
    <t>Ouch! My Golden Toe</t>
  </si>
  <si>
    <t>Maara, hands and djena, feet are very useful to us and together with the other parts of our body help us every day. Maara baam, hands clap and djena kakarook, feet dance. It's too deadly koolangka.</t>
  </si>
  <si>
    <t>Body And Movement</t>
  </si>
  <si>
    <t>Phenix is an 8-year-old Mi'kmaq boy from Gesgapegiag, Quebec. He helps out at his grandparents' sugar shack making maple syrup from sap and he shows us how it's done.</t>
  </si>
  <si>
    <t>Phenix</t>
  </si>
  <si>
    <t>When Joe finds a small carved owl he knows that it must belong to someone in Turtle Bay but because he wants to keep it he is reluctant to search for the carving's owner.</t>
  </si>
  <si>
    <t>Finders Keepers</t>
  </si>
  <si>
    <t>Nanny Tuta</t>
  </si>
  <si>
    <t>Do you know what a carnival is? Nanny Tuta and the Fox dress up in various costumes and can't decide which mask is right to attend the carnival.</t>
  </si>
  <si>
    <t>Carnival</t>
  </si>
  <si>
    <t>Our heroes return to the frozen layer of Icelandis, intent on unlocking the secret of the ghost ship. Embarking alone, Spartakus finally goes  to meet the mysterious captain.</t>
  </si>
  <si>
    <t>Gateway To Dawn</t>
  </si>
  <si>
    <t>Kayne and Kamil brave shark infested waters, dodge salt-water crocodiles and come face to face with venomous sea snakes before meeting the box jellyfish!</t>
  </si>
  <si>
    <t>Box Jellyfish</t>
  </si>
  <si>
    <t>Kayne challenges Kamil to 5 mission in 24 hours in and around Sydney in a frantic race against the clock episode of Bushwhacked!</t>
  </si>
  <si>
    <t>Urban Animals</t>
  </si>
  <si>
    <t>Julie sees Viola hugging Pam and calling her her little treasure. She imagines that her aunt prefers Pam!</t>
  </si>
  <si>
    <t>Fast Horse</t>
  </si>
  <si>
    <t xml:space="preserve">l </t>
  </si>
  <si>
    <t>Fast Horse is an intimate verite visit to a fascinating and little known world: the dangerous and high stakes game of Indian Relay.</t>
  </si>
  <si>
    <t>Shortland Street</t>
  </si>
  <si>
    <t>Dawn's future hangs in the balance. TK gets a blast from the past. Maeve risks it all for her principles.</t>
  </si>
  <si>
    <t>The Cook Up With Adam Liaw</t>
  </si>
  <si>
    <t>Do you ever have leftover spag bol sauce and just don't know what to do with it? Well never fear, Adam and guests, author and lecturer Bruce Pascoe and chef Jared Ingersoll, have some easy ideas.</t>
  </si>
  <si>
    <t>Use It Up Spag Bol</t>
  </si>
  <si>
    <t xml:space="preserve"> Red Dirt Riders</t>
  </si>
  <si>
    <t>The Pilbara's first traffic jam forms during riding practice before a trip to the marsh. Living proof of the dangers of riding on country.</t>
  </si>
  <si>
    <t>When Chief Madwe builds the kids their very own fort they imagine themselves as a super rescuers ready to help those in need but Joe keeps raising false alarms.</t>
  </si>
  <si>
    <t>Spirit Fort</t>
  </si>
  <si>
    <t xml:space="preserve">Tales Of The Moana </t>
  </si>
  <si>
    <t>Waisale is a human boy with a best friend called Popo - who happens to be a whale! But what can a boy like Waisale do when his BFF is in danger?</t>
  </si>
  <si>
    <t>Motiktik The Fisherman</t>
  </si>
  <si>
    <t>SAMOA</t>
  </si>
  <si>
    <t xml:space="preserve">Thalu </t>
  </si>
  <si>
    <t>The kids enter an old town, deserted except for two brothers who haven't spoken for years. Finally, with all eight stones the kids arrive at theThalu to take on the Takers.</t>
  </si>
  <si>
    <t>Brothers &amp; The Thalu</t>
  </si>
  <si>
    <t>In the mountains, our heroes discover the entrance to a temple. They are greeted by a large priest wearing a mask with the head of a bird.</t>
  </si>
  <si>
    <t xml:space="preserve">Our Stories </t>
  </si>
  <si>
    <t>Lavene, a Wankangurru/Adnyamathanha woman, is stuck in Community life and the unrelenting demands of people until a chance encounter with a travelling mentor changes her direction.</t>
  </si>
  <si>
    <t>Our Stories</t>
  </si>
  <si>
    <t>Kaizi has been producing premium unrefined coconut oil for over 30 years. Now the owner of a thriving family business, Kaizi shares his family's story of continuing a cultural legacy.</t>
  </si>
  <si>
    <t>Living Legacy: Kaizi's Traditional Coconut Oil, A</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</si>
  <si>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</si>
  <si>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</si>
  <si>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</si>
  <si>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</si>
  <si>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Barkinji - Ngyiampaa - Mutthi Mutthi Country - Mungo NSW</t>
  </si>
  <si>
    <t>From the Torres Straits to Tasmania and everywhere in between - Bamay is a slow TV showcase of Australia's most stunning landscapes. NITV pays tribute to that which gives us life: Country.</t>
  </si>
  <si>
    <t>Nitv News Update 2023</t>
  </si>
  <si>
    <t>The latest news from the oldest living culture, Join Natalie Ahmat and the team of NITV journalists for stories from an Indigenous perspective.</t>
  </si>
  <si>
    <t>Undiscovered Vistas</t>
  </si>
  <si>
    <t>Born at sea, scored by ice and the ravages of nature, the Niagara escarpment is forever a work in progress - and an unresolved geological masterpiece.</t>
  </si>
  <si>
    <t>Niagra Escarpent, Canada</t>
  </si>
  <si>
    <t xml:space="preserve">Hip Hop Evolution  </t>
  </si>
  <si>
    <t xml:space="preserve">a d l s v w </t>
  </si>
  <si>
    <t>Ice-T reflects the violence of Los Angeles and inspires a new form of hip-hop - gangster rap. After the LA Rebellion, Dr. Dre makes The Chronic, and creates hip-hop's first hardcore pop record.</t>
  </si>
  <si>
    <t xml:space="preserve">Karla Grant Presents </t>
  </si>
  <si>
    <t>Our history is littered with the stories of loss of culture, and a resilience to survive. Karla Grant presents two lovely stories of community renewal and their reconnection to their culture and land.</t>
  </si>
  <si>
    <t>Raukkan Church + 50,000 Year Old Silk Road</t>
  </si>
  <si>
    <t>The Lake Of Scars</t>
  </si>
  <si>
    <t>Lake of Scars tells a story of allyship, environmentalism and cultural rebirth; a picture of what reconciliation between Aboriginal and European Australians might look like.</t>
  </si>
  <si>
    <t>My Life As I Live It</t>
  </si>
  <si>
    <t>An update on the film "My Survival As An Aboriginal", made in 1978. It shows how life has changed for the Aboriginal community of Brewarrina, far north west NSW.</t>
  </si>
  <si>
    <t>Hermannsburg</t>
  </si>
  <si>
    <t>Palm Valley</t>
  </si>
  <si>
    <t>Celebrated artists Sonny Assu and Dionne Paul make art and show us how fascinating the world of colours and design can be.</t>
  </si>
  <si>
    <t>Science Of Art</t>
  </si>
  <si>
    <t>The children walk among the termite mounds, they notice ants all over the ground, they wanted to catch an echidna for a stew. Then they heard a strange voice coming from the billabong.</t>
  </si>
  <si>
    <t>Run Echidna Run</t>
  </si>
  <si>
    <t>Djinang, Look! It's a yongka, a kangaroo. And can you see the wetj, the emu full of feathers</t>
  </si>
  <si>
    <t>Animals And Tracks</t>
  </si>
  <si>
    <t>.Gracyn is an 11-year-old Metis girl from Duck Bay, Manitoba. Gracyn is a fabulous square dancer and designs and sews the costumes for her dance troupe.</t>
  </si>
  <si>
    <t>Gracyn</t>
  </si>
  <si>
    <t>Buddy is so nervous around a new puppy, his fear turns a simple dog walking mission into a wild chase. chase. But when he sees the big pup is headed for danger he faces his fear and saves the day!</t>
  </si>
  <si>
    <t>Puppy Pile</t>
  </si>
  <si>
    <t xml:space="preserve">Nanny Tuta </t>
  </si>
  <si>
    <t>Oh my! The Fox is sick, she sneezes instead of saying the usual 'Coo-coo'. Luckily Nanny Tuta knows how to take care of sick Foxy, so she will be healthy and active very soon again.</t>
  </si>
  <si>
    <t>Foxy Is Sick</t>
  </si>
  <si>
    <t>Our heroes are back in Arkadia, discouraged at not having discovered the second Orichalcum.</t>
  </si>
  <si>
    <t>Bungy jumping from high above the rainforest to plunging deep within, Kayne comes face to face with an ill tempered whistling tarantula in this episode of Bushwhacked about facing your fears!</t>
  </si>
  <si>
    <t>Tarantula</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</si>
  <si>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</si>
  <si>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</si>
  <si>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</si>
  <si>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</si>
  <si>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Road Open</t>
  </si>
  <si>
    <t>Stories from the Holy Rosary School and community in Derby, Western Australia.</t>
  </si>
  <si>
    <t>Derby - Holy Rosary</t>
  </si>
  <si>
    <t>Always Was Always Will Be</t>
  </si>
  <si>
    <t>This film documents the camp set up by a number of Aboriginal organisations to protect the Sacred Grounds of the Waugul in the middle of Perth from construction of a tourist centre and car park.</t>
  </si>
  <si>
    <t>Madonna takes her eye off the ball. Dawn doubles down. Chris gets the recognition he deserves.</t>
  </si>
  <si>
    <t>Host Adam Liaw is joined in the Cook Up Kitchen by comedians Suren Jayemanne and Jennifer Wong to create their ultimate after-show eats.</t>
  </si>
  <si>
    <t>After-Show</t>
  </si>
  <si>
    <t>Red Dirt Riders</t>
  </si>
  <si>
    <t>Near a ghost town on the coast, a famous red dog is resting in peace after an adventurous life. To visit his memorial the Red Dirt Riders must brave the Ngurin River crossing.</t>
  </si>
  <si>
    <t>Bajinhurrba</t>
  </si>
  <si>
    <t xml:space="preserve">Inspired by his father, the Chief, Buddy becomes leader of the trio, giving orders to Nina, Joe and Smudge the puppy as they help neighbours. </t>
  </si>
  <si>
    <t>Buddy The Leader</t>
  </si>
  <si>
    <t>Losi is the best fisherman in the whole Moana, who also happens to be a very naughty Giant.</t>
  </si>
  <si>
    <t>With a mysterious cloud spreading and making people sick, two groups of kids join forces to save the world. The kids encounter a strange man who's been chased up a tree by a tiny horse.</t>
  </si>
  <si>
    <t>Escape And Man Up The Tree</t>
  </si>
  <si>
    <t>The Ibarra brothers from Indigibee Bee Rescue open their backyards to share the wonderful world of native bees they rehabilitate and relocate using traditional Indigenous practices.</t>
  </si>
  <si>
    <t>The visionary people of Woorabinda are taking matters of community into their own hands and they're doing it their way and integrating culture into everyday life.</t>
  </si>
  <si>
    <t>Into The Future</t>
  </si>
  <si>
    <t xml:space="preserve">Indian Country Today </t>
  </si>
  <si>
    <t>Native American News</t>
  </si>
  <si>
    <t xml:space="preserve">Undiscovered Vistas </t>
  </si>
  <si>
    <t>On the world's largest volcanic island,  fire and ice collide in a colossal battle for supremacy. It is an epic struggle that makes Iceland the most geologically powerful island on earth.</t>
  </si>
  <si>
    <t>Iceland - Fire</t>
  </si>
  <si>
    <t xml:space="preserve">Moko </t>
  </si>
  <si>
    <t>The modern revival of moko - the conscious decision by different groups to bring this taonga back.</t>
  </si>
  <si>
    <t>Modern Revival</t>
  </si>
  <si>
    <t>The Beach</t>
  </si>
  <si>
    <t>Warwick has changed. You can see it, he can see it. He feels a sense of achievement; he's managed to nail a few yoga poses and his humour is returning. He decides it's finally time to go home.</t>
  </si>
  <si>
    <t>Don't Be A Dickhead</t>
  </si>
  <si>
    <t>The Last Land - Gespe'gewa'gi</t>
  </si>
  <si>
    <t>A family of salmon fishers Jill, Ricky and Oakley explore how traditional fishing - and the Mi'gmaq language - are both key to the survival of the community.</t>
  </si>
  <si>
    <t>Salmon Tradition: Passing It On</t>
  </si>
  <si>
    <t>Hunting Aotearoa</t>
  </si>
  <si>
    <t>Howie goes hunting at Makapua Station with the Mansons and their daughter Ruby, whose congenital heart condition gives a whole new meaning to life and especially the goal of shooting her first stag.</t>
  </si>
  <si>
    <t>Waia Roar</t>
  </si>
  <si>
    <t>Atlanta</t>
  </si>
  <si>
    <t>Libra men are the WORST. How you a air sign and ain't got a passport? Ain't nobody trynna go on vacation in the woods with bugs.</t>
  </si>
  <si>
    <t>Snipe Hunt</t>
  </si>
  <si>
    <t xml:space="preserve">l v </t>
  </si>
  <si>
    <t>In the fourth season of Atlanta, Earn (Donald Glover), Van (Zazie Beetz), Paper Boi (Brian Tyree Henry), and Darius (Lakeith Stanfield) return to their Georgia roots after their European adventures.</t>
  </si>
  <si>
    <t>Brown Boys</t>
  </si>
  <si>
    <t>MA</t>
  </si>
  <si>
    <t xml:space="preserve">l s </t>
  </si>
  <si>
    <t>A raucous group of Brown Boys navigate love, loss, and brotherhood in South Auckland.</t>
  </si>
  <si>
    <t>A slow TV showcase of the stunning landscapes found in Madi Madi, Dadi Dadi and Nganguruku Country along the waters of the Murrumbidgee River.</t>
  </si>
  <si>
    <t>Murrumbidgee River - Madi Madi, Dadi Dadi &amp; Nganguruku Country</t>
  </si>
  <si>
    <t>Anzac Hill</t>
  </si>
  <si>
    <t>Maningrida</t>
  </si>
  <si>
    <t>Isa celebrates the awesome accomplishments of Senator Lillian Dyck, a neuroscientist, and we learn how to make glue out of milk!</t>
  </si>
  <si>
    <t>Chemistry</t>
  </si>
  <si>
    <t>Elder Moort wanted goats milk to drink, he sent the boys into the gorges looking for a herd of goats. They brought back a billy goat. Elder Moort yelled out to the boys - 'This is not a milking goat!'</t>
  </si>
  <si>
    <t>Desert Billy Goats</t>
  </si>
  <si>
    <t>In Noongar Boodgar, Noongar Country there's so much to see. Wano, this way the djet, the flowers and ali bidi, that way you can see the boorn, the trees. Moorditj!</t>
  </si>
  <si>
    <t>Country And Directions</t>
  </si>
  <si>
    <t>Bradley is an 11-year-old Cayuga boy from the Six Nations of the Grand River who loves spending time at his grandparents' home on Walpole Island, Ontario.</t>
  </si>
  <si>
    <t>Bradley</t>
  </si>
  <si>
    <t>The trio invent their own sports competition but Joe becomes focused on winning until Buddy reminds them it's about fun as a team.</t>
  </si>
  <si>
    <t>Power Of Three</t>
  </si>
  <si>
    <t>It is late at night and it's dark at Nanny Tuta's place. The Fox is very afraid of the dark, but Tuta is brave - she will look up the darkness to catch it, so that Foxy can fall asleep peacefully.</t>
  </si>
  <si>
    <t>Darkness</t>
  </si>
  <si>
    <t>After freeing the prisoners, Spartakus heads for Arkadia. There, the meaning of the oracle is finally revealed and for Bob and Rebecca, it's almost time to finally go home.</t>
  </si>
  <si>
    <t>To Elsewehere And Tomorrow</t>
  </si>
  <si>
    <t>Kamil challenges Kayne to snaffle an egg from beneath a roosting emu using traditional Wiradjuri methods in one of Bushwhacked's strangest missions yet!</t>
  </si>
  <si>
    <t>Emu</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</si>
  <si>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</si>
  <si>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</si>
  <si>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</si>
  <si>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</si>
  <si>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Stories from the Wanalirri Catholic School and community at Gibb River.</t>
  </si>
  <si>
    <t>Gibb River - Wanalirri</t>
  </si>
  <si>
    <t>Goin' Troppo In The Toppo</t>
  </si>
  <si>
    <t>We take a sneak peek at just some of the amazing characters, sites and life of Darwin. Presented by Belinda Miller and Dennis Stokes.</t>
  </si>
  <si>
    <t xml:space="preserve">Pacific Lockdown: Sea Of Resilience </t>
  </si>
  <si>
    <t>The Pacific's response to the Covid-19 pandemic has been one of self-reliance and resilience: turning to its communities and churches, its lands and seas.</t>
  </si>
  <si>
    <t>Chris has a crisis of confidence. Tension lingers for Madonna and Viliami. Dawn is on the trail of her nemesis.</t>
  </si>
  <si>
    <t>Happyfield owners Chris Theodosi and Jesse Orleans join host Adam Liaw in the Cook Up kitchen to create recipes they have learnt and perfected from their mums.</t>
  </si>
  <si>
    <t>Mum's Kitchen</t>
  </si>
  <si>
    <t>Weymul is a safe place to ride with lots of tracks and stories. The Red Dirt Riders visit a shearer's shed where a mysterious spirit of the country lives.</t>
  </si>
  <si>
    <t>Weymul</t>
  </si>
  <si>
    <t xml:space="preserve">Wolf Joe </t>
  </si>
  <si>
    <t>When the kids find a turtle nest, they know they need to help the hatchlings overcome all obstacles to make it to the marsh, safe and sound.</t>
  </si>
  <si>
    <t>Turtle Trek</t>
  </si>
  <si>
    <t>Tales Of The Moana</t>
  </si>
  <si>
    <t>Fa'ata is the last mermaid left in the entire Moana - and this episode of Tales of the Moana reveals how you might be able to see her with your own eyes!</t>
  </si>
  <si>
    <t>The kids find themselves trapped in a strange school with an ancient principal. They then encounter legendary outlaw stockman, Random Dan and his sidekick, Big Joey.</t>
  </si>
  <si>
    <t>Ngarrindjeri and Kaurna man Allan Sumner, a local artist who has dedicated his life to creating art as a legacy for his family, takes the bold step of launching an Aboriginal cultural centre.</t>
  </si>
  <si>
    <t>Big Al's Big Dream</t>
  </si>
  <si>
    <t>Frustrated by a lack of understanding of Aboriginal culture in his Country, Mark Koolmatrie is on a mission to educate and share his ongoing connection to Country and self.</t>
  </si>
  <si>
    <t>Koomie Country</t>
  </si>
  <si>
    <t>Living Black</t>
  </si>
  <si>
    <t>For performer Mitch Tambo, culture and language are important ways of life. Karla Grant travelled to Victoria to hear about Mitch's life, love of language and to find out how he's handling fatherhood.</t>
  </si>
  <si>
    <t>Mitch Tambo - Walanbaa Man</t>
  </si>
  <si>
    <t>A slow TV showcase of the stunning landscapes found in Ngarrindjeri Country.</t>
  </si>
  <si>
    <t>Ngarrindjeri Country</t>
  </si>
  <si>
    <t>While Iceland was built by volcanoes, it was sculpted by ice. Massive glaciers carve marine cliffs and cut down mountains and glacial rivers feed waterfalls powerful enough to fracture solid rock.</t>
  </si>
  <si>
    <t>Iceland - Ice</t>
  </si>
  <si>
    <t>Ice Cowboys</t>
  </si>
  <si>
    <t xml:space="preserve">a d </t>
  </si>
  <si>
    <t>Ice Cowboys takes you into the frozen wilderness of Alaska, giving you an intimate look at the lives and struggles of the most legendary sled dog racers in the world.</t>
  </si>
  <si>
    <t>First Australians</t>
  </si>
  <si>
    <t xml:space="preserve">q </t>
  </si>
  <si>
    <t>This landmark series chronicles the birth of contemporary Australia as never told before, from the perspective of its first people. The story begins in 1788 in Sydney.</t>
  </si>
  <si>
    <t>They Have Come To Stay</t>
  </si>
  <si>
    <t>Leigh-Anne Pinnock: Race, Pop And Power</t>
  </si>
  <si>
    <t>Little Mix's Leigh-Anne Pinnock explores racism across the music industry and confronts her own experiences as the only Black member of the band.</t>
  </si>
  <si>
    <t>Vogue: Sixty Years Through The Lens</t>
  </si>
  <si>
    <t>Explores where Vogue Australia came from, where it has been and where it is headed, along with the role the brand has played and continues to play in the lives of Australians today.</t>
  </si>
  <si>
    <t xml:space="preserve">Four Faces Of The Moon </t>
  </si>
  <si>
    <t>Follow the journey of an Indigenous photographer as she travels through time. She witnesses moments in her family's history and strengthens her connection to her Metis, Cree and Anishnaabe ancestors.</t>
  </si>
  <si>
    <t>Stanley Chasm</t>
  </si>
  <si>
    <t>Ballooning</t>
  </si>
  <si>
    <t>Isa asks what can we learn from rivers while our Science Questers explore how rivers as an important part of food systems and travel today and for our ancestors.</t>
  </si>
  <si>
    <t>Rivers</t>
  </si>
  <si>
    <t>The children go down to the river to catch some mud crabs for dinner. Boya rescues a Joey kangaroo and makes a new friend. All their hard work is wasted as the mud crabs all get away except for one.</t>
  </si>
  <si>
    <t>Boya's Pet Mud Crab</t>
  </si>
  <si>
    <t>Mereny and kep, food and water keep us walang, healthy. How about a yongka stew, a kangaroo stew? Yum yum sounds moorditj!</t>
  </si>
  <si>
    <t>Food And Drink</t>
  </si>
  <si>
    <t>Kaksat'iio is a 10-year-old Mohawk girl from Kahnawake. Today is her birthday party with cake and pizza! Kaksat'iio is proud to model clothing created by Indigenous designers.</t>
  </si>
  <si>
    <t>Kaksat'iio</t>
  </si>
  <si>
    <t>Hoping to win the local art contest each of the trio search for something interesting in nature to paint.</t>
  </si>
  <si>
    <t>Painting Party</t>
  </si>
  <si>
    <t>Today there is a music in the house - Tuta and the Fox are dancing. Their friend Fennec has a nice game in mind... Will you play along?</t>
  </si>
  <si>
    <t>Dance And Freeze</t>
  </si>
  <si>
    <t>Discovering a city surrounded by an impassable wall, our heroes are immediately captured by iron men, then thrown into the fortified city after receiving a mark on their foreheads.</t>
  </si>
  <si>
    <t>Uncle Bert</t>
  </si>
  <si>
    <t>Kayne's challenge? To race the biggest fish in the world, the Whale Shark at the stunning Ningaloo Reef in WA, problem is, they're a little harder to find than first expected.</t>
  </si>
  <si>
    <t>Whale Shark</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</si>
  <si>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</si>
  <si>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</si>
  <si>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</si>
  <si>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</si>
  <si>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Stories from St Joseph's School and the community in Wyndham in the Kimberley, Western Australia.</t>
  </si>
  <si>
    <t>Wydnham - St Joseph's</t>
  </si>
  <si>
    <t xml:space="preserve">My Survival As An Aboriginal </t>
  </si>
  <si>
    <t>Essie Coffey, a black activist and musician, shows the conflicts of living as an Aboriginal under white domination.</t>
  </si>
  <si>
    <t>Drew saves a life. Madonna's rigidity threatens to undo her. Chris finds the issue isn't black and white.</t>
  </si>
  <si>
    <t>Chef and author Bridget Foliaki Davis and apprentice chef Kyah Lulman are in the Cook Up Kitchen with Adam Liaw to create their ultimate five-ingredient lunches.</t>
  </si>
  <si>
    <t>Five-Ingredient Lunch</t>
  </si>
  <si>
    <t>Bogged</t>
  </si>
  <si>
    <t>The Ngurin River runs to the coast but is often dry. On a rare rainy day, the Red Dirt Riders want to see how much water is in the dam.</t>
  </si>
  <si>
    <t>The kids are really looking forward to making a big butterfly out of plywood for the butterfly release party in the park but Hank hasn't shown up with their supplies yet.</t>
  </si>
  <si>
    <t>Butterfly Release Party</t>
  </si>
  <si>
    <t>Alulelei is a terrible fisherman, but boy can he sing.  One day someone very important vanishes and Alulelei must figure out how the stars will help bring them home.</t>
  </si>
  <si>
    <t>Lani The Dolphin Girl</t>
  </si>
  <si>
    <t>The kids find themselves at a pass blocked by the Shadow Boxer and have to find another way around. The kids make camp for the night near a spooky hill and discover their food is missing.</t>
  </si>
  <si>
    <t>Shadow Boxer &amp; The Nhuka</t>
  </si>
  <si>
    <t>Mikayla travels six hours a day from her island home to get an education and rarely misses a day of school. This doesn't surprise her friends, because this talented young leader has a bright future.</t>
  </si>
  <si>
    <t>Mikayla</t>
  </si>
  <si>
    <t>This story of -determination explores an Indigenous-led school program that's achieving real educational outcomes for the lives of disadvantaged kids from regional and remote Australia.</t>
  </si>
  <si>
    <t>Star Girls</t>
  </si>
  <si>
    <t>The 77 Percent</t>
  </si>
  <si>
    <t>Africa is home to a large number of youth as they constitute 77 per cent of the continent's population. A few ambitious youngsters come together to share their vision for the continent's future.</t>
  </si>
  <si>
    <t>GERMANY</t>
  </si>
  <si>
    <t>Barkinji Country - The Barkaa NSW</t>
  </si>
  <si>
    <t>The Bay of Fundy, on Canada's east coast, is home to the world's highest tides. In a single day, more water funnels through the bay than the combined discharge of all freshwater rivers on earth.</t>
  </si>
  <si>
    <t>Bay Of Fundy</t>
  </si>
  <si>
    <t xml:space="preserve">Going Places With Ernie Dingo </t>
  </si>
  <si>
    <t>Ernie visits the breathtaking Cradle Mountain in Tasmania and meets a dedicated pilot, a focused young ranger, a wildlife conservationist and an insightful young Palawa man.</t>
  </si>
  <si>
    <t>Cradle Mountain</t>
  </si>
  <si>
    <t xml:space="preserve">Strait To The Plate </t>
  </si>
  <si>
    <t>To continue his journey in the Northwestern region, Aaron visits Dauan Island. Dauan is a rocky granite island, a complete contrast to low laying Saibai and Boigu that are made up of marshlands.</t>
  </si>
  <si>
    <t>Dauan Island</t>
  </si>
  <si>
    <t xml:space="preserve">Our Law </t>
  </si>
  <si>
    <t>After an eye-opening first few weeks on the job, the cadets ready themselves to go back to the academy for their scheduled fitness test. Who will pass and who will fail?</t>
  </si>
  <si>
    <t>Our Law</t>
  </si>
  <si>
    <t xml:space="preserve">Our Law  </t>
  </si>
  <si>
    <t>The cadets struggle under the weight of their most challenging frontline experiences yet, and one will finally buckle under the pressure.</t>
  </si>
  <si>
    <t>Yolngu Boy</t>
  </si>
  <si>
    <t xml:space="preserve">a l q v </t>
  </si>
  <si>
    <t>A drama about the coming-of-age of three Aboriginal boys in Arnhem Land who are caught between two cultures - traditional Aboriginal culture and western culture.</t>
  </si>
  <si>
    <t>Katherine Gorge</t>
  </si>
  <si>
    <t>Alice Dunes</t>
  </si>
  <si>
    <t>We meet with Indigenous fishermen who teach us about respectfully living by the ocean.</t>
  </si>
  <si>
    <t>Life By The Ocean</t>
  </si>
  <si>
    <t>Aussie Bush Tales</t>
  </si>
  <si>
    <t>The children go swimming in the billabong, not realising a crocodile is lurking in the water. The crocodile chases after Jarra and a turtle and Jarra grabs hold of a tree branch and pulls himself up.</t>
  </si>
  <si>
    <t>Billabong Ripple</t>
  </si>
  <si>
    <t>My Moort, my family make me djoorabiny, they make me happy.</t>
  </si>
  <si>
    <t>Family And Friends</t>
  </si>
  <si>
    <t>Waskwaabiish is a 10-year-old from the Mohawk and Anishinaabe nations. He's into science and cooking!</t>
  </si>
  <si>
    <t>Waskwaabiish</t>
  </si>
  <si>
    <t>When the kids think there is a giant snake in the lake they are determined to solve the mystery. The monster is really a long line of plastic trash they are motivated to clean up Thunder Lake beach.</t>
  </si>
  <si>
    <t>Operation Clean Up</t>
  </si>
  <si>
    <t>Nanny Tuta loves to sing and her friend the Fox has composed a nice song for her - 'Tuta's song'. Listen to it and sing along!</t>
  </si>
  <si>
    <t>Nanny Tuta Song</t>
  </si>
  <si>
    <t>Tehrig, badly injured after crossing the interlayer tunnel again, returned to Arkadia. Delirious, he starts talking about pirates.</t>
  </si>
  <si>
    <t>Tehrig's Nightmare</t>
  </si>
  <si>
    <t>Kayne and Kamil set off to Uluru in search of Australia's greatest monitor, the perentie, but not without meeting some very special desert folk along the way!</t>
  </si>
  <si>
    <t>Perenties</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</si>
  <si>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</si>
  <si>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</si>
  <si>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</si>
  <si>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</si>
  <si>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Stories from St Joseph's School and community in Kununurra, Western Australia.</t>
  </si>
  <si>
    <t>Kununurra - St Joseph's</t>
  </si>
  <si>
    <t>Ngumpin Kartiya</t>
  </si>
  <si>
    <t>This documentary looks at a proud and sometimes difficult past, and also celebrates a bright and better future.</t>
  </si>
  <si>
    <t>TK considers his allies. Desi threatens to burst. Dawn collars a thief.</t>
  </si>
  <si>
    <t>Survivor Australia winner Pia Miranda and hospitality consultant Justin North join Adam in the Cook Up kitchen to create their ultimate peanut butter dishes.</t>
  </si>
  <si>
    <t>Peanut Butter</t>
  </si>
  <si>
    <t>Harding Dam</t>
  </si>
  <si>
    <t>Trying for the dam again, the Red Dirt Riders set off on country tracks to reach their destination.</t>
  </si>
  <si>
    <t xml:space="preserve">When Joe, Nina and Buddy join in the tradition of celebrating the Summer Solstice they discover the longest day of the year is also an opportunity to be super helpers. </t>
  </si>
  <si>
    <t>Best Day Ever Part 1</t>
  </si>
  <si>
    <t>Meilani is a special brown butterfly who lives in a pond in Tonga. She slurps the tears of sharks when they're sad. But her greatest dream is to dance with the rainbow coloured butterflies.</t>
  </si>
  <si>
    <t>Faiana The Fairy</t>
  </si>
  <si>
    <t>The kids meet an old Aunty who just can't stop talking. While Hudson and Em pick bush lollies, their friends are captured by some bigger kids, the Others.</t>
  </si>
  <si>
    <t xml:space="preserve">a q </t>
  </si>
  <si>
    <t>It's not every day you come across an 83-year-old still working fulltime and living life to the fullest, but that's exactly what 2019 NAIDOC Award recipient Aunty Thelma Weston is doing.</t>
  </si>
  <si>
    <t>Aunty Thelma</t>
  </si>
  <si>
    <t>Aboriginal people have gathered and hunted bush tucker as ceremony on the Foreshore for generations, but recent human impacts on the ecosystem are forcing Traditional owners to adapt.</t>
  </si>
  <si>
    <t>Foreshore</t>
  </si>
  <si>
    <t>Jupurrurla - Man of Media</t>
  </si>
  <si>
    <t>The story of Warlpiri elder and lawman, Francis Jupurrurla Kelly, who was instrumental in starting the Indigneous media industry in Australia and who now serves as Chair of the Central Land Council.</t>
  </si>
  <si>
    <t>Christine Anu</t>
  </si>
  <si>
    <t>From the serene golden beaches of Rossili bay to the towering mountains of Snowdonia the diverse landscape of the Welsh coast is a geological treasure.</t>
  </si>
  <si>
    <t>Wales</t>
  </si>
  <si>
    <t>Barrumbi Kids</t>
  </si>
  <si>
    <t>When Tomias gets offered a place in a Melbourne Boarding School, he doesn't know how to tell Dahlia, deciding instead to hide it from her, whilst the kids band together to free the town chickens.</t>
  </si>
  <si>
    <t>Free Range</t>
  </si>
  <si>
    <t>Lord Of The Flies</t>
  </si>
  <si>
    <t>Based on Nobel Prize-winning author William Golding's classic novel, Lord of the Flies is a disturbing tale of conflict and savagery.</t>
  </si>
  <si>
    <t>First Nation Bedtime Stories</t>
  </si>
  <si>
    <t>This story follows a little boy who wanders from camp and encounters the Bungalungoo in the hills at Ulumbarru.</t>
  </si>
  <si>
    <t>Bungalungoo Man</t>
  </si>
  <si>
    <t>Friday The 13th</t>
  </si>
  <si>
    <t xml:space="preserve">h v </t>
  </si>
  <si>
    <t>A group of camp counsellors is stalked and murdered by an unknown assailant while trying to reopen a summer camp, which was the site of a child's drowning 25 years earlier.</t>
  </si>
  <si>
    <t xml:space="preserve">The Moogai </t>
  </si>
  <si>
    <t xml:space="preserve">a v </t>
  </si>
  <si>
    <t>An Aboriginal psychological horror, The Moogai is the story of a family terrorised by a child-stealing spirit.</t>
  </si>
  <si>
    <t>Moogai, The</t>
  </si>
  <si>
    <t>Songlines on Screen</t>
  </si>
  <si>
    <t>After years of haunting silence, Tom returns to his grandmother's country, seeking the permission of Lawmen to learn Dhambul, the Morning Star ceremony.</t>
  </si>
  <si>
    <t>Finding Mawiranga</t>
  </si>
  <si>
    <t>Arnhern Land</t>
  </si>
  <si>
    <t>Isa, our awesome youth host, welcomes us to Our Great Blue World - and did you know the Oceans make up 70% of Mother Earth!</t>
  </si>
  <si>
    <t>Our Great Blue World</t>
  </si>
  <si>
    <t>Moort the Elder is hungry for boiled emu eggs and sends the children to find some. The children come back empty-handed so he shows them how to find them. They arrive too late the eggs are hatching.</t>
  </si>
  <si>
    <t>Boiled Emu Eggs</t>
  </si>
  <si>
    <t>Moorditj walang, good health is about looking after our bodies every day. It's solid koolangka!</t>
  </si>
  <si>
    <t>Health</t>
  </si>
  <si>
    <t>Kikpesan just turned 13. She's from the Mi'kmaq Nation and she lives in Esgenoopetitj, New Brunswick. Kikpesan is an accomplished archer, she has competed at the New Brunswisk Indian Summer Games.</t>
  </si>
  <si>
    <t>Kikpesan</t>
  </si>
  <si>
    <t>When Smudge the puppy runs wildly around Turtle Bay instead of letting the kids take him to the vet he also snatches Handyman Hank's delivery list.</t>
  </si>
  <si>
    <t>Smudge On The Run</t>
  </si>
  <si>
    <t>Nanny Tuta and the Fox play shopping. The Fox wants to buy herself a car. Which car will Foxy choose and won't it be too big for her?</t>
  </si>
  <si>
    <t>Shop</t>
  </si>
  <si>
    <t>In the ruins of the first city of Arkadia, built just after the great cataclysm, our heroes search for records of the creation of the Shagma.</t>
  </si>
  <si>
    <t>Kamil challenges Kayne to hug a sawfish, but to find it he must visit a place where darkness is king amidst waters alive with bull sharks and crocodiles.</t>
  </si>
  <si>
    <t>Sawfish</t>
  </si>
  <si>
    <t>Sing About This Country</t>
  </si>
  <si>
    <t>"Sing About This Country" is a documentary following country music star Troy Cassar-Daley and his good friends from The Black Image Band</t>
  </si>
  <si>
    <t>Milpirri - Winds Of Change</t>
  </si>
  <si>
    <t>Wanta is an initiated Warlpiri man who shares a deeply refreshing perspective on the challenges for his remote community in Central Australia.</t>
  </si>
  <si>
    <t>Music from the Tamworth Country Music Festival 2008, hosted by Troy Cassar-Daley, this episode features The Flood.</t>
  </si>
  <si>
    <t>Going Native</t>
  </si>
  <si>
    <t>Drew Hayden Taylor learns the Indigenous story of the horse by meeting a daredevil family of 'Indian Relay' racers, encounters a Navajo Horse Whisperer, and explores unique wild horse sanctuary.</t>
  </si>
  <si>
    <t>Going Horse</t>
  </si>
  <si>
    <t>Kriol Kitchen</t>
  </si>
  <si>
    <t>Sitting high on the red cliffs at Whalesong is a beautiful little surprise - a Bush Restaurant run by Lenny O'Meara and his wife Jacinta.</t>
  </si>
  <si>
    <t>Deep Fried Mullet With Vegies, Fish Soup, Som Tum With Fried Mackerel And Blue Bone</t>
  </si>
  <si>
    <t>Family Rules</t>
  </si>
  <si>
    <t>Offshore worker Kelly works hard and plays hard too, but turning 25 makes her wonder if it is time to settle down.</t>
  </si>
  <si>
    <t>Kelly</t>
  </si>
  <si>
    <t>The Beaver Whisperers</t>
  </si>
  <si>
    <t>The world's next environmental crisis is predicted to be a water shortage. Who would have guessed that the humble beaver could be the ecological super-hero that saves us all?</t>
  </si>
  <si>
    <t>Fourth Kind, The</t>
  </si>
  <si>
    <t>In remote Alaska, citizens have been mysteriously vanishing since the 1960s. Despite multiple FBI investigations, the truth behind the phenomena had never been discovered... until now.</t>
  </si>
  <si>
    <t>From our travelling music series NITV showcases veterans and newcomers alike as they perform at the Barunga Festival 2016</t>
  </si>
  <si>
    <t>Best Of Barunga</t>
  </si>
  <si>
    <t>Rugby League 2022: Nrl WA Harmony Cup Finals</t>
  </si>
  <si>
    <t>Men's Semi Final - WAC v Dunghutti</t>
  </si>
  <si>
    <t xml:space="preserve">Afl 2022: Ntfl Men's Under 18s Episode </t>
  </si>
  <si>
    <t>First Nations Indigenous Football Cup 2022</t>
  </si>
  <si>
    <t>The Mating Game</t>
  </si>
  <si>
    <t>The Treasures Of Viola</t>
  </si>
  <si>
    <t>The Marsh</t>
  </si>
  <si>
    <t>The Temple Of Condor</t>
  </si>
  <si>
    <t>A Photographic Exploration</t>
  </si>
  <si>
    <t>The Birth Of Gangsta Rap</t>
  </si>
  <si>
    <t>The Path Of Light</t>
  </si>
  <si>
    <t>The Tale Of The Terrible Tuna</t>
  </si>
  <si>
    <t>The Keepers</t>
  </si>
  <si>
    <t>The Goof Who Sat By The Door</t>
  </si>
  <si>
    <t>The Magic Shell</t>
  </si>
  <si>
    <t>The Principal &amp; Random!</t>
  </si>
  <si>
    <t>No Ordinary Black</t>
  </si>
  <si>
    <t>TBA</t>
  </si>
  <si>
    <t>Mudskipper</t>
  </si>
  <si>
    <t>The Aunty Who Talked Too Much And The Others</t>
  </si>
  <si>
    <t>The Brothers Barkar</t>
  </si>
  <si>
    <t>Intune 08</t>
  </si>
  <si>
    <t>The Flood Concert</t>
  </si>
  <si>
    <t>NITV On The Road</t>
  </si>
  <si>
    <t>RUGBY LEAGUE</t>
  </si>
  <si>
    <t>RUGBY UNION</t>
  </si>
  <si>
    <t>SPORTS DOCUMENTARY</t>
  </si>
  <si>
    <t>SPORTS SERIES</t>
  </si>
  <si>
    <t>AFL</t>
  </si>
  <si>
    <t>NATURAL HISTORY</t>
  </si>
  <si>
    <t>MUSIC</t>
  </si>
  <si>
    <t>NEW SERIES - KUTCHA'S KOORIOKE</t>
  </si>
  <si>
    <t>MUSIC DOCUMENTARY</t>
  </si>
  <si>
    <t>MUSIC SERIES</t>
  </si>
  <si>
    <t>KARLA GRANT</t>
  </si>
  <si>
    <t>FEATURE DOCUMENTARY</t>
  </si>
  <si>
    <t>NEW FACTUAL SERIES</t>
  </si>
  <si>
    <t>SLOW TV</t>
  </si>
  <si>
    <t>FACTUAL  SERIES</t>
  </si>
  <si>
    <t>ADVENTURE SERIES</t>
  </si>
  <si>
    <t>COMEDY</t>
  </si>
  <si>
    <t>LATE NIGHT MOVIE</t>
  </si>
  <si>
    <t>DOCUMENTARY SERIES</t>
  </si>
  <si>
    <t>TRAVEL</t>
  </si>
  <si>
    <t>NEW FOOD SERIES</t>
  </si>
  <si>
    <t>NEW COMMISSION - OUR LAW</t>
  </si>
  <si>
    <t>NEW SHORT FILM</t>
  </si>
  <si>
    <t>THURSDAY NIGHT MOVIE</t>
  </si>
  <si>
    <t>NEW CHILDRENS SERIES</t>
  </si>
  <si>
    <t>FAMILY MOVIE</t>
  </si>
  <si>
    <t>BEDTIME STORIES</t>
  </si>
  <si>
    <t>REALITY</t>
  </si>
  <si>
    <t>SATURDAY NIGHT MOVIES</t>
  </si>
  <si>
    <t>FRIDAY 13TH</t>
  </si>
  <si>
    <t>Week 2: Sunday 8th January to Saturday 14th January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</si>
</sst>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9">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wrapText="1"/>
    </xf>
    <xf numFmtId="0" fontId="0" fillId="13" borderId="0" xfId="0" applyFill="1" applyAlignment="1">
      <alignment horizontal="center" vertical="center"/>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6104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90"/>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0.8515625" style="2" customWidth="1"/>
    <col min="4" max="4" width="34.8515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20.8515625" style="1" customWidth="1"/>
    <col min="11" max="11" width="35.140625" style="2" customWidth="1"/>
    <col min="12" max="12" width="16.7109375" style="1" bestFit="1" customWidth="1"/>
    <col min="13" max="14" width="16.140625" style="1" bestFit="1" customWidth="1"/>
  </cols>
  <sheetData>
    <row r="1" ht="150.75" customHeight="1"/>
    <row r="2" spans="1:11" s="8" customFormat="1" ht="14.25">
      <c r="A2" s="8" t="s">
        <v>520</v>
      </c>
      <c r="C2" s="7"/>
      <c r="D2" s="7"/>
      <c r="K2" s="7"/>
    </row>
    <row r="3" spans="1:14" ht="14.25">
      <c r="A3" s="1" t="s">
        <v>0</v>
      </c>
      <c r="B3" s="1" t="s">
        <v>1</v>
      </c>
      <c r="C3" s="2" t="s">
        <v>2</v>
      </c>
      <c r="D3" s="2" t="s">
        <v>6</v>
      </c>
      <c r="E3" s="1" t="s">
        <v>9</v>
      </c>
      <c r="F3" s="1" t="s">
        <v>7</v>
      </c>
      <c r="G3" s="1" t="s">
        <v>3</v>
      </c>
      <c r="H3" s="1" t="s">
        <v>4</v>
      </c>
      <c r="I3" s="1" t="s">
        <v>8</v>
      </c>
      <c r="K3" s="2" t="s">
        <v>5</v>
      </c>
      <c r="L3" s="1" t="s">
        <v>10</v>
      </c>
      <c r="M3" s="1" t="s">
        <v>11</v>
      </c>
      <c r="N3" s="1" t="s">
        <v>12</v>
      </c>
    </row>
    <row r="4" spans="1:13" ht="87">
      <c r="A4" s="1" t="str">
        <f>"2023-01-08"</f>
        <v>2023-01-08</v>
      </c>
      <c r="B4" s="1" t="str">
        <f>"0500"</f>
        <v>0500</v>
      </c>
      <c r="C4" s="2" t="s">
        <v>13</v>
      </c>
      <c r="E4" s="1" t="str">
        <f>"02"</f>
        <v>02</v>
      </c>
      <c r="F4" s="1">
        <v>7</v>
      </c>
      <c r="G4" s="1" t="s">
        <v>14</v>
      </c>
      <c r="H4" s="1" t="s">
        <v>15</v>
      </c>
      <c r="I4" s="1" t="s">
        <v>17</v>
      </c>
      <c r="J4" s="3"/>
      <c r="K4" s="2" t="s">
        <v>16</v>
      </c>
      <c r="L4" s="1">
        <v>2011</v>
      </c>
      <c r="M4" s="1" t="s">
        <v>18</v>
      </c>
    </row>
    <row r="5" spans="1:13" ht="28.5">
      <c r="A5" s="1" t="str">
        <f>"2023-01-08"</f>
        <v>2023-01-08</v>
      </c>
      <c r="B5" s="1" t="str">
        <f>"0600"</f>
        <v>0600</v>
      </c>
      <c r="C5" s="2" t="s">
        <v>19</v>
      </c>
      <c r="D5" s="2" t="s">
        <v>22</v>
      </c>
      <c r="E5" s="1" t="str">
        <f>"02"</f>
        <v>02</v>
      </c>
      <c r="F5" s="1">
        <v>5</v>
      </c>
      <c r="G5" s="1" t="s">
        <v>20</v>
      </c>
      <c r="I5" s="1" t="s">
        <v>17</v>
      </c>
      <c r="J5" s="3"/>
      <c r="K5" s="2" t="s">
        <v>21</v>
      </c>
      <c r="L5" s="1">
        <v>2019</v>
      </c>
      <c r="M5" s="1" t="s">
        <v>18</v>
      </c>
    </row>
    <row r="6" spans="1:13" ht="28.5">
      <c r="A6" s="1" t="str">
        <f>"2023-01-08"</f>
        <v>2023-01-08</v>
      </c>
      <c r="B6" s="1" t="str">
        <f>"0625"</f>
        <v>0625</v>
      </c>
      <c r="C6" s="2" t="s">
        <v>19</v>
      </c>
      <c r="D6" s="2" t="s">
        <v>24</v>
      </c>
      <c r="E6" s="1" t="str">
        <f>"02"</f>
        <v>02</v>
      </c>
      <c r="F6" s="1">
        <v>6</v>
      </c>
      <c r="G6" s="1" t="s">
        <v>20</v>
      </c>
      <c r="I6" s="1" t="s">
        <v>17</v>
      </c>
      <c r="J6" s="3"/>
      <c r="K6" s="2" t="s">
        <v>21</v>
      </c>
      <c r="L6" s="1">
        <v>2019</v>
      </c>
      <c r="M6" s="1" t="s">
        <v>18</v>
      </c>
    </row>
    <row r="7" spans="1:13" ht="57.75">
      <c r="A7" s="1" t="str">
        <f>"2023-01-08"</f>
        <v>2023-01-08</v>
      </c>
      <c r="B7" s="1" t="str">
        <f>"0650"</f>
        <v>0650</v>
      </c>
      <c r="C7" s="2" t="s">
        <v>25</v>
      </c>
      <c r="D7" s="2" t="s">
        <v>27</v>
      </c>
      <c r="E7" s="1" t="str">
        <f>"01"</f>
        <v>01</v>
      </c>
      <c r="F7" s="1">
        <v>10</v>
      </c>
      <c r="G7" s="1" t="s">
        <v>20</v>
      </c>
      <c r="I7" s="1" t="s">
        <v>17</v>
      </c>
      <c r="J7" s="3"/>
      <c r="K7" s="2" t="s">
        <v>26</v>
      </c>
      <c r="L7" s="1">
        <v>2018</v>
      </c>
      <c r="M7" s="1" t="s">
        <v>28</v>
      </c>
    </row>
    <row r="8" spans="1:13" ht="72">
      <c r="A8" s="1" t="str">
        <f>"2023-01-08"</f>
        <v>2023-01-08</v>
      </c>
      <c r="B8" s="1" t="str">
        <f>"0715"</f>
        <v>0715</v>
      </c>
      <c r="C8" s="2" t="s">
        <v>29</v>
      </c>
      <c r="D8" s="2" t="s">
        <v>31</v>
      </c>
      <c r="E8" s="1" t="str">
        <f>"01"</f>
        <v>01</v>
      </c>
      <c r="F8" s="1">
        <v>4</v>
      </c>
      <c r="G8" s="1" t="s">
        <v>20</v>
      </c>
      <c r="I8" s="1" t="s">
        <v>17</v>
      </c>
      <c r="J8" s="3"/>
      <c r="K8" s="2" t="s">
        <v>30</v>
      </c>
      <c r="L8" s="1">
        <v>2016</v>
      </c>
      <c r="M8" s="1" t="s">
        <v>18</v>
      </c>
    </row>
    <row r="9" spans="1:13" ht="43.5">
      <c r="A9" s="1" t="str">
        <f>"2023-01-08"</f>
        <v>2023-01-08</v>
      </c>
      <c r="B9" s="1" t="str">
        <f>"0730"</f>
        <v>0730</v>
      </c>
      <c r="C9" s="2" t="s">
        <v>32</v>
      </c>
      <c r="D9" s="2" t="s">
        <v>34</v>
      </c>
      <c r="E9" s="1" t="str">
        <f>"01"</f>
        <v>01</v>
      </c>
      <c r="F9" s="1">
        <v>2</v>
      </c>
      <c r="G9" s="1" t="s">
        <v>20</v>
      </c>
      <c r="I9" s="1" t="s">
        <v>17</v>
      </c>
      <c r="J9" s="3"/>
      <c r="K9" s="2" t="s">
        <v>33</v>
      </c>
      <c r="L9" s="1">
        <v>2009</v>
      </c>
      <c r="M9" s="1" t="s">
        <v>35</v>
      </c>
    </row>
    <row r="10" spans="1:13" ht="72">
      <c r="A10" s="1" t="str">
        <f>"2023-01-08"</f>
        <v>2023-01-08</v>
      </c>
      <c r="B10" s="1" t="str">
        <f>"0755"</f>
        <v>0755</v>
      </c>
      <c r="C10" s="2" t="s">
        <v>36</v>
      </c>
      <c r="D10" s="2" t="s">
        <v>38</v>
      </c>
      <c r="E10" s="1" t="str">
        <f>"02"</f>
        <v>02</v>
      </c>
      <c r="F10" s="1">
        <v>18</v>
      </c>
      <c r="G10" s="1" t="s">
        <v>20</v>
      </c>
      <c r="I10" s="1" t="s">
        <v>17</v>
      </c>
      <c r="J10" s="3"/>
      <c r="K10" s="2" t="s">
        <v>37</v>
      </c>
      <c r="L10" s="1">
        <v>2020</v>
      </c>
      <c r="M10" s="1" t="s">
        <v>28</v>
      </c>
    </row>
    <row r="11" spans="1:13" ht="57.75">
      <c r="A11" s="1" t="str">
        <f>"2023-01-08"</f>
        <v>2023-01-08</v>
      </c>
      <c r="B11" s="1" t="str">
        <f>"0805"</f>
        <v>0805</v>
      </c>
      <c r="C11" s="2" t="s">
        <v>39</v>
      </c>
      <c r="D11" s="2" t="s">
        <v>41</v>
      </c>
      <c r="E11" s="1" t="str">
        <f>"01"</f>
        <v>01</v>
      </c>
      <c r="F11" s="1">
        <v>26</v>
      </c>
      <c r="G11" s="1" t="s">
        <v>20</v>
      </c>
      <c r="I11" s="1" t="s">
        <v>17</v>
      </c>
      <c r="J11" s="3"/>
      <c r="K11" s="2" t="s">
        <v>40</v>
      </c>
      <c r="L11" s="1">
        <v>2020</v>
      </c>
      <c r="M11" s="1" t="s">
        <v>28</v>
      </c>
    </row>
    <row r="12" spans="1:13" ht="72">
      <c r="A12" s="1" t="str">
        <f>"2023-01-08"</f>
        <v>2023-01-08</v>
      </c>
      <c r="B12" s="1" t="str">
        <f>"0815"</f>
        <v>0815</v>
      </c>
      <c r="C12" s="2" t="s">
        <v>42</v>
      </c>
      <c r="D12" s="2" t="s">
        <v>44</v>
      </c>
      <c r="E12" s="1" t="str">
        <f>"01"</f>
        <v>01</v>
      </c>
      <c r="F12" s="1">
        <v>8</v>
      </c>
      <c r="G12" s="1" t="s">
        <v>20</v>
      </c>
      <c r="I12" s="1" t="s">
        <v>17</v>
      </c>
      <c r="J12" s="3"/>
      <c r="K12" s="2" t="s">
        <v>43</v>
      </c>
      <c r="L12" s="1">
        <v>2020</v>
      </c>
      <c r="M12" s="1" t="s">
        <v>45</v>
      </c>
    </row>
    <row r="13" spans="1:14" ht="72">
      <c r="A13" s="1" t="str">
        <f>"2023-01-08"</f>
        <v>2023-01-08</v>
      </c>
      <c r="B13" s="1" t="str">
        <f>"0820"</f>
        <v>0820</v>
      </c>
      <c r="C13" s="2" t="s">
        <v>46</v>
      </c>
      <c r="D13" s="2" t="s">
        <v>48</v>
      </c>
      <c r="E13" s="1" t="str">
        <f>"02"</f>
        <v>02</v>
      </c>
      <c r="F13" s="1">
        <v>23</v>
      </c>
      <c r="G13" s="1" t="s">
        <v>14</v>
      </c>
      <c r="I13" s="1" t="s">
        <v>17</v>
      </c>
      <c r="J13" s="3"/>
      <c r="K13" s="2" t="s">
        <v>47</v>
      </c>
      <c r="L13" s="1">
        <v>1987</v>
      </c>
      <c r="M13" s="1" t="s">
        <v>49</v>
      </c>
      <c r="N13" s="1" t="s">
        <v>23</v>
      </c>
    </row>
    <row r="14" spans="1:13" ht="87">
      <c r="A14" s="1" t="str">
        <f>"2023-01-08"</f>
        <v>2023-01-08</v>
      </c>
      <c r="B14" s="1" t="str">
        <f>"0845"</f>
        <v>0845</v>
      </c>
      <c r="C14" s="2" t="s">
        <v>50</v>
      </c>
      <c r="D14" s="2" t="s">
        <v>52</v>
      </c>
      <c r="E14" s="1" t="str">
        <f>"02"</f>
        <v>02</v>
      </c>
      <c r="F14" s="1">
        <v>7</v>
      </c>
      <c r="G14" s="1" t="s">
        <v>20</v>
      </c>
      <c r="I14" s="1" t="s">
        <v>17</v>
      </c>
      <c r="J14" s="3"/>
      <c r="K14" s="2" t="s">
        <v>51</v>
      </c>
      <c r="L14" s="1">
        <v>2014</v>
      </c>
      <c r="M14" s="1" t="s">
        <v>18</v>
      </c>
    </row>
    <row r="15" spans="1:13" ht="57.75">
      <c r="A15" s="1" t="str">
        <f>"2023-01-08"</f>
        <v>2023-01-08</v>
      </c>
      <c r="B15" s="1" t="str">
        <f>"0910"</f>
        <v>0910</v>
      </c>
      <c r="C15" s="2" t="s">
        <v>50</v>
      </c>
      <c r="D15" s="2" t="s">
        <v>55</v>
      </c>
      <c r="E15" s="1" t="str">
        <f>"02"</f>
        <v>02</v>
      </c>
      <c r="F15" s="1">
        <v>8</v>
      </c>
      <c r="G15" s="1" t="s">
        <v>14</v>
      </c>
      <c r="H15" s="1" t="s">
        <v>53</v>
      </c>
      <c r="I15" s="1" t="s">
        <v>17</v>
      </c>
      <c r="J15" s="3"/>
      <c r="K15" s="2" t="s">
        <v>54</v>
      </c>
      <c r="L15" s="1">
        <v>2014</v>
      </c>
      <c r="M15" s="1" t="s">
        <v>18</v>
      </c>
    </row>
    <row r="16" spans="1:13" ht="72">
      <c r="A16" s="1" t="str">
        <f>"2023-01-08"</f>
        <v>2023-01-08</v>
      </c>
      <c r="B16" s="1" t="str">
        <f>"0935"</f>
        <v>0935</v>
      </c>
      <c r="C16" s="2" t="s">
        <v>56</v>
      </c>
      <c r="D16" s="2" t="s">
        <v>58</v>
      </c>
      <c r="E16" s="1" t="str">
        <f>"03"</f>
        <v>03</v>
      </c>
      <c r="F16" s="1">
        <v>9</v>
      </c>
      <c r="G16" s="1" t="s">
        <v>20</v>
      </c>
      <c r="I16" s="1" t="s">
        <v>17</v>
      </c>
      <c r="J16" s="3"/>
      <c r="K16" s="2" t="s">
        <v>57</v>
      </c>
      <c r="L16" s="1">
        <v>2019</v>
      </c>
      <c r="M16" s="1" t="s">
        <v>28</v>
      </c>
    </row>
    <row r="17" spans="1:14" ht="57.75">
      <c r="A17" s="6" t="str">
        <f>"2023-01-08"</f>
        <v>2023-01-08</v>
      </c>
      <c r="B17" s="6" t="str">
        <f>"1000"</f>
        <v>1000</v>
      </c>
      <c r="C17" s="5" t="s">
        <v>59</v>
      </c>
      <c r="D17" s="5" t="s">
        <v>62</v>
      </c>
      <c r="E17" s="6" t="str">
        <f>"2022"</f>
        <v>2022</v>
      </c>
      <c r="F17" s="6">
        <v>2</v>
      </c>
      <c r="G17" s="6" t="s">
        <v>60</v>
      </c>
      <c r="H17" s="6"/>
      <c r="I17" s="6" t="s">
        <v>17</v>
      </c>
      <c r="J17" s="4" t="s">
        <v>490</v>
      </c>
      <c r="K17" s="5" t="s">
        <v>61</v>
      </c>
      <c r="L17" s="6">
        <v>2022</v>
      </c>
      <c r="M17" s="6" t="s">
        <v>18</v>
      </c>
      <c r="N17" s="6"/>
    </row>
    <row r="18" spans="1:14" ht="72">
      <c r="A18" s="6" t="str">
        <f>"2023-01-08"</f>
        <v>2023-01-08</v>
      </c>
      <c r="B18" s="6" t="str">
        <f>"1130"</f>
        <v>1130</v>
      </c>
      <c r="C18" s="5" t="s">
        <v>466</v>
      </c>
      <c r="D18" s="5" t="s">
        <v>64</v>
      </c>
      <c r="E18" s="6" t="str">
        <f>"2022"</f>
        <v>2022</v>
      </c>
      <c r="F18" s="6">
        <v>2</v>
      </c>
      <c r="G18" s="6" t="s">
        <v>60</v>
      </c>
      <c r="H18" s="6"/>
      <c r="I18" s="6"/>
      <c r="J18" s="4" t="s">
        <v>490</v>
      </c>
      <c r="K18" s="5" t="s">
        <v>63</v>
      </c>
      <c r="L18" s="6">
        <v>2022</v>
      </c>
      <c r="M18" s="6" t="s">
        <v>18</v>
      </c>
      <c r="N18" s="6"/>
    </row>
    <row r="19" spans="1:14" ht="43.5">
      <c r="A19" s="6" t="str">
        <f>"2023-01-08"</f>
        <v>2023-01-08</v>
      </c>
      <c r="B19" s="6" t="str">
        <f>"1200"</f>
        <v>1200</v>
      </c>
      <c r="C19" s="5" t="s">
        <v>65</v>
      </c>
      <c r="D19" s="5" t="s">
        <v>467</v>
      </c>
      <c r="E19" s="6" t="str">
        <f>"2022"</f>
        <v>2022</v>
      </c>
      <c r="F19" s="6">
        <v>13</v>
      </c>
      <c r="G19" s="6" t="s">
        <v>60</v>
      </c>
      <c r="H19" s="6"/>
      <c r="I19" s="6"/>
      <c r="J19" s="4" t="s">
        <v>490</v>
      </c>
      <c r="K19" s="5" t="s">
        <v>66</v>
      </c>
      <c r="L19" s="6">
        <v>2022</v>
      </c>
      <c r="M19" s="6" t="s">
        <v>18</v>
      </c>
      <c r="N19" s="6"/>
    </row>
    <row r="20" spans="1:14" ht="28.5">
      <c r="A20" s="6" t="str">
        <f>"2023-01-08"</f>
        <v>2023-01-08</v>
      </c>
      <c r="B20" s="6" t="str">
        <f>"1320"</f>
        <v>1320</v>
      </c>
      <c r="C20" s="5" t="s">
        <v>67</v>
      </c>
      <c r="D20" s="5"/>
      <c r="E20" s="6" t="str">
        <f>"2022"</f>
        <v>2022</v>
      </c>
      <c r="F20" s="6">
        <v>8</v>
      </c>
      <c r="G20" s="6" t="s">
        <v>60</v>
      </c>
      <c r="H20" s="6"/>
      <c r="I20" s="6" t="s">
        <v>17</v>
      </c>
      <c r="J20" s="4" t="s">
        <v>491</v>
      </c>
      <c r="K20" s="5" t="s">
        <v>68</v>
      </c>
      <c r="L20" s="6">
        <v>2022</v>
      </c>
      <c r="M20" s="6" t="s">
        <v>18</v>
      </c>
      <c r="N20" s="6"/>
    </row>
    <row r="21" spans="1:14" ht="72">
      <c r="A21" s="6" t="str">
        <f>"2023-01-08"</f>
        <v>2023-01-08</v>
      </c>
      <c r="B21" s="6" t="str">
        <f>"1345"</f>
        <v>1345</v>
      </c>
      <c r="C21" s="5" t="s">
        <v>69</v>
      </c>
      <c r="D21" s="5" t="s">
        <v>71</v>
      </c>
      <c r="E21" s="6" t="str">
        <f>"01"</f>
        <v>01</v>
      </c>
      <c r="F21" s="6">
        <v>2</v>
      </c>
      <c r="G21" s="6" t="s">
        <v>14</v>
      </c>
      <c r="H21" s="6"/>
      <c r="I21" s="6" t="s">
        <v>17</v>
      </c>
      <c r="J21" s="4" t="s">
        <v>492</v>
      </c>
      <c r="K21" s="5" t="s">
        <v>70</v>
      </c>
      <c r="L21" s="6">
        <v>2013</v>
      </c>
      <c r="M21" s="6" t="s">
        <v>18</v>
      </c>
      <c r="N21" s="6" t="s">
        <v>23</v>
      </c>
    </row>
    <row r="22" spans="1:14" ht="87">
      <c r="A22" s="6" t="str">
        <f>"2023-01-08"</f>
        <v>2023-01-08</v>
      </c>
      <c r="B22" s="6" t="str">
        <f>"1445"</f>
        <v>1445</v>
      </c>
      <c r="C22" s="5" t="s">
        <v>72</v>
      </c>
      <c r="D22" s="5" t="s">
        <v>75</v>
      </c>
      <c r="E22" s="6" t="str">
        <f>"01"</f>
        <v>01</v>
      </c>
      <c r="F22" s="6">
        <v>1</v>
      </c>
      <c r="G22" s="6" t="s">
        <v>14</v>
      </c>
      <c r="H22" s="6" t="s">
        <v>73</v>
      </c>
      <c r="I22" s="6" t="s">
        <v>17</v>
      </c>
      <c r="J22" s="4" t="s">
        <v>493</v>
      </c>
      <c r="K22" s="5" t="s">
        <v>74</v>
      </c>
      <c r="L22" s="6">
        <v>2013</v>
      </c>
      <c r="M22" s="6" t="s">
        <v>18</v>
      </c>
      <c r="N22" s="6" t="s">
        <v>23</v>
      </c>
    </row>
    <row r="23" spans="1:14" ht="43.5">
      <c r="A23" s="6" t="str">
        <f>"2023-01-08"</f>
        <v>2023-01-08</v>
      </c>
      <c r="B23" s="6" t="str">
        <f>"1515"</f>
        <v>1515</v>
      </c>
      <c r="C23" s="5" t="s">
        <v>76</v>
      </c>
      <c r="D23" s="5" t="s">
        <v>78</v>
      </c>
      <c r="E23" s="6" t="str">
        <f>"2017"</f>
        <v>2017</v>
      </c>
      <c r="F23" s="6">
        <v>4</v>
      </c>
      <c r="G23" s="6" t="s">
        <v>20</v>
      </c>
      <c r="H23" s="6"/>
      <c r="I23" s="6" t="s">
        <v>17</v>
      </c>
      <c r="J23" s="4" t="s">
        <v>493</v>
      </c>
      <c r="K23" s="5" t="s">
        <v>77</v>
      </c>
      <c r="L23" s="6">
        <v>2017</v>
      </c>
      <c r="M23" s="6" t="s">
        <v>18</v>
      </c>
      <c r="N23" s="6"/>
    </row>
    <row r="24" spans="1:13" ht="43.5">
      <c r="A24" s="1" t="str">
        <f>"2023-01-08"</f>
        <v>2023-01-08</v>
      </c>
      <c r="B24" s="1" t="str">
        <f>"1525"</f>
        <v>1525</v>
      </c>
      <c r="C24" s="2" t="s">
        <v>76</v>
      </c>
      <c r="D24" s="2" t="s">
        <v>79</v>
      </c>
      <c r="E24" s="1" t="str">
        <f>"2017"</f>
        <v>2017</v>
      </c>
      <c r="F24" s="1">
        <v>5</v>
      </c>
      <c r="G24" s="1" t="s">
        <v>14</v>
      </c>
      <c r="I24" s="1" t="s">
        <v>17</v>
      </c>
      <c r="J24" s="3"/>
      <c r="K24" s="2" t="s">
        <v>77</v>
      </c>
      <c r="L24" s="1">
        <v>2017</v>
      </c>
      <c r="M24" s="1" t="s">
        <v>18</v>
      </c>
    </row>
    <row r="25" spans="1:14" ht="28.5">
      <c r="A25" s="6" t="str">
        <f>"2023-01-08"</f>
        <v>2023-01-08</v>
      </c>
      <c r="B25" s="6" t="str">
        <f>"1535"</f>
        <v>1535</v>
      </c>
      <c r="C25" s="5" t="s">
        <v>469</v>
      </c>
      <c r="D25" s="5" t="s">
        <v>81</v>
      </c>
      <c r="E25" s="6" t="str">
        <f>"2022"</f>
        <v>2022</v>
      </c>
      <c r="F25" s="6">
        <v>4</v>
      </c>
      <c r="G25" s="6" t="s">
        <v>60</v>
      </c>
      <c r="H25" s="6"/>
      <c r="I25" s="6"/>
      <c r="J25" s="4" t="s">
        <v>494</v>
      </c>
      <c r="K25" s="5" t="s">
        <v>80</v>
      </c>
      <c r="L25" s="6">
        <v>2022</v>
      </c>
      <c r="M25" s="6" t="s">
        <v>18</v>
      </c>
      <c r="N25" s="6"/>
    </row>
    <row r="26" spans="1:14" ht="28.5">
      <c r="A26" s="6" t="str">
        <f>"2023-01-08"</f>
        <v>2023-01-08</v>
      </c>
      <c r="B26" s="6" t="str">
        <f>"1705"</f>
        <v>1705</v>
      </c>
      <c r="C26" s="5" t="s">
        <v>468</v>
      </c>
      <c r="D26" s="5" t="s">
        <v>83</v>
      </c>
      <c r="E26" s="6" t="str">
        <f>"2022"</f>
        <v>2022</v>
      </c>
      <c r="F26" s="6">
        <v>12</v>
      </c>
      <c r="G26" s="6" t="s">
        <v>60</v>
      </c>
      <c r="H26" s="6"/>
      <c r="I26" s="6"/>
      <c r="J26" s="4" t="s">
        <v>494</v>
      </c>
      <c r="K26" s="5" t="s">
        <v>82</v>
      </c>
      <c r="L26" s="6">
        <v>2022</v>
      </c>
      <c r="M26" s="6" t="s">
        <v>18</v>
      </c>
      <c r="N26" s="6"/>
    </row>
    <row r="27" spans="1:14" ht="72">
      <c r="A27" s="1" t="str">
        <f>"2023-01-08"</f>
        <v>2023-01-08</v>
      </c>
      <c r="B27" s="1" t="str">
        <f>"1820"</f>
        <v>1820</v>
      </c>
      <c r="C27" s="2" t="s">
        <v>84</v>
      </c>
      <c r="E27" s="1" t="str">
        <f>"01"</f>
        <v>01</v>
      </c>
      <c r="F27" s="1">
        <v>7</v>
      </c>
      <c r="G27" s="1" t="s">
        <v>14</v>
      </c>
      <c r="I27" s="1" t="s">
        <v>17</v>
      </c>
      <c r="J27" s="3"/>
      <c r="K27" s="2" t="s">
        <v>85</v>
      </c>
      <c r="L27" s="1">
        <v>2020</v>
      </c>
      <c r="M27" s="1" t="s">
        <v>28</v>
      </c>
      <c r="N27" s="1" t="s">
        <v>23</v>
      </c>
    </row>
    <row r="28" spans="1:14" ht="87">
      <c r="A28" s="6" t="str">
        <f>"2023-01-08"</f>
        <v>2023-01-08</v>
      </c>
      <c r="B28" s="6" t="str">
        <f>"1850"</f>
        <v>1850</v>
      </c>
      <c r="C28" s="5" t="s">
        <v>86</v>
      </c>
      <c r="D28" s="5" t="s">
        <v>470</v>
      </c>
      <c r="E28" s="6" t="str">
        <f>"01"</f>
        <v>01</v>
      </c>
      <c r="F28" s="6">
        <v>1</v>
      </c>
      <c r="G28" s="6" t="s">
        <v>14</v>
      </c>
      <c r="H28" s="6"/>
      <c r="I28" s="6" t="s">
        <v>17</v>
      </c>
      <c r="J28" s="4" t="s">
        <v>495</v>
      </c>
      <c r="K28" s="5" t="s">
        <v>87</v>
      </c>
      <c r="L28" s="6">
        <v>2018</v>
      </c>
      <c r="M28" s="6" t="s">
        <v>45</v>
      </c>
      <c r="N28" s="6" t="s">
        <v>23</v>
      </c>
    </row>
    <row r="29" spans="1:14" ht="57.75">
      <c r="A29" s="6" t="str">
        <f>"2023-01-08"</f>
        <v>2023-01-08</v>
      </c>
      <c r="B29" s="6" t="str">
        <f>"2000"</f>
        <v>2000</v>
      </c>
      <c r="C29" s="5" t="s">
        <v>88</v>
      </c>
      <c r="D29" s="5"/>
      <c r="E29" s="6" t="str">
        <f>" "</f>
        <v> </v>
      </c>
      <c r="F29" s="6">
        <v>0</v>
      </c>
      <c r="G29" s="6"/>
      <c r="H29" s="6"/>
      <c r="I29" s="6"/>
      <c r="J29" s="4" t="s">
        <v>496</v>
      </c>
      <c r="K29" s="5" t="s">
        <v>89</v>
      </c>
      <c r="L29" s="6">
        <v>1963</v>
      </c>
      <c r="M29" s="6" t="s">
        <v>49</v>
      </c>
      <c r="N29" s="6"/>
    </row>
    <row r="30" spans="1:14" ht="57.75">
      <c r="A30" s="6" t="str">
        <f>"2023-01-08"</f>
        <v>2023-01-08</v>
      </c>
      <c r="B30" s="6" t="str">
        <f>"2030"</f>
        <v>2030</v>
      </c>
      <c r="C30" s="5" t="s">
        <v>90</v>
      </c>
      <c r="D30" s="5" t="s">
        <v>92</v>
      </c>
      <c r="E30" s="6" t="str">
        <f>"02"</f>
        <v>02</v>
      </c>
      <c r="F30" s="6">
        <v>11</v>
      </c>
      <c r="G30" s="6" t="s">
        <v>20</v>
      </c>
      <c r="H30" s="6"/>
      <c r="I30" s="6"/>
      <c r="J30" s="4" t="s">
        <v>497</v>
      </c>
      <c r="K30" s="5" t="s">
        <v>91</v>
      </c>
      <c r="L30" s="6">
        <v>2021</v>
      </c>
      <c r="M30" s="6" t="s">
        <v>18</v>
      </c>
      <c r="N30" s="6"/>
    </row>
    <row r="31" spans="1:14" ht="57.75">
      <c r="A31" s="6" t="str">
        <f>"2023-01-08"</f>
        <v>2023-01-08</v>
      </c>
      <c r="B31" s="6" t="str">
        <f>"2040"</f>
        <v>2040</v>
      </c>
      <c r="C31" s="5" t="s">
        <v>93</v>
      </c>
      <c r="D31" s="5"/>
      <c r="E31" s="6" t="str">
        <f>" "</f>
        <v> </v>
      </c>
      <c r="F31" s="6">
        <v>0</v>
      </c>
      <c r="G31" s="6" t="s">
        <v>94</v>
      </c>
      <c r="H31" s="6" t="s">
        <v>95</v>
      </c>
      <c r="I31" s="6" t="s">
        <v>17</v>
      </c>
      <c r="J31" s="4" t="s">
        <v>498</v>
      </c>
      <c r="K31" s="5" t="s">
        <v>96</v>
      </c>
      <c r="L31" s="6">
        <v>2013</v>
      </c>
      <c r="M31" s="6" t="s">
        <v>35</v>
      </c>
      <c r="N31" s="6"/>
    </row>
    <row r="32" spans="1:14" ht="72">
      <c r="A32" s="6" t="str">
        <f>"2023-01-08"</f>
        <v>2023-01-08</v>
      </c>
      <c r="B32" s="6" t="str">
        <f>"2215"</f>
        <v>2215</v>
      </c>
      <c r="C32" s="5" t="s">
        <v>97</v>
      </c>
      <c r="D32" s="5" t="s">
        <v>100</v>
      </c>
      <c r="E32" s="6" t="str">
        <f>" "</f>
        <v> </v>
      </c>
      <c r="F32" s="6">
        <v>0</v>
      </c>
      <c r="G32" s="6" t="s">
        <v>14</v>
      </c>
      <c r="H32" s="6" t="s">
        <v>98</v>
      </c>
      <c r="I32" s="6" t="s">
        <v>17</v>
      </c>
      <c r="J32" s="4" t="s">
        <v>498</v>
      </c>
      <c r="K32" s="5" t="s">
        <v>99</v>
      </c>
      <c r="L32" s="6">
        <v>2018</v>
      </c>
      <c r="M32" s="6" t="s">
        <v>101</v>
      </c>
      <c r="N32" s="6"/>
    </row>
    <row r="33" spans="1:13" ht="87">
      <c r="A33" s="1" t="str">
        <f>"2023-01-08"</f>
        <v>2023-01-08</v>
      </c>
      <c r="B33" s="1" t="str">
        <f>"2355"</f>
        <v>2355</v>
      </c>
      <c r="C33" s="2" t="s">
        <v>102</v>
      </c>
      <c r="E33" s="1" t="str">
        <f>" "</f>
        <v> </v>
      </c>
      <c r="F33" s="1">
        <v>0</v>
      </c>
      <c r="G33" s="1" t="s">
        <v>20</v>
      </c>
      <c r="I33" s="1" t="s">
        <v>17</v>
      </c>
      <c r="J33" s="3"/>
      <c r="K33" s="2" t="s">
        <v>103</v>
      </c>
      <c r="L33" s="1">
        <v>2021</v>
      </c>
      <c r="M33" s="1" t="s">
        <v>18</v>
      </c>
    </row>
    <row r="34" spans="1:13" ht="87">
      <c r="A34" s="1" t="str">
        <f>"2023-01-08"</f>
        <v>2023-01-08</v>
      </c>
      <c r="B34" s="1" t="str">
        <f>"2400"</f>
        <v>2400</v>
      </c>
      <c r="C34" s="2" t="s">
        <v>13</v>
      </c>
      <c r="E34" s="1" t="str">
        <f>"02"</f>
        <v>02</v>
      </c>
      <c r="F34" s="1">
        <v>8</v>
      </c>
      <c r="G34" s="1" t="s">
        <v>14</v>
      </c>
      <c r="H34" s="1" t="s">
        <v>15</v>
      </c>
      <c r="I34" s="1" t="s">
        <v>17</v>
      </c>
      <c r="J34" s="3"/>
      <c r="K34" s="2" t="s">
        <v>16</v>
      </c>
      <c r="L34" s="1">
        <v>2011</v>
      </c>
      <c r="M34" s="1" t="s">
        <v>18</v>
      </c>
    </row>
    <row r="35" spans="1:13" ht="87">
      <c r="A35" s="1" t="str">
        <f>"2023-01-08"</f>
        <v>2023-01-08</v>
      </c>
      <c r="B35" s="1" t="str">
        <f>"2500"</f>
        <v>2500</v>
      </c>
      <c r="C35" s="2" t="s">
        <v>13</v>
      </c>
      <c r="E35" s="1" t="str">
        <f>"02"</f>
        <v>02</v>
      </c>
      <c r="F35" s="1">
        <v>8</v>
      </c>
      <c r="G35" s="1" t="s">
        <v>14</v>
      </c>
      <c r="H35" s="1" t="s">
        <v>15</v>
      </c>
      <c r="I35" s="1" t="s">
        <v>17</v>
      </c>
      <c r="J35" s="3"/>
      <c r="K35" s="2" t="s">
        <v>16</v>
      </c>
      <c r="L35" s="1">
        <v>2011</v>
      </c>
      <c r="M35" s="1" t="s">
        <v>18</v>
      </c>
    </row>
    <row r="36" spans="1:13" ht="87">
      <c r="A36" s="1" t="str">
        <f>"2023-01-08"</f>
        <v>2023-01-08</v>
      </c>
      <c r="B36" s="1" t="str">
        <f>"2600"</f>
        <v>2600</v>
      </c>
      <c r="C36" s="2" t="s">
        <v>13</v>
      </c>
      <c r="E36" s="1" t="str">
        <f>"02"</f>
        <v>02</v>
      </c>
      <c r="F36" s="1">
        <v>8</v>
      </c>
      <c r="G36" s="1" t="s">
        <v>14</v>
      </c>
      <c r="H36" s="1" t="s">
        <v>15</v>
      </c>
      <c r="I36" s="1" t="s">
        <v>17</v>
      </c>
      <c r="J36" s="3"/>
      <c r="K36" s="2" t="s">
        <v>16</v>
      </c>
      <c r="L36" s="1">
        <v>2011</v>
      </c>
      <c r="M36" s="1" t="s">
        <v>18</v>
      </c>
    </row>
    <row r="37" spans="1:13" ht="87">
      <c r="A37" s="1" t="str">
        <f>"2023-01-08"</f>
        <v>2023-01-08</v>
      </c>
      <c r="B37" s="1" t="str">
        <f>"2700"</f>
        <v>2700</v>
      </c>
      <c r="C37" s="2" t="s">
        <v>13</v>
      </c>
      <c r="E37" s="1" t="str">
        <f>"02"</f>
        <v>02</v>
      </c>
      <c r="F37" s="1">
        <v>8</v>
      </c>
      <c r="G37" s="1" t="s">
        <v>14</v>
      </c>
      <c r="H37" s="1" t="s">
        <v>15</v>
      </c>
      <c r="I37" s="1" t="s">
        <v>17</v>
      </c>
      <c r="J37" s="3"/>
      <c r="K37" s="2" t="s">
        <v>16</v>
      </c>
      <c r="L37" s="1">
        <v>2011</v>
      </c>
      <c r="M37" s="1" t="s">
        <v>18</v>
      </c>
    </row>
    <row r="38" spans="1:13" ht="87">
      <c r="A38" s="1" t="str">
        <f>"2023-01-08"</f>
        <v>2023-01-08</v>
      </c>
      <c r="B38" s="1" t="str">
        <f>"2800"</f>
        <v>2800</v>
      </c>
      <c r="C38" s="2" t="s">
        <v>13</v>
      </c>
      <c r="E38" s="1" t="str">
        <f>"02"</f>
        <v>02</v>
      </c>
      <c r="F38" s="1">
        <v>8</v>
      </c>
      <c r="G38" s="1" t="s">
        <v>14</v>
      </c>
      <c r="H38" s="1" t="s">
        <v>15</v>
      </c>
      <c r="I38" s="1" t="s">
        <v>17</v>
      </c>
      <c r="J38" s="3"/>
      <c r="K38" s="2" t="s">
        <v>16</v>
      </c>
      <c r="L38" s="1">
        <v>2011</v>
      </c>
      <c r="M38" s="1" t="s">
        <v>18</v>
      </c>
    </row>
    <row r="39" spans="1:13" ht="87">
      <c r="A39" s="1" t="str">
        <f>"2023-01-09"</f>
        <v>2023-01-09</v>
      </c>
      <c r="B39" s="1" t="str">
        <f>"0500"</f>
        <v>0500</v>
      </c>
      <c r="C39" s="2" t="s">
        <v>13</v>
      </c>
      <c r="E39" s="1" t="str">
        <f>"02"</f>
        <v>02</v>
      </c>
      <c r="F39" s="1">
        <v>8</v>
      </c>
      <c r="G39" s="1" t="s">
        <v>14</v>
      </c>
      <c r="H39" s="1" t="s">
        <v>15</v>
      </c>
      <c r="I39" s="1" t="s">
        <v>17</v>
      </c>
      <c r="J39" s="3"/>
      <c r="K39" s="2" t="s">
        <v>16</v>
      </c>
      <c r="L39" s="1">
        <v>2011</v>
      </c>
      <c r="M39" s="1" t="s">
        <v>18</v>
      </c>
    </row>
    <row r="40" spans="1:13" ht="28.5">
      <c r="A40" s="1" t="str">
        <f>"2023-01-09"</f>
        <v>2023-01-09</v>
      </c>
      <c r="B40" s="1" t="str">
        <f>"0600"</f>
        <v>0600</v>
      </c>
      <c r="C40" s="2" t="s">
        <v>19</v>
      </c>
      <c r="D40" s="2" t="s">
        <v>104</v>
      </c>
      <c r="E40" s="1" t="str">
        <f>"02"</f>
        <v>02</v>
      </c>
      <c r="F40" s="1">
        <v>7</v>
      </c>
      <c r="G40" s="1" t="s">
        <v>20</v>
      </c>
      <c r="I40" s="1" t="s">
        <v>17</v>
      </c>
      <c r="J40" s="3"/>
      <c r="K40" s="2" t="s">
        <v>21</v>
      </c>
      <c r="L40" s="1">
        <v>2019</v>
      </c>
      <c r="M40" s="1" t="s">
        <v>18</v>
      </c>
    </row>
    <row r="41" spans="1:13" ht="28.5">
      <c r="A41" s="1" t="str">
        <f>"2023-01-09"</f>
        <v>2023-01-09</v>
      </c>
      <c r="B41" s="1" t="str">
        <f>"0625"</f>
        <v>0625</v>
      </c>
      <c r="C41" s="2" t="s">
        <v>19</v>
      </c>
      <c r="D41" s="2" t="s">
        <v>105</v>
      </c>
      <c r="E41" s="1" t="str">
        <f>"02"</f>
        <v>02</v>
      </c>
      <c r="F41" s="1">
        <v>8</v>
      </c>
      <c r="G41" s="1" t="s">
        <v>20</v>
      </c>
      <c r="I41" s="1" t="s">
        <v>17</v>
      </c>
      <c r="J41" s="3"/>
      <c r="K41" s="2" t="s">
        <v>21</v>
      </c>
      <c r="L41" s="1">
        <v>2019</v>
      </c>
      <c r="M41" s="1" t="s">
        <v>18</v>
      </c>
    </row>
    <row r="42" spans="1:13" ht="43.5">
      <c r="A42" s="1" t="str">
        <f>"2023-01-09"</f>
        <v>2023-01-09</v>
      </c>
      <c r="B42" s="1" t="str">
        <f>"0650"</f>
        <v>0650</v>
      </c>
      <c r="C42" s="2" t="s">
        <v>25</v>
      </c>
      <c r="D42" s="2" t="s">
        <v>107</v>
      </c>
      <c r="E42" s="1" t="str">
        <f>"01"</f>
        <v>01</v>
      </c>
      <c r="F42" s="1">
        <v>11</v>
      </c>
      <c r="G42" s="1" t="s">
        <v>20</v>
      </c>
      <c r="I42" s="1" t="s">
        <v>17</v>
      </c>
      <c r="J42" s="3"/>
      <c r="K42" s="2" t="s">
        <v>106</v>
      </c>
      <c r="L42" s="1">
        <v>2018</v>
      </c>
      <c r="M42" s="1" t="s">
        <v>28</v>
      </c>
    </row>
    <row r="43" spans="1:13" ht="72">
      <c r="A43" s="1" t="str">
        <f>"2023-01-09"</f>
        <v>2023-01-09</v>
      </c>
      <c r="B43" s="1" t="str">
        <f>"0715"</f>
        <v>0715</v>
      </c>
      <c r="C43" s="2" t="s">
        <v>29</v>
      </c>
      <c r="D43" s="2" t="s">
        <v>109</v>
      </c>
      <c r="E43" s="1" t="str">
        <f>"01"</f>
        <v>01</v>
      </c>
      <c r="F43" s="1">
        <v>5</v>
      </c>
      <c r="G43" s="1" t="s">
        <v>20</v>
      </c>
      <c r="I43" s="1" t="s">
        <v>17</v>
      </c>
      <c r="J43" s="3"/>
      <c r="K43" s="2" t="s">
        <v>108</v>
      </c>
      <c r="L43" s="1">
        <v>2016</v>
      </c>
      <c r="M43" s="1" t="s">
        <v>18</v>
      </c>
    </row>
    <row r="44" spans="1:13" ht="87">
      <c r="A44" s="1" t="str">
        <f>"2023-01-09"</f>
        <v>2023-01-09</v>
      </c>
      <c r="B44" s="1" t="str">
        <f>"0730"</f>
        <v>0730</v>
      </c>
      <c r="C44" s="2" t="s">
        <v>32</v>
      </c>
      <c r="D44" s="2" t="s">
        <v>111</v>
      </c>
      <c r="E44" s="1" t="str">
        <f>"01"</f>
        <v>01</v>
      </c>
      <c r="F44" s="1">
        <v>3</v>
      </c>
      <c r="G44" s="1" t="s">
        <v>20</v>
      </c>
      <c r="I44" s="1" t="s">
        <v>17</v>
      </c>
      <c r="J44" s="3"/>
      <c r="K44" s="2" t="s">
        <v>110</v>
      </c>
      <c r="L44" s="1">
        <v>2009</v>
      </c>
      <c r="M44" s="1" t="s">
        <v>35</v>
      </c>
    </row>
    <row r="45" spans="1:13" ht="72">
      <c r="A45" s="1" t="str">
        <f>"2023-01-09"</f>
        <v>2023-01-09</v>
      </c>
      <c r="B45" s="1" t="str">
        <f>"0755"</f>
        <v>0755</v>
      </c>
      <c r="C45" s="2" t="s">
        <v>36</v>
      </c>
      <c r="D45" s="2" t="s">
        <v>113</v>
      </c>
      <c r="E45" s="1" t="str">
        <f>"02"</f>
        <v>02</v>
      </c>
      <c r="F45" s="1">
        <v>19</v>
      </c>
      <c r="G45" s="1" t="s">
        <v>20</v>
      </c>
      <c r="I45" s="1" t="s">
        <v>17</v>
      </c>
      <c r="J45" s="3"/>
      <c r="K45" s="2" t="s">
        <v>112</v>
      </c>
      <c r="L45" s="1">
        <v>2020</v>
      </c>
      <c r="M45" s="1" t="s">
        <v>28</v>
      </c>
    </row>
    <row r="46" spans="1:13" ht="72">
      <c r="A46" s="1" t="str">
        <f>"2023-01-09"</f>
        <v>2023-01-09</v>
      </c>
      <c r="B46" s="1" t="str">
        <f>"0805"</f>
        <v>0805</v>
      </c>
      <c r="C46" s="2" t="s">
        <v>39</v>
      </c>
      <c r="D46" s="2" t="s">
        <v>115</v>
      </c>
      <c r="E46" s="1" t="str">
        <f>"01"</f>
        <v>01</v>
      </c>
      <c r="F46" s="1">
        <v>27</v>
      </c>
      <c r="G46" s="1" t="s">
        <v>20</v>
      </c>
      <c r="I46" s="1" t="s">
        <v>17</v>
      </c>
      <c r="J46" s="3"/>
      <c r="K46" s="2" t="s">
        <v>114</v>
      </c>
      <c r="L46" s="1">
        <v>2020</v>
      </c>
      <c r="M46" s="1" t="s">
        <v>28</v>
      </c>
    </row>
    <row r="47" spans="1:13" ht="57.75">
      <c r="A47" s="1" t="str">
        <f>"2023-01-09"</f>
        <v>2023-01-09</v>
      </c>
      <c r="B47" s="1" t="str">
        <f>"0815"</f>
        <v>0815</v>
      </c>
      <c r="C47" s="2" t="s">
        <v>116</v>
      </c>
      <c r="D47" s="2" t="s">
        <v>118</v>
      </c>
      <c r="E47" s="1" t="str">
        <f>"01"</f>
        <v>01</v>
      </c>
      <c r="F47" s="1">
        <v>9</v>
      </c>
      <c r="G47" s="1" t="s">
        <v>20</v>
      </c>
      <c r="I47" s="1" t="s">
        <v>17</v>
      </c>
      <c r="J47" s="3"/>
      <c r="K47" s="2" t="s">
        <v>117</v>
      </c>
      <c r="L47" s="1">
        <v>2020</v>
      </c>
      <c r="M47" s="1" t="s">
        <v>45</v>
      </c>
    </row>
    <row r="48" spans="1:14" ht="72">
      <c r="A48" s="1" t="str">
        <f>"2023-01-09"</f>
        <v>2023-01-09</v>
      </c>
      <c r="B48" s="1" t="str">
        <f>"0820"</f>
        <v>0820</v>
      </c>
      <c r="C48" s="2" t="s">
        <v>46</v>
      </c>
      <c r="D48" s="2" t="s">
        <v>120</v>
      </c>
      <c r="E48" s="1" t="str">
        <f>"02"</f>
        <v>02</v>
      </c>
      <c r="F48" s="1">
        <v>24</v>
      </c>
      <c r="G48" s="1" t="s">
        <v>14</v>
      </c>
      <c r="I48" s="1" t="s">
        <v>17</v>
      </c>
      <c r="J48" s="3"/>
      <c r="K48" s="2" t="s">
        <v>119</v>
      </c>
      <c r="L48" s="1">
        <v>1987</v>
      </c>
      <c r="M48" s="1" t="s">
        <v>49</v>
      </c>
      <c r="N48" s="1" t="s">
        <v>23</v>
      </c>
    </row>
    <row r="49" spans="1:13" ht="57.75">
      <c r="A49" s="1" t="str">
        <f>"2023-01-09"</f>
        <v>2023-01-09</v>
      </c>
      <c r="B49" s="1" t="str">
        <f>"0845"</f>
        <v>0845</v>
      </c>
      <c r="C49" s="2" t="s">
        <v>50</v>
      </c>
      <c r="D49" s="2" t="s">
        <v>122</v>
      </c>
      <c r="E49" s="1" t="str">
        <f>"02"</f>
        <v>02</v>
      </c>
      <c r="F49" s="1">
        <v>9</v>
      </c>
      <c r="G49" s="1" t="s">
        <v>14</v>
      </c>
      <c r="I49" s="1" t="s">
        <v>17</v>
      </c>
      <c r="J49" s="3"/>
      <c r="K49" s="2" t="s">
        <v>121</v>
      </c>
      <c r="L49" s="1">
        <v>2014</v>
      </c>
      <c r="M49" s="1" t="s">
        <v>18</v>
      </c>
    </row>
    <row r="50" spans="1:13" ht="57.75">
      <c r="A50" s="1" t="str">
        <f>"2023-01-09"</f>
        <v>2023-01-09</v>
      </c>
      <c r="B50" s="1" t="str">
        <f>"0910"</f>
        <v>0910</v>
      </c>
      <c r="C50" s="2" t="s">
        <v>50</v>
      </c>
      <c r="D50" s="2" t="s">
        <v>124</v>
      </c>
      <c r="E50" s="1" t="str">
        <f>"02"</f>
        <v>02</v>
      </c>
      <c r="F50" s="1">
        <v>10</v>
      </c>
      <c r="G50" s="1" t="s">
        <v>14</v>
      </c>
      <c r="I50" s="1" t="s">
        <v>17</v>
      </c>
      <c r="J50" s="3"/>
      <c r="K50" s="2" t="s">
        <v>123</v>
      </c>
      <c r="L50" s="1">
        <v>2014</v>
      </c>
      <c r="M50" s="1" t="s">
        <v>18</v>
      </c>
    </row>
    <row r="51" spans="1:13" ht="43.5">
      <c r="A51" s="1" t="str">
        <f>"2023-01-09"</f>
        <v>2023-01-09</v>
      </c>
      <c r="B51" s="1" t="str">
        <f>"0935"</f>
        <v>0935</v>
      </c>
      <c r="C51" s="2" t="s">
        <v>56</v>
      </c>
      <c r="D51" s="2" t="s">
        <v>471</v>
      </c>
      <c r="E51" s="1" t="str">
        <f>"03"</f>
        <v>03</v>
      </c>
      <c r="F51" s="1">
        <v>10</v>
      </c>
      <c r="G51" s="1" t="s">
        <v>20</v>
      </c>
      <c r="I51" s="1" t="s">
        <v>17</v>
      </c>
      <c r="J51" s="3"/>
      <c r="K51" s="2" t="s">
        <v>125</v>
      </c>
      <c r="L51" s="1">
        <v>2019</v>
      </c>
      <c r="M51" s="1" t="s">
        <v>28</v>
      </c>
    </row>
    <row r="52" spans="1:14" ht="87">
      <c r="A52" s="1" t="str">
        <f>"2023-01-09"</f>
        <v>2023-01-09</v>
      </c>
      <c r="B52" s="1" t="str">
        <f>"1000"</f>
        <v>1000</v>
      </c>
      <c r="C52" s="2" t="s">
        <v>86</v>
      </c>
      <c r="D52" s="2" t="s">
        <v>470</v>
      </c>
      <c r="E52" s="1" t="str">
        <f>"01"</f>
        <v>01</v>
      </c>
      <c r="F52" s="1">
        <v>1</v>
      </c>
      <c r="G52" s="1" t="s">
        <v>14</v>
      </c>
      <c r="I52" s="1" t="s">
        <v>17</v>
      </c>
      <c r="J52" s="3"/>
      <c r="K52" s="2" t="s">
        <v>87</v>
      </c>
      <c r="L52" s="1">
        <v>2018</v>
      </c>
      <c r="M52" s="1" t="s">
        <v>45</v>
      </c>
      <c r="N52" s="1" t="s">
        <v>23</v>
      </c>
    </row>
    <row r="53" spans="1:13" ht="57.75">
      <c r="A53" s="1" t="str">
        <f>"2023-01-09"</f>
        <v>2023-01-09</v>
      </c>
      <c r="B53" s="1" t="str">
        <f>"1110"</f>
        <v>1110</v>
      </c>
      <c r="C53" s="2" t="s">
        <v>126</v>
      </c>
      <c r="E53" s="1" t="str">
        <f>"00"</f>
        <v>00</v>
      </c>
      <c r="F53" s="1">
        <v>0</v>
      </c>
      <c r="G53" s="1" t="s">
        <v>14</v>
      </c>
      <c r="H53" s="1" t="s">
        <v>127</v>
      </c>
      <c r="I53" s="1" t="s">
        <v>17</v>
      </c>
      <c r="J53" s="3"/>
      <c r="K53" s="2" t="s">
        <v>128</v>
      </c>
      <c r="L53" s="1">
        <v>2018</v>
      </c>
      <c r="M53" s="1" t="s">
        <v>28</v>
      </c>
    </row>
    <row r="54" spans="1:13" ht="57.75">
      <c r="A54" s="1" t="str">
        <f>"2023-01-09"</f>
        <v>2023-01-09</v>
      </c>
      <c r="B54" s="1" t="str">
        <f>"1125"</f>
        <v>1125</v>
      </c>
      <c r="C54" s="2" t="s">
        <v>88</v>
      </c>
      <c r="E54" s="1" t="str">
        <f>" "</f>
        <v> </v>
      </c>
      <c r="F54" s="1">
        <v>0</v>
      </c>
      <c r="I54" s="1" t="s">
        <v>17</v>
      </c>
      <c r="J54" s="3"/>
      <c r="K54" s="2" t="s">
        <v>89</v>
      </c>
      <c r="L54" s="1">
        <v>1963</v>
      </c>
      <c r="M54" s="1" t="s">
        <v>49</v>
      </c>
    </row>
    <row r="55" spans="1:13" ht="57.75">
      <c r="A55" s="1" t="str">
        <f>"2023-01-09"</f>
        <v>2023-01-09</v>
      </c>
      <c r="B55" s="1" t="str">
        <f>"1155"</f>
        <v>1155</v>
      </c>
      <c r="C55" s="2" t="s">
        <v>93</v>
      </c>
      <c r="E55" s="1" t="str">
        <f>" "</f>
        <v> </v>
      </c>
      <c r="F55" s="1">
        <v>0</v>
      </c>
      <c r="G55" s="1" t="s">
        <v>94</v>
      </c>
      <c r="H55" s="1" t="s">
        <v>95</v>
      </c>
      <c r="I55" s="1" t="s">
        <v>17</v>
      </c>
      <c r="J55" s="3"/>
      <c r="K55" s="2" t="s">
        <v>96</v>
      </c>
      <c r="L55" s="1">
        <v>2013</v>
      </c>
      <c r="M55" s="1" t="s">
        <v>35</v>
      </c>
    </row>
    <row r="56" spans="1:14" ht="72">
      <c r="A56" s="1" t="str">
        <f>"2023-01-09"</f>
        <v>2023-01-09</v>
      </c>
      <c r="B56" s="1" t="str">
        <f>"1330"</f>
        <v>1330</v>
      </c>
      <c r="C56" s="2" t="s">
        <v>84</v>
      </c>
      <c r="E56" s="1" t="str">
        <f>"01"</f>
        <v>01</v>
      </c>
      <c r="F56" s="1">
        <v>7</v>
      </c>
      <c r="G56" s="1" t="s">
        <v>14</v>
      </c>
      <c r="I56" s="1" t="s">
        <v>17</v>
      </c>
      <c r="J56" s="3"/>
      <c r="K56" s="2" t="s">
        <v>85</v>
      </c>
      <c r="L56" s="1">
        <v>2020</v>
      </c>
      <c r="M56" s="1" t="s">
        <v>28</v>
      </c>
      <c r="N56" s="1" t="s">
        <v>23</v>
      </c>
    </row>
    <row r="57" spans="1:13" ht="43.5">
      <c r="A57" s="1" t="str">
        <f>"2023-01-09"</f>
        <v>2023-01-09</v>
      </c>
      <c r="B57" s="1" t="str">
        <f>"1400"</f>
        <v>1400</v>
      </c>
      <c r="C57" s="2" t="s">
        <v>129</v>
      </c>
      <c r="E57" s="1" t="str">
        <f>"04"</f>
        <v>04</v>
      </c>
      <c r="F57" s="1">
        <v>76</v>
      </c>
      <c r="G57" s="1" t="s">
        <v>14</v>
      </c>
      <c r="H57" s="1" t="s">
        <v>98</v>
      </c>
      <c r="I57" s="1" t="s">
        <v>17</v>
      </c>
      <c r="J57" s="3"/>
      <c r="K57" s="2" t="s">
        <v>130</v>
      </c>
      <c r="L57" s="1">
        <v>2022</v>
      </c>
      <c r="M57" s="1" t="s">
        <v>101</v>
      </c>
    </row>
    <row r="58" spans="1:13" ht="87">
      <c r="A58" s="1" t="str">
        <f>"2023-01-09"</f>
        <v>2023-01-09</v>
      </c>
      <c r="B58" s="1" t="str">
        <f>"1430"</f>
        <v>1430</v>
      </c>
      <c r="C58" s="2" t="s">
        <v>131</v>
      </c>
      <c r="D58" s="2" t="s">
        <v>133</v>
      </c>
      <c r="E58" s="1" t="str">
        <f>"02"</f>
        <v>02</v>
      </c>
      <c r="F58" s="1">
        <v>47</v>
      </c>
      <c r="G58" s="1" t="s">
        <v>14</v>
      </c>
      <c r="I58" s="1" t="s">
        <v>17</v>
      </c>
      <c r="J58" s="3"/>
      <c r="K58" s="2" t="s">
        <v>132</v>
      </c>
      <c r="L58" s="1">
        <v>0</v>
      </c>
      <c r="M58" s="1" t="s">
        <v>18</v>
      </c>
    </row>
    <row r="59" spans="1:13" ht="57.75">
      <c r="A59" s="1" t="str">
        <f>"2023-01-09"</f>
        <v>2023-01-09</v>
      </c>
      <c r="B59" s="1" t="str">
        <f>"1500"</f>
        <v>1500</v>
      </c>
      <c r="C59" s="2" t="s">
        <v>50</v>
      </c>
      <c r="D59" s="2" t="s">
        <v>122</v>
      </c>
      <c r="E59" s="1" t="str">
        <f>"02"</f>
        <v>02</v>
      </c>
      <c r="F59" s="1">
        <v>9</v>
      </c>
      <c r="G59" s="1" t="s">
        <v>14</v>
      </c>
      <c r="I59" s="1" t="s">
        <v>17</v>
      </c>
      <c r="J59" s="3"/>
      <c r="K59" s="2" t="s">
        <v>121</v>
      </c>
      <c r="L59" s="1">
        <v>2014</v>
      </c>
      <c r="M59" s="1" t="s">
        <v>18</v>
      </c>
    </row>
    <row r="60" spans="1:13" ht="57.75">
      <c r="A60" s="1" t="str">
        <f>"2023-01-09"</f>
        <v>2023-01-09</v>
      </c>
      <c r="B60" s="1" t="str">
        <f>"1525"</f>
        <v>1525</v>
      </c>
      <c r="C60" s="2" t="s">
        <v>134</v>
      </c>
      <c r="D60" s="2" t="s">
        <v>472</v>
      </c>
      <c r="E60" s="1" t="str">
        <f>"01"</f>
        <v>01</v>
      </c>
      <c r="F60" s="1">
        <v>1</v>
      </c>
      <c r="G60" s="1" t="s">
        <v>20</v>
      </c>
      <c r="I60" s="1" t="s">
        <v>17</v>
      </c>
      <c r="J60" s="3"/>
      <c r="K60" s="2" t="s">
        <v>135</v>
      </c>
      <c r="L60" s="1">
        <v>0</v>
      </c>
      <c r="M60" s="1" t="s">
        <v>100</v>
      </c>
    </row>
    <row r="61" spans="1:13" ht="72">
      <c r="A61" s="1" t="str">
        <f>"2023-01-09"</f>
        <v>2023-01-09</v>
      </c>
      <c r="B61" s="1" t="str">
        <f>"1540"</f>
        <v>1540</v>
      </c>
      <c r="C61" s="2" t="s">
        <v>39</v>
      </c>
      <c r="D61" s="2" t="s">
        <v>137</v>
      </c>
      <c r="E61" s="1" t="str">
        <f>"01"</f>
        <v>01</v>
      </c>
      <c r="F61" s="1">
        <v>39</v>
      </c>
      <c r="G61" s="1" t="s">
        <v>20</v>
      </c>
      <c r="I61" s="1" t="s">
        <v>17</v>
      </c>
      <c r="J61" s="3"/>
      <c r="K61" s="2" t="s">
        <v>136</v>
      </c>
      <c r="L61" s="1">
        <v>2020</v>
      </c>
      <c r="M61" s="1" t="s">
        <v>28</v>
      </c>
    </row>
    <row r="62" spans="1:13" ht="57.75">
      <c r="A62" s="1" t="str">
        <f>"2023-01-09"</f>
        <v>2023-01-09</v>
      </c>
      <c r="B62" s="1" t="str">
        <f>"1555"</f>
        <v>1555</v>
      </c>
      <c r="C62" s="2" t="s">
        <v>138</v>
      </c>
      <c r="D62" s="2" t="s">
        <v>140</v>
      </c>
      <c r="E62" s="1" t="str">
        <f>"01"</f>
        <v>01</v>
      </c>
      <c r="F62" s="1">
        <v>6</v>
      </c>
      <c r="G62" s="1" t="s">
        <v>20</v>
      </c>
      <c r="I62" s="1" t="s">
        <v>17</v>
      </c>
      <c r="J62" s="3"/>
      <c r="K62" s="2" t="s">
        <v>139</v>
      </c>
      <c r="L62" s="1">
        <v>2021</v>
      </c>
      <c r="M62" s="1" t="s">
        <v>141</v>
      </c>
    </row>
    <row r="63" spans="1:14" ht="72">
      <c r="A63" s="1" t="str">
        <f>"2023-01-09"</f>
        <v>2023-01-09</v>
      </c>
      <c r="B63" s="1" t="str">
        <f>"1600"</f>
        <v>1600</v>
      </c>
      <c r="C63" s="2" t="s">
        <v>142</v>
      </c>
      <c r="D63" s="2" t="s">
        <v>144</v>
      </c>
      <c r="E63" s="1" t="str">
        <f>"01"</f>
        <v>01</v>
      </c>
      <c r="F63" s="1">
        <v>5</v>
      </c>
      <c r="G63" s="1" t="s">
        <v>20</v>
      </c>
      <c r="I63" s="1" t="s">
        <v>17</v>
      </c>
      <c r="J63" s="3"/>
      <c r="K63" s="2" t="s">
        <v>143</v>
      </c>
      <c r="L63" s="1">
        <v>2019</v>
      </c>
      <c r="M63" s="1" t="s">
        <v>18</v>
      </c>
      <c r="N63" s="1" t="s">
        <v>23</v>
      </c>
    </row>
    <row r="64" spans="1:14" ht="57.75">
      <c r="A64" s="1" t="str">
        <f>"2023-01-09"</f>
        <v>2023-01-09</v>
      </c>
      <c r="B64" s="1" t="str">
        <f>"1630"</f>
        <v>1630</v>
      </c>
      <c r="C64" s="2" t="s">
        <v>46</v>
      </c>
      <c r="D64" s="2" t="s">
        <v>473</v>
      </c>
      <c r="E64" s="1" t="str">
        <f>"02"</f>
        <v>02</v>
      </c>
      <c r="F64" s="1">
        <v>22</v>
      </c>
      <c r="G64" s="1" t="s">
        <v>14</v>
      </c>
      <c r="I64" s="1" t="s">
        <v>17</v>
      </c>
      <c r="J64" s="3"/>
      <c r="K64" s="2" t="s">
        <v>145</v>
      </c>
      <c r="L64" s="1">
        <v>1987</v>
      </c>
      <c r="M64" s="1" t="s">
        <v>49</v>
      </c>
      <c r="N64" s="1" t="s">
        <v>23</v>
      </c>
    </row>
    <row r="65" spans="1:13" ht="87">
      <c r="A65" s="1" t="str">
        <f>"2023-01-09"</f>
        <v>2023-01-09</v>
      </c>
      <c r="B65" s="1" t="str">
        <f>"1700"</f>
        <v>1700</v>
      </c>
      <c r="C65" s="2" t="s">
        <v>146</v>
      </c>
      <c r="D65" s="2" t="s">
        <v>474</v>
      </c>
      <c r="E65" s="1" t="str">
        <f>"2019"</f>
        <v>2019</v>
      </c>
      <c r="F65" s="1">
        <v>5</v>
      </c>
      <c r="G65" s="1" t="s">
        <v>14</v>
      </c>
      <c r="I65" s="1" t="s">
        <v>17</v>
      </c>
      <c r="J65" s="3"/>
      <c r="K65" s="2" t="s">
        <v>147</v>
      </c>
      <c r="L65" s="1">
        <v>2019</v>
      </c>
      <c r="M65" s="1" t="s">
        <v>18</v>
      </c>
    </row>
    <row r="66" spans="1:13" ht="72">
      <c r="A66" s="1" t="str">
        <f>"2023-01-09"</f>
        <v>2023-01-09</v>
      </c>
      <c r="B66" s="1" t="str">
        <f>"1715"</f>
        <v>1715</v>
      </c>
      <c r="C66" s="2" t="s">
        <v>148</v>
      </c>
      <c r="D66" s="2" t="s">
        <v>150</v>
      </c>
      <c r="E66" s="1" t="str">
        <f>"2019"</f>
        <v>2019</v>
      </c>
      <c r="F66" s="1">
        <v>6</v>
      </c>
      <c r="G66" s="1" t="s">
        <v>20</v>
      </c>
      <c r="I66" s="1" t="s">
        <v>17</v>
      </c>
      <c r="J66" s="3"/>
      <c r="K66" s="2" t="s">
        <v>149</v>
      </c>
      <c r="L66" s="1">
        <v>2019</v>
      </c>
      <c r="M66" s="1" t="s">
        <v>18</v>
      </c>
    </row>
    <row r="67" spans="1:13" ht="28.5">
      <c r="A67" s="1" t="str">
        <f>"2023-01-09"</f>
        <v>2023-01-09</v>
      </c>
      <c r="B67" s="1" t="str">
        <f>"1730"</f>
        <v>1730</v>
      </c>
      <c r="C67" s="2" t="s">
        <v>151</v>
      </c>
      <c r="E67" s="1" t="str">
        <f>"2020"</f>
        <v>2020</v>
      </c>
      <c r="F67" s="1">
        <v>134</v>
      </c>
      <c r="G67" s="1" t="s">
        <v>60</v>
      </c>
      <c r="J67" s="3"/>
      <c r="K67" s="2" t="s">
        <v>152</v>
      </c>
      <c r="L67" s="1">
        <v>2020</v>
      </c>
      <c r="M67" s="1" t="s">
        <v>28</v>
      </c>
    </row>
    <row r="68" spans="1:13" ht="72">
      <c r="A68" s="1" t="str">
        <f>"2023-01-09"</f>
        <v>2023-01-09</v>
      </c>
      <c r="B68" s="1" t="str">
        <f>"1800"</f>
        <v>1800</v>
      </c>
      <c r="C68" s="2" t="s">
        <v>153</v>
      </c>
      <c r="D68" s="2" t="s">
        <v>155</v>
      </c>
      <c r="E68" s="1" t="str">
        <f>"2022"</f>
        <v>2022</v>
      </c>
      <c r="F68" s="1">
        <v>5</v>
      </c>
      <c r="G68" s="1" t="s">
        <v>20</v>
      </c>
      <c r="I68" s="1" t="s">
        <v>17</v>
      </c>
      <c r="J68" s="3"/>
      <c r="K68" s="2" t="s">
        <v>154</v>
      </c>
      <c r="L68" s="1">
        <v>2022</v>
      </c>
      <c r="M68" s="1" t="s">
        <v>18</v>
      </c>
    </row>
    <row r="69" spans="1:13" ht="72">
      <c r="A69" s="1" t="str">
        <f>"2023-01-09"</f>
        <v>2023-01-09</v>
      </c>
      <c r="B69" s="1" t="str">
        <f>"1830"</f>
        <v>1830</v>
      </c>
      <c r="C69" s="2" t="s">
        <v>153</v>
      </c>
      <c r="E69" s="1" t="str">
        <f>"01"</f>
        <v>01</v>
      </c>
      <c r="F69" s="1">
        <v>0</v>
      </c>
      <c r="G69" s="1" t="s">
        <v>20</v>
      </c>
      <c r="I69" s="1" t="s">
        <v>17</v>
      </c>
      <c r="J69" s="3"/>
      <c r="K69" s="2" t="s">
        <v>156</v>
      </c>
      <c r="L69" s="1">
        <v>2019</v>
      </c>
      <c r="M69" s="1" t="s">
        <v>18</v>
      </c>
    </row>
    <row r="70" spans="1:13" ht="57.75">
      <c r="A70" s="1" t="str">
        <f>"2023-01-09"</f>
        <v>2023-01-09</v>
      </c>
      <c r="B70" s="1" t="str">
        <f>"1840"</f>
        <v>1840</v>
      </c>
      <c r="C70" s="2" t="s">
        <v>157</v>
      </c>
      <c r="E70" s="1" t="str">
        <f>"2023"</f>
        <v>2023</v>
      </c>
      <c r="F70" s="1">
        <v>1</v>
      </c>
      <c r="G70" s="1" t="s">
        <v>60</v>
      </c>
      <c r="J70" s="3"/>
      <c r="K70" s="2" t="s">
        <v>158</v>
      </c>
      <c r="L70" s="1">
        <v>2023</v>
      </c>
      <c r="M70" s="1" t="s">
        <v>18</v>
      </c>
    </row>
    <row r="71" spans="1:14" ht="72">
      <c r="A71" s="6" t="str">
        <f>"2023-01-09"</f>
        <v>2023-01-09</v>
      </c>
      <c r="B71" s="6" t="str">
        <f>"1850"</f>
        <v>1850</v>
      </c>
      <c r="C71" s="5" t="s">
        <v>159</v>
      </c>
      <c r="D71" s="5" t="s">
        <v>161</v>
      </c>
      <c r="E71" s="6" t="str">
        <f>"01"</f>
        <v>01</v>
      </c>
      <c r="F71" s="6">
        <v>8</v>
      </c>
      <c r="G71" s="6" t="s">
        <v>20</v>
      </c>
      <c r="H71" s="6"/>
      <c r="I71" s="6" t="s">
        <v>17</v>
      </c>
      <c r="J71" s="4" t="s">
        <v>495</v>
      </c>
      <c r="K71" s="5" t="s">
        <v>160</v>
      </c>
      <c r="L71" s="6">
        <v>2015</v>
      </c>
      <c r="M71" s="6" t="s">
        <v>35</v>
      </c>
      <c r="N71" s="6" t="s">
        <v>23</v>
      </c>
    </row>
    <row r="72" spans="1:14" ht="72">
      <c r="A72" s="6" t="str">
        <f>"2023-01-09"</f>
        <v>2023-01-09</v>
      </c>
      <c r="B72" s="6" t="str">
        <f>"1940"</f>
        <v>1940</v>
      </c>
      <c r="C72" s="5" t="s">
        <v>162</v>
      </c>
      <c r="D72" s="5" t="s">
        <v>475</v>
      </c>
      <c r="E72" s="6" t="str">
        <f>"01"</f>
        <v>01</v>
      </c>
      <c r="F72" s="6">
        <v>4</v>
      </c>
      <c r="G72" s="6" t="s">
        <v>94</v>
      </c>
      <c r="H72" s="6" t="s">
        <v>163</v>
      </c>
      <c r="I72" s="6" t="s">
        <v>17</v>
      </c>
      <c r="J72" s="4" t="s">
        <v>499</v>
      </c>
      <c r="K72" s="5" t="s">
        <v>164</v>
      </c>
      <c r="L72" s="6">
        <v>2016</v>
      </c>
      <c r="M72" s="6" t="s">
        <v>28</v>
      </c>
      <c r="N72" s="6"/>
    </row>
    <row r="73" spans="1:14" ht="72">
      <c r="A73" s="6" t="str">
        <f>"2023-01-09"</f>
        <v>2023-01-09</v>
      </c>
      <c r="B73" s="6" t="str">
        <f>"2030"</f>
        <v>2030</v>
      </c>
      <c r="C73" s="5" t="s">
        <v>165</v>
      </c>
      <c r="D73" s="5" t="s">
        <v>167</v>
      </c>
      <c r="E73" s="6" t="str">
        <f>"01"</f>
        <v>01</v>
      </c>
      <c r="F73" s="6">
        <v>52</v>
      </c>
      <c r="G73" s="6" t="s">
        <v>20</v>
      </c>
      <c r="H73" s="6"/>
      <c r="I73" s="6" t="s">
        <v>17</v>
      </c>
      <c r="J73" s="4" t="s">
        <v>500</v>
      </c>
      <c r="K73" s="5" t="s">
        <v>166</v>
      </c>
      <c r="L73" s="6">
        <v>2019</v>
      </c>
      <c r="M73" s="6" t="s">
        <v>18</v>
      </c>
      <c r="N73" s="6"/>
    </row>
    <row r="74" spans="1:14" ht="72">
      <c r="A74" s="6" t="str">
        <f>"2023-01-09"</f>
        <v>2023-01-09</v>
      </c>
      <c r="B74" s="6" t="str">
        <f>"2110"</f>
        <v>2110</v>
      </c>
      <c r="C74" s="5" t="s">
        <v>168</v>
      </c>
      <c r="D74" s="5"/>
      <c r="E74" s="6" t="str">
        <f>" "</f>
        <v> </v>
      </c>
      <c r="F74" s="6">
        <v>0</v>
      </c>
      <c r="G74" s="6" t="s">
        <v>14</v>
      </c>
      <c r="H74" s="6" t="s">
        <v>98</v>
      </c>
      <c r="I74" s="6" t="s">
        <v>17</v>
      </c>
      <c r="J74" s="4" t="s">
        <v>501</v>
      </c>
      <c r="K74" s="5" t="s">
        <v>169</v>
      </c>
      <c r="L74" s="6">
        <v>2020</v>
      </c>
      <c r="M74" s="6" t="s">
        <v>18</v>
      </c>
      <c r="N74" s="6"/>
    </row>
    <row r="75" spans="1:13" ht="72">
      <c r="A75" s="1" t="str">
        <f>"2023-01-09"</f>
        <v>2023-01-09</v>
      </c>
      <c r="B75" s="1" t="str">
        <f>"2255"</f>
        <v>2255</v>
      </c>
      <c r="C75" s="2" t="s">
        <v>170</v>
      </c>
      <c r="E75" s="1" t="str">
        <f>" "</f>
        <v> </v>
      </c>
      <c r="F75" s="1">
        <v>0</v>
      </c>
      <c r="G75" s="1" t="s">
        <v>94</v>
      </c>
      <c r="H75" s="1" t="s">
        <v>127</v>
      </c>
      <c r="I75" s="1" t="s">
        <v>17</v>
      </c>
      <c r="J75" s="3"/>
      <c r="K75" s="2" t="s">
        <v>171</v>
      </c>
      <c r="L75" s="1">
        <v>1993</v>
      </c>
      <c r="M75" s="1" t="s">
        <v>18</v>
      </c>
    </row>
    <row r="76" spans="1:13" ht="87">
      <c r="A76" s="1" t="str">
        <f>"2023-01-09"</f>
        <v>2023-01-09</v>
      </c>
      <c r="B76" s="1" t="str">
        <f>"2355"</f>
        <v>2355</v>
      </c>
      <c r="C76" s="2" t="s">
        <v>102</v>
      </c>
      <c r="E76" s="1" t="str">
        <f>" "</f>
        <v> </v>
      </c>
      <c r="F76" s="1">
        <v>0</v>
      </c>
      <c r="G76" s="1" t="s">
        <v>20</v>
      </c>
      <c r="I76" s="1" t="s">
        <v>17</v>
      </c>
      <c r="J76" s="3"/>
      <c r="K76" s="2" t="s">
        <v>103</v>
      </c>
      <c r="L76" s="1">
        <v>2021</v>
      </c>
      <c r="M76" s="1" t="s">
        <v>18</v>
      </c>
    </row>
    <row r="77" spans="1:13" ht="87">
      <c r="A77" s="1" t="str">
        <f>"2023-01-09"</f>
        <v>2023-01-09</v>
      </c>
      <c r="B77" s="1" t="str">
        <f>"2400"</f>
        <v>2400</v>
      </c>
      <c r="C77" s="2" t="s">
        <v>13</v>
      </c>
      <c r="E77" s="1" t="str">
        <f>"02"</f>
        <v>02</v>
      </c>
      <c r="F77" s="1">
        <v>9</v>
      </c>
      <c r="G77" s="1" t="s">
        <v>14</v>
      </c>
      <c r="H77" s="1" t="s">
        <v>15</v>
      </c>
      <c r="I77" s="1" t="s">
        <v>17</v>
      </c>
      <c r="J77" s="3"/>
      <c r="K77" s="2" t="s">
        <v>16</v>
      </c>
      <c r="L77" s="1">
        <v>2011</v>
      </c>
      <c r="M77" s="1" t="s">
        <v>18</v>
      </c>
    </row>
    <row r="78" spans="1:13" ht="87">
      <c r="A78" s="1" t="str">
        <f>"2023-01-09"</f>
        <v>2023-01-09</v>
      </c>
      <c r="B78" s="1" t="str">
        <f>"2500"</f>
        <v>2500</v>
      </c>
      <c r="C78" s="2" t="s">
        <v>13</v>
      </c>
      <c r="E78" s="1" t="str">
        <f>"02"</f>
        <v>02</v>
      </c>
      <c r="F78" s="1">
        <v>9</v>
      </c>
      <c r="G78" s="1" t="s">
        <v>14</v>
      </c>
      <c r="H78" s="1" t="s">
        <v>15</v>
      </c>
      <c r="I78" s="1" t="s">
        <v>17</v>
      </c>
      <c r="J78" s="3"/>
      <c r="K78" s="2" t="s">
        <v>16</v>
      </c>
      <c r="L78" s="1">
        <v>2011</v>
      </c>
      <c r="M78" s="1" t="s">
        <v>18</v>
      </c>
    </row>
    <row r="79" spans="1:13" ht="87">
      <c r="A79" s="1" t="str">
        <f>"2023-01-09"</f>
        <v>2023-01-09</v>
      </c>
      <c r="B79" s="1" t="str">
        <f>"2600"</f>
        <v>2600</v>
      </c>
      <c r="C79" s="2" t="s">
        <v>13</v>
      </c>
      <c r="E79" s="1" t="str">
        <f>"02"</f>
        <v>02</v>
      </c>
      <c r="F79" s="1">
        <v>9</v>
      </c>
      <c r="G79" s="1" t="s">
        <v>14</v>
      </c>
      <c r="H79" s="1" t="s">
        <v>15</v>
      </c>
      <c r="I79" s="1" t="s">
        <v>17</v>
      </c>
      <c r="J79" s="3"/>
      <c r="K79" s="2" t="s">
        <v>16</v>
      </c>
      <c r="L79" s="1">
        <v>2011</v>
      </c>
      <c r="M79" s="1" t="s">
        <v>18</v>
      </c>
    </row>
    <row r="80" spans="1:13" ht="87">
      <c r="A80" s="1" t="str">
        <f>"2023-01-09"</f>
        <v>2023-01-09</v>
      </c>
      <c r="B80" s="1" t="str">
        <f>"2700"</f>
        <v>2700</v>
      </c>
      <c r="C80" s="2" t="s">
        <v>13</v>
      </c>
      <c r="E80" s="1" t="str">
        <f>"02"</f>
        <v>02</v>
      </c>
      <c r="F80" s="1">
        <v>9</v>
      </c>
      <c r="G80" s="1" t="s">
        <v>14</v>
      </c>
      <c r="H80" s="1" t="s">
        <v>15</v>
      </c>
      <c r="I80" s="1" t="s">
        <v>17</v>
      </c>
      <c r="J80" s="3"/>
      <c r="K80" s="2" t="s">
        <v>16</v>
      </c>
      <c r="L80" s="1">
        <v>2011</v>
      </c>
      <c r="M80" s="1" t="s">
        <v>18</v>
      </c>
    </row>
    <row r="81" spans="1:13" ht="87">
      <c r="A81" s="1" t="str">
        <f>"2023-01-09"</f>
        <v>2023-01-09</v>
      </c>
      <c r="B81" s="1" t="str">
        <f>"2800"</f>
        <v>2800</v>
      </c>
      <c r="C81" s="2" t="s">
        <v>13</v>
      </c>
      <c r="E81" s="1" t="str">
        <f>"02"</f>
        <v>02</v>
      </c>
      <c r="F81" s="1">
        <v>9</v>
      </c>
      <c r="G81" s="1" t="s">
        <v>14</v>
      </c>
      <c r="H81" s="1" t="s">
        <v>15</v>
      </c>
      <c r="I81" s="1" t="s">
        <v>17</v>
      </c>
      <c r="J81" s="3"/>
      <c r="K81" s="2" t="s">
        <v>16</v>
      </c>
      <c r="L81" s="1">
        <v>2011</v>
      </c>
      <c r="M81" s="1" t="s">
        <v>18</v>
      </c>
    </row>
    <row r="82" spans="1:13" ht="87">
      <c r="A82" s="1" t="str">
        <f>"2023-01-10"</f>
        <v>2023-01-10</v>
      </c>
      <c r="B82" s="1" t="str">
        <f>"0500"</f>
        <v>0500</v>
      </c>
      <c r="C82" s="2" t="s">
        <v>13</v>
      </c>
      <c r="E82" s="1" t="str">
        <f>"02"</f>
        <v>02</v>
      </c>
      <c r="F82" s="1">
        <v>9</v>
      </c>
      <c r="G82" s="1" t="s">
        <v>14</v>
      </c>
      <c r="H82" s="1" t="s">
        <v>15</v>
      </c>
      <c r="I82" s="1" t="s">
        <v>17</v>
      </c>
      <c r="J82" s="3"/>
      <c r="K82" s="2" t="s">
        <v>16</v>
      </c>
      <c r="L82" s="1">
        <v>2011</v>
      </c>
      <c r="M82" s="1" t="s">
        <v>18</v>
      </c>
    </row>
    <row r="83" spans="1:13" ht="28.5">
      <c r="A83" s="1" t="str">
        <f>"2023-01-10"</f>
        <v>2023-01-10</v>
      </c>
      <c r="B83" s="1" t="str">
        <f>"0600"</f>
        <v>0600</v>
      </c>
      <c r="C83" s="2" t="s">
        <v>19</v>
      </c>
      <c r="D83" s="2" t="s">
        <v>172</v>
      </c>
      <c r="E83" s="1" t="str">
        <f>"02"</f>
        <v>02</v>
      </c>
      <c r="F83" s="1">
        <v>9</v>
      </c>
      <c r="G83" s="1" t="s">
        <v>14</v>
      </c>
      <c r="I83" s="1" t="s">
        <v>17</v>
      </c>
      <c r="J83" s="3"/>
      <c r="K83" s="2" t="s">
        <v>21</v>
      </c>
      <c r="L83" s="1">
        <v>2019</v>
      </c>
      <c r="M83" s="1" t="s">
        <v>18</v>
      </c>
    </row>
    <row r="84" spans="1:13" ht="28.5">
      <c r="A84" s="1" t="str">
        <f>"2023-01-10"</f>
        <v>2023-01-10</v>
      </c>
      <c r="B84" s="1" t="str">
        <f>"0625"</f>
        <v>0625</v>
      </c>
      <c r="C84" s="2" t="s">
        <v>19</v>
      </c>
      <c r="D84" s="2" t="s">
        <v>173</v>
      </c>
      <c r="E84" s="1" t="str">
        <f>"02"</f>
        <v>02</v>
      </c>
      <c r="F84" s="1">
        <v>10</v>
      </c>
      <c r="G84" s="1" t="s">
        <v>20</v>
      </c>
      <c r="I84" s="1" t="s">
        <v>17</v>
      </c>
      <c r="J84" s="3"/>
      <c r="K84" s="2" t="s">
        <v>21</v>
      </c>
      <c r="L84" s="1">
        <v>2019</v>
      </c>
      <c r="M84" s="1" t="s">
        <v>18</v>
      </c>
    </row>
    <row r="85" spans="1:13" ht="57.75">
      <c r="A85" s="1" t="str">
        <f>"2023-01-10"</f>
        <v>2023-01-10</v>
      </c>
      <c r="B85" s="1" t="str">
        <f>"0650"</f>
        <v>0650</v>
      </c>
      <c r="C85" s="2" t="s">
        <v>25</v>
      </c>
      <c r="D85" s="2" t="s">
        <v>175</v>
      </c>
      <c r="E85" s="1" t="str">
        <f>"01"</f>
        <v>01</v>
      </c>
      <c r="F85" s="1">
        <v>12</v>
      </c>
      <c r="G85" s="1" t="s">
        <v>20</v>
      </c>
      <c r="I85" s="1" t="s">
        <v>17</v>
      </c>
      <c r="J85" s="3"/>
      <c r="K85" s="2" t="s">
        <v>174</v>
      </c>
      <c r="L85" s="1">
        <v>2018</v>
      </c>
      <c r="M85" s="1" t="s">
        <v>28</v>
      </c>
    </row>
    <row r="86" spans="1:13" ht="72">
      <c r="A86" s="1" t="str">
        <f>"2023-01-10"</f>
        <v>2023-01-10</v>
      </c>
      <c r="B86" s="1" t="str">
        <f>"0715"</f>
        <v>0715</v>
      </c>
      <c r="C86" s="2" t="s">
        <v>29</v>
      </c>
      <c r="D86" s="2" t="s">
        <v>177</v>
      </c>
      <c r="E86" s="1" t="str">
        <f>"01"</f>
        <v>01</v>
      </c>
      <c r="F86" s="1">
        <v>6</v>
      </c>
      <c r="G86" s="1" t="s">
        <v>20</v>
      </c>
      <c r="I86" s="1" t="s">
        <v>17</v>
      </c>
      <c r="J86" s="3"/>
      <c r="K86" s="2" t="s">
        <v>176</v>
      </c>
      <c r="L86" s="1">
        <v>2016</v>
      </c>
      <c r="M86" s="1" t="s">
        <v>18</v>
      </c>
    </row>
    <row r="87" spans="1:13" ht="43.5">
      <c r="A87" s="1" t="str">
        <f>"2023-01-10"</f>
        <v>2023-01-10</v>
      </c>
      <c r="B87" s="1" t="str">
        <f>"0730"</f>
        <v>0730</v>
      </c>
      <c r="C87" s="2" t="s">
        <v>32</v>
      </c>
      <c r="D87" s="2" t="s">
        <v>179</v>
      </c>
      <c r="E87" s="1" t="str">
        <f>"01"</f>
        <v>01</v>
      </c>
      <c r="F87" s="1">
        <v>4</v>
      </c>
      <c r="G87" s="1" t="s">
        <v>20</v>
      </c>
      <c r="I87" s="1" t="s">
        <v>17</v>
      </c>
      <c r="J87" s="3"/>
      <c r="K87" s="2" t="s">
        <v>178</v>
      </c>
      <c r="L87" s="1">
        <v>2009</v>
      </c>
      <c r="M87" s="1" t="s">
        <v>35</v>
      </c>
    </row>
    <row r="88" spans="1:13" ht="72">
      <c r="A88" s="1" t="str">
        <f>"2023-01-10"</f>
        <v>2023-01-10</v>
      </c>
      <c r="B88" s="1" t="str">
        <f>"0755"</f>
        <v>0755</v>
      </c>
      <c r="C88" s="2" t="s">
        <v>36</v>
      </c>
      <c r="D88" s="2" t="s">
        <v>181</v>
      </c>
      <c r="E88" s="1" t="str">
        <f>"02"</f>
        <v>02</v>
      </c>
      <c r="F88" s="1">
        <v>20</v>
      </c>
      <c r="G88" s="1" t="s">
        <v>20</v>
      </c>
      <c r="I88" s="1" t="s">
        <v>17</v>
      </c>
      <c r="J88" s="3"/>
      <c r="K88" s="2" t="s">
        <v>180</v>
      </c>
      <c r="L88" s="1">
        <v>2020</v>
      </c>
      <c r="M88" s="1" t="s">
        <v>28</v>
      </c>
    </row>
    <row r="89" spans="1:13" ht="87">
      <c r="A89" s="1" t="str">
        <f>"2023-01-10"</f>
        <v>2023-01-10</v>
      </c>
      <c r="B89" s="1" t="str">
        <f>"0805"</f>
        <v>0805</v>
      </c>
      <c r="C89" s="2" t="s">
        <v>39</v>
      </c>
      <c r="D89" s="2" t="s">
        <v>183</v>
      </c>
      <c r="E89" s="1" t="str">
        <f>"01"</f>
        <v>01</v>
      </c>
      <c r="F89" s="1">
        <v>28</v>
      </c>
      <c r="G89" s="1" t="s">
        <v>20</v>
      </c>
      <c r="I89" s="1" t="s">
        <v>17</v>
      </c>
      <c r="J89" s="3"/>
      <c r="K89" s="2" t="s">
        <v>182</v>
      </c>
      <c r="L89" s="1">
        <v>2020</v>
      </c>
      <c r="M89" s="1" t="s">
        <v>28</v>
      </c>
    </row>
    <row r="90" spans="1:13" ht="72">
      <c r="A90" s="1" t="str">
        <f>"2023-01-10"</f>
        <v>2023-01-10</v>
      </c>
      <c r="B90" s="1" t="str">
        <f>"0815"</f>
        <v>0815</v>
      </c>
      <c r="C90" s="2" t="s">
        <v>184</v>
      </c>
      <c r="D90" s="2" t="s">
        <v>186</v>
      </c>
      <c r="E90" s="1" t="str">
        <f>"01"</f>
        <v>01</v>
      </c>
      <c r="F90" s="1">
        <v>10</v>
      </c>
      <c r="G90" s="1" t="s">
        <v>20</v>
      </c>
      <c r="I90" s="1" t="s">
        <v>17</v>
      </c>
      <c r="J90" s="3"/>
      <c r="K90" s="2" t="s">
        <v>185</v>
      </c>
      <c r="L90" s="1">
        <v>2020</v>
      </c>
      <c r="M90" s="1" t="s">
        <v>45</v>
      </c>
    </row>
    <row r="91" spans="1:14" ht="43.5">
      <c r="A91" s="1" t="str">
        <f>"2023-01-10"</f>
        <v>2023-01-10</v>
      </c>
      <c r="B91" s="1" t="str">
        <f>"0820"</f>
        <v>0820</v>
      </c>
      <c r="C91" s="2" t="s">
        <v>46</v>
      </c>
      <c r="D91" s="2" t="s">
        <v>476</v>
      </c>
      <c r="E91" s="1" t="str">
        <f>"02"</f>
        <v>02</v>
      </c>
      <c r="F91" s="1">
        <v>25</v>
      </c>
      <c r="G91" s="1" t="s">
        <v>14</v>
      </c>
      <c r="I91" s="1" t="s">
        <v>17</v>
      </c>
      <c r="J91" s="3"/>
      <c r="K91" s="2" t="s">
        <v>187</v>
      </c>
      <c r="L91" s="1">
        <v>1987</v>
      </c>
      <c r="M91" s="1" t="s">
        <v>49</v>
      </c>
      <c r="N91" s="1" t="s">
        <v>23</v>
      </c>
    </row>
    <row r="92" spans="1:13" ht="87">
      <c r="A92" s="1" t="str">
        <f>"2023-01-10"</f>
        <v>2023-01-10</v>
      </c>
      <c r="B92" s="1" t="str">
        <f>"0845"</f>
        <v>0845</v>
      </c>
      <c r="C92" s="2" t="s">
        <v>50</v>
      </c>
      <c r="D92" s="2" t="s">
        <v>189</v>
      </c>
      <c r="E92" s="1" t="str">
        <f>"02"</f>
        <v>02</v>
      </c>
      <c r="F92" s="1">
        <v>11</v>
      </c>
      <c r="G92" s="1" t="s">
        <v>14</v>
      </c>
      <c r="I92" s="1" t="s">
        <v>17</v>
      </c>
      <c r="J92" s="3"/>
      <c r="K92" s="2" t="s">
        <v>188</v>
      </c>
      <c r="L92" s="1">
        <v>2014</v>
      </c>
      <c r="M92" s="1" t="s">
        <v>18</v>
      </c>
    </row>
    <row r="93" spans="1:13" ht="87">
      <c r="A93" s="1" t="str">
        <f>"2023-01-10"</f>
        <v>2023-01-10</v>
      </c>
      <c r="B93" s="1" t="str">
        <f>"0910"</f>
        <v>0910</v>
      </c>
      <c r="C93" s="2" t="s">
        <v>50</v>
      </c>
      <c r="D93" s="2" t="s">
        <v>191</v>
      </c>
      <c r="E93" s="1" t="str">
        <f>"02"</f>
        <v>02</v>
      </c>
      <c r="F93" s="1">
        <v>12</v>
      </c>
      <c r="G93" s="1" t="s">
        <v>20</v>
      </c>
      <c r="I93" s="1" t="s">
        <v>17</v>
      </c>
      <c r="J93" s="3"/>
      <c r="K93" s="2" t="s">
        <v>190</v>
      </c>
      <c r="L93" s="1">
        <v>2014</v>
      </c>
      <c r="M93" s="1" t="s">
        <v>18</v>
      </c>
    </row>
    <row r="94" spans="1:13" ht="72">
      <c r="A94" s="1" t="str">
        <f>"2023-01-10"</f>
        <v>2023-01-10</v>
      </c>
      <c r="B94" s="1" t="str">
        <f>"0935"</f>
        <v>0935</v>
      </c>
      <c r="C94" s="2" t="s">
        <v>56</v>
      </c>
      <c r="D94" s="2" t="s">
        <v>193</v>
      </c>
      <c r="E94" s="1" t="str">
        <f>"03"</f>
        <v>03</v>
      </c>
      <c r="F94" s="1">
        <v>11</v>
      </c>
      <c r="G94" s="1" t="s">
        <v>20</v>
      </c>
      <c r="I94" s="1" t="s">
        <v>17</v>
      </c>
      <c r="J94" s="3"/>
      <c r="K94" s="2" t="s">
        <v>192</v>
      </c>
      <c r="L94" s="1">
        <v>2019</v>
      </c>
      <c r="M94" s="1" t="s">
        <v>28</v>
      </c>
    </row>
    <row r="95" spans="1:14" ht="72">
      <c r="A95" s="1" t="str">
        <f>"2023-01-10"</f>
        <v>2023-01-10</v>
      </c>
      <c r="B95" s="1" t="str">
        <f>"1000"</f>
        <v>1000</v>
      </c>
      <c r="C95" s="2" t="s">
        <v>159</v>
      </c>
      <c r="D95" s="2" t="s">
        <v>161</v>
      </c>
      <c r="E95" s="1" t="str">
        <f>"01"</f>
        <v>01</v>
      </c>
      <c r="F95" s="1">
        <v>8</v>
      </c>
      <c r="G95" s="1" t="s">
        <v>20</v>
      </c>
      <c r="I95" s="1" t="s">
        <v>17</v>
      </c>
      <c r="J95" s="3"/>
      <c r="K95" s="2" t="s">
        <v>160</v>
      </c>
      <c r="L95" s="1">
        <v>2015</v>
      </c>
      <c r="M95" s="1" t="s">
        <v>35</v>
      </c>
      <c r="N95" s="1" t="s">
        <v>23</v>
      </c>
    </row>
    <row r="96" spans="1:13" ht="28.5">
      <c r="A96" s="1" t="str">
        <f>"2023-01-10"</f>
        <v>2023-01-10</v>
      </c>
      <c r="B96" s="1" t="str">
        <f>"1050"</f>
        <v>1050</v>
      </c>
      <c r="C96" s="2" t="s">
        <v>194</v>
      </c>
      <c r="D96" s="2" t="s">
        <v>196</v>
      </c>
      <c r="E96" s="1" t="str">
        <f>"01"</f>
        <v>01</v>
      </c>
      <c r="F96" s="1">
        <v>4</v>
      </c>
      <c r="G96" s="1" t="s">
        <v>20</v>
      </c>
      <c r="I96" s="1" t="s">
        <v>17</v>
      </c>
      <c r="J96" s="3"/>
      <c r="K96" s="2" t="s">
        <v>195</v>
      </c>
      <c r="L96" s="1">
        <v>2010</v>
      </c>
      <c r="M96" s="1" t="s">
        <v>18</v>
      </c>
    </row>
    <row r="97" spans="1:13" ht="72">
      <c r="A97" s="1" t="str">
        <f>"2023-01-10"</f>
        <v>2023-01-10</v>
      </c>
      <c r="B97" s="1" t="str">
        <f>"1100"</f>
        <v>1100</v>
      </c>
      <c r="C97" s="2" t="s">
        <v>165</v>
      </c>
      <c r="D97" s="2" t="s">
        <v>167</v>
      </c>
      <c r="E97" s="1" t="str">
        <f>"01"</f>
        <v>01</v>
      </c>
      <c r="F97" s="1">
        <v>52</v>
      </c>
      <c r="G97" s="1" t="s">
        <v>20</v>
      </c>
      <c r="I97" s="1" t="s">
        <v>17</v>
      </c>
      <c r="J97" s="3"/>
      <c r="K97" s="2" t="s">
        <v>166</v>
      </c>
      <c r="L97" s="1">
        <v>2019</v>
      </c>
      <c r="M97" s="1" t="s">
        <v>18</v>
      </c>
    </row>
    <row r="98" spans="1:13" ht="72">
      <c r="A98" s="1" t="str">
        <f>"2023-01-10"</f>
        <v>2023-01-10</v>
      </c>
      <c r="B98" s="1" t="str">
        <f>"1140"</f>
        <v>1140</v>
      </c>
      <c r="C98" s="2" t="s">
        <v>168</v>
      </c>
      <c r="E98" s="1" t="str">
        <f>" "</f>
        <v> </v>
      </c>
      <c r="F98" s="1">
        <v>0</v>
      </c>
      <c r="G98" s="1" t="s">
        <v>14</v>
      </c>
      <c r="H98" s="1" t="s">
        <v>98</v>
      </c>
      <c r="I98" s="1" t="s">
        <v>17</v>
      </c>
      <c r="J98" s="3"/>
      <c r="K98" s="2" t="s">
        <v>169</v>
      </c>
      <c r="L98" s="1">
        <v>2020</v>
      </c>
      <c r="M98" s="1" t="s">
        <v>18</v>
      </c>
    </row>
    <row r="99" spans="1:14" ht="87">
      <c r="A99" s="1" t="str">
        <f>"2023-01-10"</f>
        <v>2023-01-10</v>
      </c>
      <c r="B99" s="1" t="str">
        <f>"1325"</f>
        <v>1325</v>
      </c>
      <c r="C99" s="2" t="s">
        <v>197</v>
      </c>
      <c r="E99" s="1" t="str">
        <f>" "</f>
        <v> </v>
      </c>
      <c r="F99" s="1">
        <v>0</v>
      </c>
      <c r="G99" s="1" t="s">
        <v>20</v>
      </c>
      <c r="I99" s="1" t="s">
        <v>17</v>
      </c>
      <c r="J99" s="3"/>
      <c r="K99" s="2" t="s">
        <v>198</v>
      </c>
      <c r="L99" s="1">
        <v>1989</v>
      </c>
      <c r="M99" s="1" t="s">
        <v>18</v>
      </c>
      <c r="N99" s="1" t="s">
        <v>23</v>
      </c>
    </row>
    <row r="100" spans="1:13" ht="43.5">
      <c r="A100" s="1" t="str">
        <f>"2023-01-10"</f>
        <v>2023-01-10</v>
      </c>
      <c r="B100" s="1" t="str">
        <f>"1400"</f>
        <v>1400</v>
      </c>
      <c r="C100" s="2" t="s">
        <v>129</v>
      </c>
      <c r="E100" s="1" t="str">
        <f>"04"</f>
        <v>04</v>
      </c>
      <c r="F100" s="1">
        <v>77</v>
      </c>
      <c r="G100" s="1" t="s">
        <v>14</v>
      </c>
      <c r="H100" s="1" t="s">
        <v>73</v>
      </c>
      <c r="I100" s="1" t="s">
        <v>17</v>
      </c>
      <c r="J100" s="3"/>
      <c r="K100" s="2" t="s">
        <v>199</v>
      </c>
      <c r="L100" s="1">
        <v>2022</v>
      </c>
      <c r="M100" s="1" t="s">
        <v>101</v>
      </c>
    </row>
    <row r="101" spans="1:13" ht="57.75">
      <c r="A101" s="1" t="str">
        <f>"2023-01-10"</f>
        <v>2023-01-10</v>
      </c>
      <c r="B101" s="1" t="str">
        <f>"1430"</f>
        <v>1430</v>
      </c>
      <c r="C101" s="2" t="s">
        <v>131</v>
      </c>
      <c r="D101" s="2" t="s">
        <v>201</v>
      </c>
      <c r="E101" s="1" t="str">
        <f>"02"</f>
        <v>02</v>
      </c>
      <c r="F101" s="1">
        <v>48</v>
      </c>
      <c r="G101" s="1" t="s">
        <v>20</v>
      </c>
      <c r="I101" s="1" t="s">
        <v>17</v>
      </c>
      <c r="J101" s="3"/>
      <c r="K101" s="2" t="s">
        <v>200</v>
      </c>
      <c r="L101" s="1">
        <v>0</v>
      </c>
      <c r="M101" s="1" t="s">
        <v>18</v>
      </c>
    </row>
    <row r="102" spans="1:13" ht="57.75">
      <c r="A102" s="1" t="str">
        <f>"2023-01-10"</f>
        <v>2023-01-10</v>
      </c>
      <c r="B102" s="1" t="str">
        <f>"1500"</f>
        <v>1500</v>
      </c>
      <c r="C102" s="2" t="s">
        <v>50</v>
      </c>
      <c r="D102" s="2" t="s">
        <v>124</v>
      </c>
      <c r="E102" s="1" t="str">
        <f>"02"</f>
        <v>02</v>
      </c>
      <c r="F102" s="1">
        <v>10</v>
      </c>
      <c r="G102" s="1" t="s">
        <v>14</v>
      </c>
      <c r="I102" s="1" t="s">
        <v>17</v>
      </c>
      <c r="J102" s="3"/>
      <c r="K102" s="2" t="s">
        <v>123</v>
      </c>
      <c r="L102" s="1">
        <v>2014</v>
      </c>
      <c r="M102" s="1" t="s">
        <v>18</v>
      </c>
    </row>
    <row r="103" spans="1:13" ht="72">
      <c r="A103" s="1" t="str">
        <f>"2023-01-10"</f>
        <v>2023-01-10</v>
      </c>
      <c r="B103" s="1" t="str">
        <f>"1525"</f>
        <v>1525</v>
      </c>
      <c r="C103" s="2" t="s">
        <v>202</v>
      </c>
      <c r="D103" s="2" t="s">
        <v>204</v>
      </c>
      <c r="E103" s="1" t="str">
        <f>"01"</f>
        <v>01</v>
      </c>
      <c r="F103" s="1">
        <v>2</v>
      </c>
      <c r="G103" s="1" t="s">
        <v>20</v>
      </c>
      <c r="I103" s="1" t="s">
        <v>17</v>
      </c>
      <c r="J103" s="3"/>
      <c r="K103" s="2" t="s">
        <v>203</v>
      </c>
      <c r="L103" s="1">
        <v>0</v>
      </c>
      <c r="M103" s="1" t="s">
        <v>100</v>
      </c>
    </row>
    <row r="104" spans="1:13" ht="57.75">
      <c r="A104" s="1" t="str">
        <f>"2023-01-10"</f>
        <v>2023-01-10</v>
      </c>
      <c r="B104" s="1" t="str">
        <f>"1540"</f>
        <v>1540</v>
      </c>
      <c r="C104" s="2" t="s">
        <v>39</v>
      </c>
      <c r="D104" s="2" t="s">
        <v>206</v>
      </c>
      <c r="E104" s="1" t="str">
        <f>"01"</f>
        <v>01</v>
      </c>
      <c r="F104" s="1">
        <v>40</v>
      </c>
      <c r="G104" s="1" t="s">
        <v>20</v>
      </c>
      <c r="I104" s="1" t="s">
        <v>17</v>
      </c>
      <c r="J104" s="3"/>
      <c r="K104" s="2" t="s">
        <v>205</v>
      </c>
      <c r="L104" s="1">
        <v>2020</v>
      </c>
      <c r="M104" s="1" t="s">
        <v>28</v>
      </c>
    </row>
    <row r="105" spans="1:13" ht="43.5">
      <c r="A105" s="1" t="str">
        <f>"2023-01-10"</f>
        <v>2023-01-10</v>
      </c>
      <c r="B105" s="1" t="str">
        <f>"1555"</f>
        <v>1555</v>
      </c>
      <c r="C105" s="2" t="s">
        <v>138</v>
      </c>
      <c r="D105" s="2" t="s">
        <v>477</v>
      </c>
      <c r="E105" s="1" t="str">
        <f>"01"</f>
        <v>01</v>
      </c>
      <c r="F105" s="1">
        <v>7</v>
      </c>
      <c r="G105" s="1" t="s">
        <v>20</v>
      </c>
      <c r="I105" s="1" t="s">
        <v>17</v>
      </c>
      <c r="J105" s="3"/>
      <c r="K105" s="2" t="s">
        <v>207</v>
      </c>
      <c r="L105" s="1">
        <v>2021</v>
      </c>
      <c r="M105" s="1" t="s">
        <v>141</v>
      </c>
    </row>
    <row r="106" spans="1:14" ht="72">
      <c r="A106" s="1" t="str">
        <f>"2023-01-10"</f>
        <v>2023-01-10</v>
      </c>
      <c r="B106" s="1" t="str">
        <f>"1600"</f>
        <v>1600</v>
      </c>
      <c r="C106" s="2" t="s">
        <v>142</v>
      </c>
      <c r="D106" s="2" t="s">
        <v>209</v>
      </c>
      <c r="E106" s="1" t="str">
        <f>"01"</f>
        <v>01</v>
      </c>
      <c r="F106" s="1">
        <v>1</v>
      </c>
      <c r="G106" s="1" t="s">
        <v>20</v>
      </c>
      <c r="I106" s="1" t="s">
        <v>17</v>
      </c>
      <c r="J106" s="3"/>
      <c r="K106" s="2" t="s">
        <v>208</v>
      </c>
      <c r="L106" s="1">
        <v>2019</v>
      </c>
      <c r="M106" s="1" t="s">
        <v>18</v>
      </c>
      <c r="N106" s="1" t="s">
        <v>23</v>
      </c>
    </row>
    <row r="107" spans="1:14" ht="72">
      <c r="A107" s="1" t="str">
        <f>"2023-01-10"</f>
        <v>2023-01-10</v>
      </c>
      <c r="B107" s="1" t="str">
        <f>"1630"</f>
        <v>1630</v>
      </c>
      <c r="C107" s="2" t="s">
        <v>46</v>
      </c>
      <c r="D107" s="2" t="s">
        <v>48</v>
      </c>
      <c r="E107" s="1" t="str">
        <f>"02"</f>
        <v>02</v>
      </c>
      <c r="F107" s="1">
        <v>23</v>
      </c>
      <c r="G107" s="1" t="s">
        <v>14</v>
      </c>
      <c r="I107" s="1" t="s">
        <v>17</v>
      </c>
      <c r="J107" s="3"/>
      <c r="K107" s="2" t="s">
        <v>47</v>
      </c>
      <c r="L107" s="1">
        <v>1987</v>
      </c>
      <c r="M107" s="1" t="s">
        <v>49</v>
      </c>
      <c r="N107" s="1" t="s">
        <v>23</v>
      </c>
    </row>
    <row r="108" spans="1:13" ht="72">
      <c r="A108" s="1" t="str">
        <f>"2023-01-10"</f>
        <v>2023-01-10</v>
      </c>
      <c r="B108" s="1" t="str">
        <f>"1700"</f>
        <v>1700</v>
      </c>
      <c r="C108" s="2" t="s">
        <v>146</v>
      </c>
      <c r="D108" s="2" t="s">
        <v>478</v>
      </c>
      <c r="E108" s="1" t="str">
        <f>"2019"</f>
        <v>2019</v>
      </c>
      <c r="F108" s="1">
        <v>7</v>
      </c>
      <c r="G108" s="1" t="s">
        <v>20</v>
      </c>
      <c r="I108" s="1" t="s">
        <v>17</v>
      </c>
      <c r="J108" s="3"/>
      <c r="K108" s="2" t="s">
        <v>210</v>
      </c>
      <c r="L108" s="1">
        <v>2019</v>
      </c>
      <c r="M108" s="1" t="s">
        <v>18</v>
      </c>
    </row>
    <row r="109" spans="1:13" ht="72">
      <c r="A109" s="1" t="str">
        <f>"2023-01-10"</f>
        <v>2023-01-10</v>
      </c>
      <c r="B109" s="1" t="str">
        <f>"1715"</f>
        <v>1715</v>
      </c>
      <c r="C109" s="2" t="s">
        <v>148</v>
      </c>
      <c r="D109" s="2" t="s">
        <v>212</v>
      </c>
      <c r="E109" s="1" t="str">
        <f>"2019"</f>
        <v>2019</v>
      </c>
      <c r="F109" s="1">
        <v>8</v>
      </c>
      <c r="G109" s="1" t="s">
        <v>20</v>
      </c>
      <c r="I109" s="1" t="s">
        <v>17</v>
      </c>
      <c r="J109" s="3"/>
      <c r="K109" s="2" t="s">
        <v>211</v>
      </c>
      <c r="L109" s="1">
        <v>2019</v>
      </c>
      <c r="M109" s="1" t="s">
        <v>18</v>
      </c>
    </row>
    <row r="110" spans="1:13" ht="14.25">
      <c r="A110" s="1" t="str">
        <f>"2023-01-10"</f>
        <v>2023-01-10</v>
      </c>
      <c r="B110" s="1" t="str">
        <f>"1730"</f>
        <v>1730</v>
      </c>
      <c r="C110" s="2" t="s">
        <v>213</v>
      </c>
      <c r="E110" s="1" t="str">
        <f>"01"</f>
        <v>01</v>
      </c>
      <c r="F110" s="1">
        <v>88</v>
      </c>
      <c r="G110" s="1" t="s">
        <v>60</v>
      </c>
      <c r="J110" s="3"/>
      <c r="K110" s="2" t="s">
        <v>214</v>
      </c>
      <c r="L110" s="1">
        <v>0</v>
      </c>
      <c r="M110" s="1" t="s">
        <v>35</v>
      </c>
    </row>
    <row r="111" spans="1:13" ht="72">
      <c r="A111" s="1" t="str">
        <f>"2023-01-10"</f>
        <v>2023-01-10</v>
      </c>
      <c r="B111" s="1" t="str">
        <f>"1800"</f>
        <v>1800</v>
      </c>
      <c r="C111" s="2" t="s">
        <v>153</v>
      </c>
      <c r="D111" s="2" t="s">
        <v>155</v>
      </c>
      <c r="E111" s="1" t="str">
        <f>"2022"</f>
        <v>2022</v>
      </c>
      <c r="F111" s="1">
        <v>6</v>
      </c>
      <c r="G111" s="1" t="s">
        <v>20</v>
      </c>
      <c r="I111" s="1" t="s">
        <v>17</v>
      </c>
      <c r="J111" s="3"/>
      <c r="K111" s="2" t="s">
        <v>154</v>
      </c>
      <c r="L111" s="1">
        <v>2022</v>
      </c>
      <c r="M111" s="1" t="s">
        <v>18</v>
      </c>
    </row>
    <row r="112" spans="1:13" ht="57.75">
      <c r="A112" s="1" t="str">
        <f>"2023-01-10"</f>
        <v>2023-01-10</v>
      </c>
      <c r="B112" s="1" t="str">
        <f>"1830"</f>
        <v>1830</v>
      </c>
      <c r="C112" s="2" t="s">
        <v>157</v>
      </c>
      <c r="E112" s="1" t="str">
        <f>"2023"</f>
        <v>2023</v>
      </c>
      <c r="F112" s="1">
        <v>2</v>
      </c>
      <c r="G112" s="1" t="s">
        <v>60</v>
      </c>
      <c r="J112" s="3"/>
      <c r="K112" s="2" t="s">
        <v>158</v>
      </c>
      <c r="L112" s="1">
        <v>2023</v>
      </c>
      <c r="M112" s="1" t="s">
        <v>18</v>
      </c>
    </row>
    <row r="113" spans="1:14" ht="72">
      <c r="A113" s="6" t="str">
        <f>"2023-01-10"</f>
        <v>2023-01-10</v>
      </c>
      <c r="B113" s="6" t="str">
        <f>"1840"</f>
        <v>1840</v>
      </c>
      <c r="C113" s="5" t="s">
        <v>215</v>
      </c>
      <c r="D113" s="5" t="s">
        <v>217</v>
      </c>
      <c r="E113" s="6" t="str">
        <f>"02"</f>
        <v>02</v>
      </c>
      <c r="F113" s="6">
        <v>1</v>
      </c>
      <c r="G113" s="6" t="s">
        <v>20</v>
      </c>
      <c r="H113" s="6"/>
      <c r="I113" s="6" t="s">
        <v>17</v>
      </c>
      <c r="J113" s="4" t="s">
        <v>495</v>
      </c>
      <c r="K113" s="5" t="s">
        <v>216</v>
      </c>
      <c r="L113" s="6">
        <v>2017</v>
      </c>
      <c r="M113" s="6" t="s">
        <v>35</v>
      </c>
      <c r="N113" s="6" t="s">
        <v>23</v>
      </c>
    </row>
    <row r="114" spans="1:14" ht="43.5">
      <c r="A114" s="6" t="str">
        <f>"2023-01-10"</f>
        <v>2023-01-10</v>
      </c>
      <c r="B114" s="6" t="str">
        <f>"1930"</f>
        <v>1930</v>
      </c>
      <c r="C114" s="5" t="s">
        <v>218</v>
      </c>
      <c r="D114" s="5" t="s">
        <v>220</v>
      </c>
      <c r="E114" s="6" t="str">
        <f>"01"</f>
        <v>01</v>
      </c>
      <c r="F114" s="6">
        <v>2</v>
      </c>
      <c r="G114" s="6"/>
      <c r="H114" s="6"/>
      <c r="I114" s="6"/>
      <c r="J114" s="4" t="s">
        <v>502</v>
      </c>
      <c r="K114" s="5" t="s">
        <v>219</v>
      </c>
      <c r="L114" s="6">
        <v>2022</v>
      </c>
      <c r="M114" s="6" t="s">
        <v>101</v>
      </c>
      <c r="N114" s="6"/>
    </row>
    <row r="115" spans="1:14" ht="72">
      <c r="A115" s="6" t="str">
        <f>"2023-01-10"</f>
        <v>2023-01-10</v>
      </c>
      <c r="B115" s="6" t="str">
        <f>"2000"</f>
        <v>2000</v>
      </c>
      <c r="C115" s="5" t="s">
        <v>221</v>
      </c>
      <c r="D115" s="5" t="s">
        <v>223</v>
      </c>
      <c r="E115" s="6" t="str">
        <f>"01"</f>
        <v>01</v>
      </c>
      <c r="F115" s="6">
        <v>6</v>
      </c>
      <c r="G115" s="6" t="s">
        <v>94</v>
      </c>
      <c r="H115" s="6" t="s">
        <v>127</v>
      </c>
      <c r="I115" s="6" t="s">
        <v>17</v>
      </c>
      <c r="J115" s="4" t="s">
        <v>503</v>
      </c>
      <c r="K115" s="5" t="s">
        <v>222</v>
      </c>
      <c r="L115" s="6">
        <v>2020</v>
      </c>
      <c r="M115" s="6" t="s">
        <v>18</v>
      </c>
      <c r="N115" s="6"/>
    </row>
    <row r="116" spans="1:14" ht="57.75">
      <c r="A116" s="6" t="str">
        <f>"2023-01-10"</f>
        <v>2023-01-10</v>
      </c>
      <c r="B116" s="6" t="str">
        <f>"2030"</f>
        <v>2030</v>
      </c>
      <c r="C116" s="5" t="s">
        <v>224</v>
      </c>
      <c r="D116" s="5" t="s">
        <v>226</v>
      </c>
      <c r="E116" s="6" t="str">
        <f>"01"</f>
        <v>01</v>
      </c>
      <c r="F116" s="6">
        <v>6</v>
      </c>
      <c r="G116" s="6" t="s">
        <v>14</v>
      </c>
      <c r="H116" s="6" t="s">
        <v>98</v>
      </c>
      <c r="I116" s="6" t="s">
        <v>17</v>
      </c>
      <c r="J116" s="4" t="s">
        <v>504</v>
      </c>
      <c r="K116" s="5" t="s">
        <v>225</v>
      </c>
      <c r="L116" s="6">
        <v>2021</v>
      </c>
      <c r="M116" s="6" t="s">
        <v>28</v>
      </c>
      <c r="N116" s="6"/>
    </row>
    <row r="117" spans="1:14" ht="87">
      <c r="A117" s="6" t="str">
        <f>"2023-01-10"</f>
        <v>2023-01-10</v>
      </c>
      <c r="B117" s="6" t="str">
        <f>"2100"</f>
        <v>2100</v>
      </c>
      <c r="C117" s="5" t="s">
        <v>227</v>
      </c>
      <c r="D117" s="5" t="s">
        <v>229</v>
      </c>
      <c r="E117" s="6" t="str">
        <f>"12"</f>
        <v>12</v>
      </c>
      <c r="F117" s="6">
        <v>7</v>
      </c>
      <c r="G117" s="6" t="s">
        <v>14</v>
      </c>
      <c r="H117" s="6" t="s">
        <v>53</v>
      </c>
      <c r="I117" s="6" t="s">
        <v>17</v>
      </c>
      <c r="J117" s="4" t="s">
        <v>505</v>
      </c>
      <c r="K117" s="5" t="s">
        <v>228</v>
      </c>
      <c r="L117" s="6">
        <v>2017</v>
      </c>
      <c r="M117" s="6" t="s">
        <v>101</v>
      </c>
      <c r="N117" s="6"/>
    </row>
    <row r="118" spans="1:14" ht="57.75">
      <c r="A118" s="6" t="str">
        <f>"2023-01-10"</f>
        <v>2023-01-10</v>
      </c>
      <c r="B118" s="6" t="str">
        <f>"2130"</f>
        <v>2130</v>
      </c>
      <c r="C118" s="5" t="s">
        <v>230</v>
      </c>
      <c r="D118" s="5" t="s">
        <v>232</v>
      </c>
      <c r="E118" s="6" t="str">
        <f>"04"</f>
        <v>04</v>
      </c>
      <c r="F118" s="6">
        <v>7</v>
      </c>
      <c r="G118" s="6" t="s">
        <v>94</v>
      </c>
      <c r="H118" s="6" t="s">
        <v>127</v>
      </c>
      <c r="I118" s="6" t="s">
        <v>17</v>
      </c>
      <c r="J118" s="4" t="s">
        <v>506</v>
      </c>
      <c r="K118" s="5" t="s">
        <v>231</v>
      </c>
      <c r="L118" s="6">
        <v>2022</v>
      </c>
      <c r="M118" s="6" t="s">
        <v>35</v>
      </c>
      <c r="N118" s="6"/>
    </row>
    <row r="119" spans="1:14" ht="87">
      <c r="A119" s="6" t="str">
        <f>"2023-01-10"</f>
        <v>2023-01-10</v>
      </c>
      <c r="B119" s="6" t="str">
        <f>"2205"</f>
        <v>2205</v>
      </c>
      <c r="C119" s="5" t="s">
        <v>230</v>
      </c>
      <c r="D119" s="5" t="s">
        <v>479</v>
      </c>
      <c r="E119" s="6" t="str">
        <f>"04"</f>
        <v>04</v>
      </c>
      <c r="F119" s="6">
        <v>8</v>
      </c>
      <c r="G119" s="6" t="s">
        <v>94</v>
      </c>
      <c r="H119" s="6" t="s">
        <v>233</v>
      </c>
      <c r="I119" s="6" t="s">
        <v>17</v>
      </c>
      <c r="J119" s="4" t="s">
        <v>506</v>
      </c>
      <c r="K119" s="5" t="s">
        <v>234</v>
      </c>
      <c r="L119" s="6">
        <v>2022</v>
      </c>
      <c r="M119" s="6" t="s">
        <v>35</v>
      </c>
      <c r="N119" s="6"/>
    </row>
    <row r="120" spans="1:14" ht="43.5">
      <c r="A120" s="6" t="str">
        <f>"2023-01-10"</f>
        <v>2023-01-10</v>
      </c>
      <c r="B120" s="6" t="str">
        <f>"2245"</f>
        <v>2245</v>
      </c>
      <c r="C120" s="5" t="s">
        <v>235</v>
      </c>
      <c r="D120" s="5" t="s">
        <v>100</v>
      </c>
      <c r="E120" s="6" t="str">
        <f>" "</f>
        <v> </v>
      </c>
      <c r="F120" s="6">
        <v>0</v>
      </c>
      <c r="G120" s="6" t="s">
        <v>236</v>
      </c>
      <c r="H120" s="6" t="s">
        <v>237</v>
      </c>
      <c r="I120" s="6" t="s">
        <v>17</v>
      </c>
      <c r="J120" s="4" t="s">
        <v>507</v>
      </c>
      <c r="K120" s="5" t="s">
        <v>238</v>
      </c>
      <c r="L120" s="6">
        <v>2019</v>
      </c>
      <c r="M120" s="6" t="s">
        <v>101</v>
      </c>
      <c r="N120" s="6"/>
    </row>
    <row r="121" spans="1:13" ht="57.75">
      <c r="A121" s="1" t="str">
        <f>"2023-01-10"</f>
        <v>2023-01-10</v>
      </c>
      <c r="B121" s="1" t="str">
        <f>"2425"</f>
        <v>2425</v>
      </c>
      <c r="C121" s="2" t="s">
        <v>153</v>
      </c>
      <c r="D121" s="2" t="s">
        <v>240</v>
      </c>
      <c r="E121" s="1" t="str">
        <f>"02"</f>
        <v>02</v>
      </c>
      <c r="F121" s="1">
        <v>6</v>
      </c>
      <c r="G121" s="1" t="s">
        <v>20</v>
      </c>
      <c r="I121" s="1" t="s">
        <v>17</v>
      </c>
      <c r="J121" s="3"/>
      <c r="K121" s="2" t="s">
        <v>239</v>
      </c>
      <c r="L121" s="1">
        <v>2020</v>
      </c>
      <c r="M121" s="1" t="s">
        <v>18</v>
      </c>
    </row>
    <row r="122" spans="1:13" ht="87">
      <c r="A122" s="1" t="str">
        <f>"2023-01-10"</f>
        <v>2023-01-10</v>
      </c>
      <c r="B122" s="1" t="str">
        <f>"2500"</f>
        <v>2500</v>
      </c>
      <c r="C122" s="2" t="s">
        <v>13</v>
      </c>
      <c r="E122" s="1" t="str">
        <f>"02"</f>
        <v>02</v>
      </c>
      <c r="F122" s="1">
        <v>10</v>
      </c>
      <c r="G122" s="1" t="s">
        <v>14</v>
      </c>
      <c r="H122" s="1" t="s">
        <v>15</v>
      </c>
      <c r="I122" s="1" t="s">
        <v>17</v>
      </c>
      <c r="J122" s="3"/>
      <c r="K122" s="2" t="s">
        <v>16</v>
      </c>
      <c r="L122" s="1">
        <v>2011</v>
      </c>
      <c r="M122" s="1" t="s">
        <v>18</v>
      </c>
    </row>
    <row r="123" spans="1:13" ht="87">
      <c r="A123" s="1" t="str">
        <f>"2023-01-10"</f>
        <v>2023-01-10</v>
      </c>
      <c r="B123" s="1" t="str">
        <f>"2600"</f>
        <v>2600</v>
      </c>
      <c r="C123" s="2" t="s">
        <v>13</v>
      </c>
      <c r="E123" s="1" t="str">
        <f>"02"</f>
        <v>02</v>
      </c>
      <c r="F123" s="1">
        <v>10</v>
      </c>
      <c r="G123" s="1" t="s">
        <v>14</v>
      </c>
      <c r="H123" s="1" t="s">
        <v>15</v>
      </c>
      <c r="I123" s="1" t="s">
        <v>17</v>
      </c>
      <c r="J123" s="3"/>
      <c r="K123" s="2" t="s">
        <v>16</v>
      </c>
      <c r="L123" s="1">
        <v>2011</v>
      </c>
      <c r="M123" s="1" t="s">
        <v>18</v>
      </c>
    </row>
    <row r="124" spans="1:13" ht="87">
      <c r="A124" s="1" t="str">
        <f>"2023-01-10"</f>
        <v>2023-01-10</v>
      </c>
      <c r="B124" s="1" t="str">
        <f>"2700"</f>
        <v>2700</v>
      </c>
      <c r="C124" s="2" t="s">
        <v>13</v>
      </c>
      <c r="E124" s="1" t="str">
        <f>"02"</f>
        <v>02</v>
      </c>
      <c r="F124" s="1">
        <v>10</v>
      </c>
      <c r="G124" s="1" t="s">
        <v>14</v>
      </c>
      <c r="H124" s="1" t="s">
        <v>15</v>
      </c>
      <c r="I124" s="1" t="s">
        <v>17</v>
      </c>
      <c r="J124" s="3"/>
      <c r="K124" s="2" t="s">
        <v>16</v>
      </c>
      <c r="L124" s="1">
        <v>2011</v>
      </c>
      <c r="M124" s="1" t="s">
        <v>18</v>
      </c>
    </row>
    <row r="125" spans="1:13" ht="87">
      <c r="A125" s="1" t="str">
        <f>"2023-01-10"</f>
        <v>2023-01-10</v>
      </c>
      <c r="B125" s="1" t="str">
        <f>"2800"</f>
        <v>2800</v>
      </c>
      <c r="C125" s="2" t="s">
        <v>13</v>
      </c>
      <c r="E125" s="1" t="str">
        <f>"02"</f>
        <v>02</v>
      </c>
      <c r="F125" s="1">
        <v>10</v>
      </c>
      <c r="G125" s="1" t="s">
        <v>14</v>
      </c>
      <c r="H125" s="1" t="s">
        <v>15</v>
      </c>
      <c r="I125" s="1" t="s">
        <v>17</v>
      </c>
      <c r="J125" s="3"/>
      <c r="K125" s="2" t="s">
        <v>16</v>
      </c>
      <c r="L125" s="1">
        <v>2011</v>
      </c>
      <c r="M125" s="1" t="s">
        <v>18</v>
      </c>
    </row>
    <row r="126" spans="1:13" ht="87">
      <c r="A126" s="1" t="str">
        <f>"2023-01-11"</f>
        <v>2023-01-11</v>
      </c>
      <c r="B126" s="1" t="str">
        <f>"0500"</f>
        <v>0500</v>
      </c>
      <c r="C126" s="2" t="s">
        <v>13</v>
      </c>
      <c r="E126" s="1" t="str">
        <f>"02"</f>
        <v>02</v>
      </c>
      <c r="F126" s="1">
        <v>10</v>
      </c>
      <c r="G126" s="1" t="s">
        <v>14</v>
      </c>
      <c r="H126" s="1" t="s">
        <v>15</v>
      </c>
      <c r="I126" s="1" t="s">
        <v>17</v>
      </c>
      <c r="J126" s="3"/>
      <c r="K126" s="2" t="s">
        <v>16</v>
      </c>
      <c r="L126" s="1">
        <v>2011</v>
      </c>
      <c r="M126" s="1" t="s">
        <v>18</v>
      </c>
    </row>
    <row r="127" spans="1:13" ht="28.5">
      <c r="A127" s="1" t="str">
        <f>"2023-01-11"</f>
        <v>2023-01-11</v>
      </c>
      <c r="B127" s="1" t="str">
        <f>"0600"</f>
        <v>0600</v>
      </c>
      <c r="C127" s="2" t="s">
        <v>19</v>
      </c>
      <c r="D127" s="2" t="s">
        <v>241</v>
      </c>
      <c r="E127" s="1" t="str">
        <f>"02"</f>
        <v>02</v>
      </c>
      <c r="F127" s="1">
        <v>11</v>
      </c>
      <c r="G127" s="1" t="s">
        <v>20</v>
      </c>
      <c r="I127" s="1" t="s">
        <v>17</v>
      </c>
      <c r="J127" s="3"/>
      <c r="K127" s="2" t="s">
        <v>21</v>
      </c>
      <c r="L127" s="1">
        <v>2019</v>
      </c>
      <c r="M127" s="1" t="s">
        <v>18</v>
      </c>
    </row>
    <row r="128" spans="1:13" ht="28.5">
      <c r="A128" s="1" t="str">
        <f>"2023-01-11"</f>
        <v>2023-01-11</v>
      </c>
      <c r="B128" s="1" t="str">
        <f>"0625"</f>
        <v>0625</v>
      </c>
      <c r="C128" s="2" t="s">
        <v>19</v>
      </c>
      <c r="D128" s="2" t="s">
        <v>242</v>
      </c>
      <c r="E128" s="1" t="str">
        <f>"02"</f>
        <v>02</v>
      </c>
      <c r="F128" s="1">
        <v>12</v>
      </c>
      <c r="G128" s="1" t="s">
        <v>14</v>
      </c>
      <c r="I128" s="1" t="s">
        <v>17</v>
      </c>
      <c r="J128" s="3"/>
      <c r="K128" s="2" t="s">
        <v>21</v>
      </c>
      <c r="L128" s="1">
        <v>2019</v>
      </c>
      <c r="M128" s="1" t="s">
        <v>18</v>
      </c>
    </row>
    <row r="129" spans="1:13" ht="57.75">
      <c r="A129" s="1" t="str">
        <f>"2023-01-11"</f>
        <v>2023-01-11</v>
      </c>
      <c r="B129" s="1" t="str">
        <f>"0650"</f>
        <v>0650</v>
      </c>
      <c r="C129" s="2" t="s">
        <v>25</v>
      </c>
      <c r="D129" s="2" t="s">
        <v>244</v>
      </c>
      <c r="E129" s="1" t="str">
        <f>"01"</f>
        <v>01</v>
      </c>
      <c r="F129" s="1">
        <v>13</v>
      </c>
      <c r="G129" s="1" t="s">
        <v>20</v>
      </c>
      <c r="I129" s="1" t="s">
        <v>17</v>
      </c>
      <c r="J129" s="3"/>
      <c r="K129" s="2" t="s">
        <v>243</v>
      </c>
      <c r="L129" s="1">
        <v>2018</v>
      </c>
      <c r="M129" s="1" t="s">
        <v>28</v>
      </c>
    </row>
    <row r="130" spans="1:13" ht="72">
      <c r="A130" s="1" t="str">
        <f>"2023-01-11"</f>
        <v>2023-01-11</v>
      </c>
      <c r="B130" s="1" t="str">
        <f>"0715"</f>
        <v>0715</v>
      </c>
      <c r="C130" s="2" t="s">
        <v>29</v>
      </c>
      <c r="D130" s="2" t="s">
        <v>246</v>
      </c>
      <c r="E130" s="1" t="str">
        <f>"01"</f>
        <v>01</v>
      </c>
      <c r="F130" s="1">
        <v>7</v>
      </c>
      <c r="G130" s="1" t="s">
        <v>20</v>
      </c>
      <c r="I130" s="1" t="s">
        <v>17</v>
      </c>
      <c r="J130" s="3"/>
      <c r="K130" s="2" t="s">
        <v>245</v>
      </c>
      <c r="L130" s="1">
        <v>2016</v>
      </c>
      <c r="M130" s="1" t="s">
        <v>18</v>
      </c>
    </row>
    <row r="131" spans="1:13" ht="72">
      <c r="A131" s="1" t="str">
        <f>"2023-01-11"</f>
        <v>2023-01-11</v>
      </c>
      <c r="B131" s="1" t="str">
        <f>"0730"</f>
        <v>0730</v>
      </c>
      <c r="C131" s="2" t="s">
        <v>32</v>
      </c>
      <c r="D131" s="2" t="s">
        <v>248</v>
      </c>
      <c r="E131" s="1" t="str">
        <f>"01"</f>
        <v>01</v>
      </c>
      <c r="F131" s="1">
        <v>5</v>
      </c>
      <c r="G131" s="1" t="s">
        <v>20</v>
      </c>
      <c r="I131" s="1" t="s">
        <v>17</v>
      </c>
      <c r="J131" s="3"/>
      <c r="K131" s="2" t="s">
        <v>247</v>
      </c>
      <c r="L131" s="1">
        <v>2009</v>
      </c>
      <c r="M131" s="1" t="s">
        <v>35</v>
      </c>
    </row>
    <row r="132" spans="1:13" ht="72">
      <c r="A132" s="1" t="str">
        <f>"2023-01-11"</f>
        <v>2023-01-11</v>
      </c>
      <c r="B132" s="1" t="str">
        <f>"0755"</f>
        <v>0755</v>
      </c>
      <c r="C132" s="2" t="s">
        <v>36</v>
      </c>
      <c r="D132" s="2" t="s">
        <v>250</v>
      </c>
      <c r="E132" s="1" t="str">
        <f>"02"</f>
        <v>02</v>
      </c>
      <c r="F132" s="1">
        <v>11</v>
      </c>
      <c r="G132" s="1" t="s">
        <v>20</v>
      </c>
      <c r="H132" s="1" t="s">
        <v>53</v>
      </c>
      <c r="I132" s="1" t="s">
        <v>17</v>
      </c>
      <c r="J132" s="3"/>
      <c r="K132" s="2" t="s">
        <v>249</v>
      </c>
      <c r="L132" s="1">
        <v>2020</v>
      </c>
      <c r="M132" s="1" t="s">
        <v>28</v>
      </c>
    </row>
    <row r="133" spans="1:13" ht="57.75">
      <c r="A133" s="1" t="str">
        <f>"2023-01-11"</f>
        <v>2023-01-11</v>
      </c>
      <c r="B133" s="1" t="str">
        <f>"0805"</f>
        <v>0805</v>
      </c>
      <c r="C133" s="2" t="s">
        <v>39</v>
      </c>
      <c r="D133" s="2" t="s">
        <v>252</v>
      </c>
      <c r="E133" s="1" t="str">
        <f>"01"</f>
        <v>01</v>
      </c>
      <c r="F133" s="1">
        <v>29</v>
      </c>
      <c r="G133" s="1" t="s">
        <v>20</v>
      </c>
      <c r="I133" s="1" t="s">
        <v>17</v>
      </c>
      <c r="J133" s="3"/>
      <c r="K133" s="2" t="s">
        <v>251</v>
      </c>
      <c r="L133" s="1">
        <v>2020</v>
      </c>
      <c r="M133" s="1" t="s">
        <v>28</v>
      </c>
    </row>
    <row r="134" spans="1:13" ht="72">
      <c r="A134" s="1" t="str">
        <f>"2023-01-11"</f>
        <v>2023-01-11</v>
      </c>
      <c r="B134" s="1" t="str">
        <f>"0815"</f>
        <v>0815</v>
      </c>
      <c r="C134" s="2" t="s">
        <v>116</v>
      </c>
      <c r="D134" s="2" t="s">
        <v>254</v>
      </c>
      <c r="E134" s="1" t="str">
        <f>"01"</f>
        <v>01</v>
      </c>
      <c r="F134" s="1">
        <v>11</v>
      </c>
      <c r="G134" s="1" t="s">
        <v>20</v>
      </c>
      <c r="I134" s="1" t="s">
        <v>17</v>
      </c>
      <c r="J134" s="3"/>
      <c r="K134" s="2" t="s">
        <v>253</v>
      </c>
      <c r="L134" s="1">
        <v>2020</v>
      </c>
      <c r="M134" s="1" t="s">
        <v>45</v>
      </c>
    </row>
    <row r="135" spans="1:14" ht="72">
      <c r="A135" s="1" t="str">
        <f>"2023-01-11"</f>
        <v>2023-01-11</v>
      </c>
      <c r="B135" s="1" t="str">
        <f>"0820"</f>
        <v>0820</v>
      </c>
      <c r="C135" s="2" t="s">
        <v>46</v>
      </c>
      <c r="D135" s="2" t="s">
        <v>256</v>
      </c>
      <c r="E135" s="1" t="str">
        <f>"02"</f>
        <v>02</v>
      </c>
      <c r="F135" s="1">
        <v>26</v>
      </c>
      <c r="G135" s="1" t="s">
        <v>14</v>
      </c>
      <c r="I135" s="1" t="s">
        <v>17</v>
      </c>
      <c r="J135" s="3"/>
      <c r="K135" s="2" t="s">
        <v>255</v>
      </c>
      <c r="L135" s="1">
        <v>1987</v>
      </c>
      <c r="M135" s="1" t="s">
        <v>49</v>
      </c>
      <c r="N135" s="1" t="s">
        <v>23</v>
      </c>
    </row>
    <row r="136" spans="1:13" ht="57.75">
      <c r="A136" s="1" t="str">
        <f>"2023-01-11"</f>
        <v>2023-01-11</v>
      </c>
      <c r="B136" s="1" t="str">
        <f>"0845"</f>
        <v>0845</v>
      </c>
      <c r="C136" s="2" t="s">
        <v>50</v>
      </c>
      <c r="D136" s="2" t="s">
        <v>258</v>
      </c>
      <c r="E136" s="1" t="str">
        <f>"02"</f>
        <v>02</v>
      </c>
      <c r="F136" s="1">
        <v>13</v>
      </c>
      <c r="G136" s="1" t="s">
        <v>20</v>
      </c>
      <c r="I136" s="1" t="s">
        <v>17</v>
      </c>
      <c r="J136" s="3"/>
      <c r="K136" s="2" t="s">
        <v>257</v>
      </c>
      <c r="L136" s="1">
        <v>2014</v>
      </c>
      <c r="M136" s="1" t="s">
        <v>18</v>
      </c>
    </row>
    <row r="137" spans="1:13" ht="87">
      <c r="A137" s="1" t="str">
        <f>"2023-01-11"</f>
        <v>2023-01-11</v>
      </c>
      <c r="B137" s="1" t="str">
        <f>"0910"</f>
        <v>0910</v>
      </c>
      <c r="C137" s="2" t="s">
        <v>50</v>
      </c>
      <c r="D137" s="2" t="s">
        <v>260</v>
      </c>
      <c r="E137" s="1" t="str">
        <f>"02"</f>
        <v>02</v>
      </c>
      <c r="F137" s="1">
        <v>2</v>
      </c>
      <c r="G137" s="1" t="s">
        <v>20</v>
      </c>
      <c r="I137" s="1" t="s">
        <v>17</v>
      </c>
      <c r="J137" s="3"/>
      <c r="K137" s="2" t="s">
        <v>259</v>
      </c>
      <c r="L137" s="1">
        <v>2014</v>
      </c>
      <c r="M137" s="1" t="s">
        <v>18</v>
      </c>
    </row>
    <row r="138" spans="1:13" ht="72">
      <c r="A138" s="1" t="str">
        <f>"2023-01-11"</f>
        <v>2023-01-11</v>
      </c>
      <c r="B138" s="1" t="str">
        <f>"0935"</f>
        <v>0935</v>
      </c>
      <c r="C138" s="2" t="s">
        <v>56</v>
      </c>
      <c r="D138" s="2" t="s">
        <v>262</v>
      </c>
      <c r="E138" s="1" t="str">
        <f>"03"</f>
        <v>03</v>
      </c>
      <c r="F138" s="1">
        <v>12</v>
      </c>
      <c r="G138" s="1" t="s">
        <v>20</v>
      </c>
      <c r="I138" s="1" t="s">
        <v>17</v>
      </c>
      <c r="J138" s="3"/>
      <c r="K138" s="2" t="s">
        <v>261</v>
      </c>
      <c r="L138" s="1">
        <v>2019</v>
      </c>
      <c r="M138" s="1" t="s">
        <v>28</v>
      </c>
    </row>
    <row r="139" spans="1:14" ht="72">
      <c r="A139" s="1" t="str">
        <f>"2023-01-11"</f>
        <v>2023-01-11</v>
      </c>
      <c r="B139" s="1" t="str">
        <f>"1000"</f>
        <v>1000</v>
      </c>
      <c r="C139" s="2" t="s">
        <v>215</v>
      </c>
      <c r="D139" s="2" t="s">
        <v>217</v>
      </c>
      <c r="E139" s="1" t="str">
        <f>"02"</f>
        <v>02</v>
      </c>
      <c r="F139" s="1">
        <v>1</v>
      </c>
      <c r="G139" s="1" t="s">
        <v>20</v>
      </c>
      <c r="I139" s="1" t="s">
        <v>17</v>
      </c>
      <c r="J139" s="3"/>
      <c r="K139" s="2" t="s">
        <v>216</v>
      </c>
      <c r="L139" s="1">
        <v>2017</v>
      </c>
      <c r="M139" s="1" t="s">
        <v>35</v>
      </c>
      <c r="N139" s="1" t="s">
        <v>23</v>
      </c>
    </row>
    <row r="140" spans="1:13" ht="28.5">
      <c r="A140" s="1" t="str">
        <f>"2023-01-11"</f>
        <v>2023-01-11</v>
      </c>
      <c r="B140" s="1" t="str">
        <f>"1050"</f>
        <v>1050</v>
      </c>
      <c r="C140" s="2" t="s">
        <v>194</v>
      </c>
      <c r="D140" s="2" t="s">
        <v>264</v>
      </c>
      <c r="E140" s="1" t="str">
        <f>"01"</f>
        <v>01</v>
      </c>
      <c r="F140" s="1">
        <v>5</v>
      </c>
      <c r="G140" s="1" t="s">
        <v>20</v>
      </c>
      <c r="I140" s="1" t="s">
        <v>17</v>
      </c>
      <c r="J140" s="3"/>
      <c r="K140" s="2" t="s">
        <v>263</v>
      </c>
      <c r="L140" s="1">
        <v>2010</v>
      </c>
      <c r="M140" s="1" t="s">
        <v>18</v>
      </c>
    </row>
    <row r="141" spans="1:13" ht="43.5">
      <c r="A141" s="1" t="str">
        <f>"2023-01-11"</f>
        <v>2023-01-11</v>
      </c>
      <c r="B141" s="1" t="str">
        <f>"1100"</f>
        <v>1100</v>
      </c>
      <c r="C141" s="2" t="s">
        <v>218</v>
      </c>
      <c r="D141" s="2" t="s">
        <v>220</v>
      </c>
      <c r="E141" s="1" t="str">
        <f>"01"</f>
        <v>01</v>
      </c>
      <c r="F141" s="1">
        <v>2</v>
      </c>
      <c r="I141" s="1" t="s">
        <v>17</v>
      </c>
      <c r="J141" s="3"/>
      <c r="K141" s="2" t="s">
        <v>219</v>
      </c>
      <c r="L141" s="1">
        <v>2022</v>
      </c>
      <c r="M141" s="1" t="s">
        <v>101</v>
      </c>
    </row>
    <row r="142" spans="1:13" ht="57.75">
      <c r="A142" s="1" t="str">
        <f>"2023-01-11"</f>
        <v>2023-01-11</v>
      </c>
      <c r="B142" s="1" t="str">
        <f>"1130"</f>
        <v>1130</v>
      </c>
      <c r="C142" s="2" t="s">
        <v>265</v>
      </c>
      <c r="D142" s="2" t="s">
        <v>265</v>
      </c>
      <c r="E142" s="1" t="str">
        <f>" "</f>
        <v> </v>
      </c>
      <c r="F142" s="1">
        <v>0</v>
      </c>
      <c r="G142" s="1" t="s">
        <v>14</v>
      </c>
      <c r="I142" s="1" t="s">
        <v>17</v>
      </c>
      <c r="J142" s="3"/>
      <c r="K142" s="2" t="s">
        <v>266</v>
      </c>
      <c r="L142" s="1">
        <v>2013</v>
      </c>
      <c r="M142" s="1" t="s">
        <v>18</v>
      </c>
    </row>
    <row r="143" spans="1:13" ht="57.75">
      <c r="A143" s="1" t="str">
        <f>"2023-01-11"</f>
        <v>2023-01-11</v>
      </c>
      <c r="B143" s="1" t="str">
        <f>"1200"</f>
        <v>1200</v>
      </c>
      <c r="C143" s="2" t="s">
        <v>224</v>
      </c>
      <c r="D143" s="2" t="s">
        <v>226</v>
      </c>
      <c r="E143" s="1" t="str">
        <f>"01"</f>
        <v>01</v>
      </c>
      <c r="F143" s="1">
        <v>6</v>
      </c>
      <c r="G143" s="1" t="s">
        <v>14</v>
      </c>
      <c r="H143" s="1" t="s">
        <v>98</v>
      </c>
      <c r="I143" s="1" t="s">
        <v>17</v>
      </c>
      <c r="J143" s="3"/>
      <c r="K143" s="2" t="s">
        <v>225</v>
      </c>
      <c r="L143" s="1">
        <v>2021</v>
      </c>
      <c r="M143" s="1" t="s">
        <v>28</v>
      </c>
    </row>
    <row r="144" spans="1:13" ht="87">
      <c r="A144" s="1" t="str">
        <f>"2023-01-11"</f>
        <v>2023-01-11</v>
      </c>
      <c r="B144" s="1" t="str">
        <f>"1230"</f>
        <v>1230</v>
      </c>
      <c r="C144" s="2" t="s">
        <v>227</v>
      </c>
      <c r="D144" s="2" t="s">
        <v>229</v>
      </c>
      <c r="E144" s="1" t="str">
        <f>"12"</f>
        <v>12</v>
      </c>
      <c r="F144" s="1">
        <v>7</v>
      </c>
      <c r="G144" s="1" t="s">
        <v>14</v>
      </c>
      <c r="H144" s="1" t="s">
        <v>53</v>
      </c>
      <c r="I144" s="1" t="s">
        <v>17</v>
      </c>
      <c r="J144" s="3"/>
      <c r="K144" s="2" t="s">
        <v>228</v>
      </c>
      <c r="L144" s="1">
        <v>2017</v>
      </c>
      <c r="M144" s="1" t="s">
        <v>101</v>
      </c>
    </row>
    <row r="145" spans="1:14" ht="72">
      <c r="A145" s="1" t="str">
        <f>"2023-01-11"</f>
        <v>2023-01-11</v>
      </c>
      <c r="B145" s="1" t="str">
        <f>"1300"</f>
        <v>1300</v>
      </c>
      <c r="C145" s="2" t="s">
        <v>267</v>
      </c>
      <c r="E145" s="1" t="str">
        <f>" "</f>
        <v> </v>
      </c>
      <c r="F145" s="1">
        <v>0</v>
      </c>
      <c r="G145" s="1" t="s">
        <v>14</v>
      </c>
      <c r="H145" s="1" t="s">
        <v>98</v>
      </c>
      <c r="I145" s="1" t="s">
        <v>17</v>
      </c>
      <c r="J145" s="3"/>
      <c r="K145" s="2" t="s">
        <v>268</v>
      </c>
      <c r="L145" s="1">
        <v>2020</v>
      </c>
      <c r="M145" s="1" t="s">
        <v>18</v>
      </c>
      <c r="N145" s="1" t="s">
        <v>23</v>
      </c>
    </row>
    <row r="146" spans="1:13" ht="43.5">
      <c r="A146" s="1" t="str">
        <f>"2023-01-11"</f>
        <v>2023-01-11</v>
      </c>
      <c r="B146" s="1" t="str">
        <f>"1400"</f>
        <v>1400</v>
      </c>
      <c r="C146" s="2" t="s">
        <v>129</v>
      </c>
      <c r="E146" s="1" t="str">
        <f>"04"</f>
        <v>04</v>
      </c>
      <c r="F146" s="1">
        <v>78</v>
      </c>
      <c r="G146" s="1" t="s">
        <v>14</v>
      </c>
      <c r="H146" s="1" t="s">
        <v>73</v>
      </c>
      <c r="I146" s="1" t="s">
        <v>17</v>
      </c>
      <c r="J146" s="3"/>
      <c r="K146" s="2" t="s">
        <v>269</v>
      </c>
      <c r="L146" s="1">
        <v>2022</v>
      </c>
      <c r="M146" s="1" t="s">
        <v>101</v>
      </c>
    </row>
    <row r="147" spans="1:13" ht="72">
      <c r="A147" s="1" t="str">
        <f>"2023-01-11"</f>
        <v>2023-01-11</v>
      </c>
      <c r="B147" s="1" t="str">
        <f>"1430"</f>
        <v>1430</v>
      </c>
      <c r="C147" s="2" t="s">
        <v>131</v>
      </c>
      <c r="D147" s="2" t="s">
        <v>271</v>
      </c>
      <c r="E147" s="1" t="str">
        <f>"02"</f>
        <v>02</v>
      </c>
      <c r="F147" s="1">
        <v>49</v>
      </c>
      <c r="G147" s="1" t="s">
        <v>20</v>
      </c>
      <c r="I147" s="1" t="s">
        <v>17</v>
      </c>
      <c r="J147" s="3"/>
      <c r="K147" s="2" t="s">
        <v>270</v>
      </c>
      <c r="L147" s="1">
        <v>0</v>
      </c>
      <c r="M147" s="1" t="s">
        <v>18</v>
      </c>
    </row>
    <row r="148" spans="1:13" ht="87">
      <c r="A148" s="1" t="str">
        <f>"2023-01-11"</f>
        <v>2023-01-11</v>
      </c>
      <c r="B148" s="1" t="str">
        <f>"1500"</f>
        <v>1500</v>
      </c>
      <c r="C148" s="2" t="s">
        <v>50</v>
      </c>
      <c r="D148" s="2" t="s">
        <v>189</v>
      </c>
      <c r="E148" s="1" t="str">
        <f>"02"</f>
        <v>02</v>
      </c>
      <c r="F148" s="1">
        <v>11</v>
      </c>
      <c r="G148" s="1" t="s">
        <v>14</v>
      </c>
      <c r="I148" s="1" t="s">
        <v>17</v>
      </c>
      <c r="J148" s="3"/>
      <c r="K148" s="2" t="s">
        <v>188</v>
      </c>
      <c r="L148" s="1">
        <v>2014</v>
      </c>
      <c r="M148" s="1" t="s">
        <v>18</v>
      </c>
    </row>
    <row r="149" spans="1:13" ht="57.75">
      <c r="A149" s="1" t="str">
        <f>"2023-01-11"</f>
        <v>2023-01-11</v>
      </c>
      <c r="B149" s="1" t="str">
        <f>"1525"</f>
        <v>1525</v>
      </c>
      <c r="C149" s="2" t="s">
        <v>202</v>
      </c>
      <c r="D149" s="2" t="s">
        <v>273</v>
      </c>
      <c r="E149" s="1" t="str">
        <f>"01"</f>
        <v>01</v>
      </c>
      <c r="F149" s="1">
        <v>3</v>
      </c>
      <c r="G149" s="1" t="s">
        <v>20</v>
      </c>
      <c r="I149" s="1" t="s">
        <v>17</v>
      </c>
      <c r="J149" s="3"/>
      <c r="K149" s="2" t="s">
        <v>272</v>
      </c>
      <c r="L149" s="1">
        <v>0</v>
      </c>
      <c r="M149" s="1" t="s">
        <v>100</v>
      </c>
    </row>
    <row r="150" spans="1:13" ht="57.75">
      <c r="A150" s="1" t="str">
        <f>"2023-01-11"</f>
        <v>2023-01-11</v>
      </c>
      <c r="B150" s="1" t="str">
        <f>"1540"</f>
        <v>1540</v>
      </c>
      <c r="C150" s="2" t="s">
        <v>274</v>
      </c>
      <c r="D150" s="2" t="s">
        <v>276</v>
      </c>
      <c r="E150" s="1" t="str">
        <f>"01"</f>
        <v>01</v>
      </c>
      <c r="F150" s="1">
        <v>41</v>
      </c>
      <c r="G150" s="1" t="s">
        <v>20</v>
      </c>
      <c r="I150" s="1" t="s">
        <v>17</v>
      </c>
      <c r="J150" s="3"/>
      <c r="K150" s="2" t="s">
        <v>275</v>
      </c>
      <c r="L150" s="1">
        <v>2020</v>
      </c>
      <c r="M150" s="1" t="s">
        <v>28</v>
      </c>
    </row>
    <row r="151" spans="1:13" ht="57.75">
      <c r="A151" s="1" t="str">
        <f>"2023-01-11"</f>
        <v>2023-01-11</v>
      </c>
      <c r="B151" s="1" t="str">
        <f>"1555"</f>
        <v>1555</v>
      </c>
      <c r="C151" s="2" t="s">
        <v>277</v>
      </c>
      <c r="D151" s="2" t="s">
        <v>480</v>
      </c>
      <c r="E151" s="1" t="str">
        <f>"01"</f>
        <v>01</v>
      </c>
      <c r="F151" s="1">
        <v>8</v>
      </c>
      <c r="G151" s="1" t="s">
        <v>20</v>
      </c>
      <c r="I151" s="1" t="s">
        <v>17</v>
      </c>
      <c r="J151" s="3"/>
      <c r="K151" s="2" t="s">
        <v>278</v>
      </c>
      <c r="L151" s="1">
        <v>2021</v>
      </c>
      <c r="M151" s="1" t="s">
        <v>141</v>
      </c>
    </row>
    <row r="152" spans="1:14" ht="72">
      <c r="A152" s="1" t="str">
        <f>"2023-01-11"</f>
        <v>2023-01-11</v>
      </c>
      <c r="B152" s="1" t="str">
        <f>"1600"</f>
        <v>1600</v>
      </c>
      <c r="C152" s="2" t="s">
        <v>142</v>
      </c>
      <c r="D152" s="2" t="s">
        <v>481</v>
      </c>
      <c r="E152" s="1" t="str">
        <f>"01"</f>
        <v>01</v>
      </c>
      <c r="F152" s="1">
        <v>2</v>
      </c>
      <c r="G152" s="1" t="s">
        <v>20</v>
      </c>
      <c r="I152" s="1" t="s">
        <v>17</v>
      </c>
      <c r="J152" s="3"/>
      <c r="K152" s="2" t="s">
        <v>279</v>
      </c>
      <c r="L152" s="1">
        <v>2019</v>
      </c>
      <c r="M152" s="1" t="s">
        <v>18</v>
      </c>
      <c r="N152" s="1" t="s">
        <v>23</v>
      </c>
    </row>
    <row r="153" spans="1:14" ht="72">
      <c r="A153" s="1" t="str">
        <f>"2023-01-11"</f>
        <v>2023-01-11</v>
      </c>
      <c r="B153" s="1" t="str">
        <f>"1630"</f>
        <v>1630</v>
      </c>
      <c r="C153" s="2" t="s">
        <v>46</v>
      </c>
      <c r="D153" s="2" t="s">
        <v>120</v>
      </c>
      <c r="E153" s="1" t="str">
        <f>"02"</f>
        <v>02</v>
      </c>
      <c r="F153" s="1">
        <v>24</v>
      </c>
      <c r="G153" s="1" t="s">
        <v>14</v>
      </c>
      <c r="I153" s="1" t="s">
        <v>17</v>
      </c>
      <c r="J153" s="3"/>
      <c r="K153" s="2" t="s">
        <v>119</v>
      </c>
      <c r="L153" s="1">
        <v>1987</v>
      </c>
      <c r="M153" s="1" t="s">
        <v>49</v>
      </c>
      <c r="N153" s="1" t="s">
        <v>23</v>
      </c>
    </row>
    <row r="154" spans="1:13" ht="72">
      <c r="A154" s="1" t="str">
        <f>"2023-01-11"</f>
        <v>2023-01-11</v>
      </c>
      <c r="B154" s="1" t="str">
        <f>"1700"</f>
        <v>1700</v>
      </c>
      <c r="C154" s="2" t="s">
        <v>148</v>
      </c>
      <c r="D154" s="2" t="s">
        <v>281</v>
      </c>
      <c r="E154" s="1" t="str">
        <f>"2019"</f>
        <v>2019</v>
      </c>
      <c r="F154" s="1">
        <v>9</v>
      </c>
      <c r="G154" s="1" t="s">
        <v>14</v>
      </c>
      <c r="I154" s="1" t="s">
        <v>17</v>
      </c>
      <c r="J154" s="3"/>
      <c r="K154" s="2" t="s">
        <v>280</v>
      </c>
      <c r="L154" s="1">
        <v>2019</v>
      </c>
      <c r="M154" s="1" t="s">
        <v>18</v>
      </c>
    </row>
    <row r="155" spans="1:13" ht="72">
      <c r="A155" s="1" t="str">
        <f>"2023-01-11"</f>
        <v>2023-01-11</v>
      </c>
      <c r="B155" s="1" t="str">
        <f>"1715"</f>
        <v>1715</v>
      </c>
      <c r="C155" s="2" t="s">
        <v>148</v>
      </c>
      <c r="D155" s="2" t="s">
        <v>283</v>
      </c>
      <c r="E155" s="1" t="str">
        <f>"2019"</f>
        <v>2019</v>
      </c>
      <c r="F155" s="1">
        <v>10</v>
      </c>
      <c r="G155" s="1" t="s">
        <v>20</v>
      </c>
      <c r="I155" s="1" t="s">
        <v>17</v>
      </c>
      <c r="J155" s="3"/>
      <c r="K155" s="2" t="s">
        <v>282</v>
      </c>
      <c r="L155" s="1">
        <v>2019</v>
      </c>
      <c r="M155" s="1" t="s">
        <v>18</v>
      </c>
    </row>
    <row r="156" spans="1:13" ht="87">
      <c r="A156" s="1" t="str">
        <f>"2023-01-11"</f>
        <v>2023-01-11</v>
      </c>
      <c r="B156" s="1" t="str">
        <f>"1730"</f>
        <v>1730</v>
      </c>
      <c r="C156" s="2" t="s">
        <v>284</v>
      </c>
      <c r="D156" s="2" t="s">
        <v>286</v>
      </c>
      <c r="E156" s="1" t="str">
        <f>"2022"</f>
        <v>2022</v>
      </c>
      <c r="F156" s="1">
        <v>7</v>
      </c>
      <c r="G156" s="1" t="s">
        <v>60</v>
      </c>
      <c r="I156" s="1" t="s">
        <v>17</v>
      </c>
      <c r="J156" s="3"/>
      <c r="K156" s="2" t="s">
        <v>285</v>
      </c>
      <c r="L156" s="1">
        <v>2022</v>
      </c>
      <c r="M156" s="1" t="s">
        <v>18</v>
      </c>
    </row>
    <row r="157" spans="1:13" ht="43.5">
      <c r="A157" s="1" t="str">
        <f>"2023-01-11"</f>
        <v>2023-01-11</v>
      </c>
      <c r="B157" s="1" t="str">
        <f>"1800"</f>
        <v>1800</v>
      </c>
      <c r="C157" s="2" t="s">
        <v>153</v>
      </c>
      <c r="D157" s="2" t="s">
        <v>288</v>
      </c>
      <c r="E157" s="1" t="str">
        <f>"02"</f>
        <v>02</v>
      </c>
      <c r="F157" s="1">
        <v>7</v>
      </c>
      <c r="G157" s="1" t="s">
        <v>20</v>
      </c>
      <c r="I157" s="1" t="s">
        <v>17</v>
      </c>
      <c r="J157" s="3"/>
      <c r="K157" s="2" t="s">
        <v>287</v>
      </c>
      <c r="L157" s="1">
        <v>2020</v>
      </c>
      <c r="M157" s="1" t="s">
        <v>18</v>
      </c>
    </row>
    <row r="158" spans="1:13" ht="57.75">
      <c r="A158" s="1" t="str">
        <f>"2023-01-11"</f>
        <v>2023-01-11</v>
      </c>
      <c r="B158" s="1" t="str">
        <f>"1840"</f>
        <v>1840</v>
      </c>
      <c r="C158" s="2" t="s">
        <v>157</v>
      </c>
      <c r="E158" s="1" t="str">
        <f>"2023"</f>
        <v>2023</v>
      </c>
      <c r="F158" s="1">
        <v>3</v>
      </c>
      <c r="G158" s="1" t="s">
        <v>60</v>
      </c>
      <c r="J158" s="3"/>
      <c r="K158" s="2" t="s">
        <v>158</v>
      </c>
      <c r="L158" s="1">
        <v>2023</v>
      </c>
      <c r="M158" s="1" t="s">
        <v>18</v>
      </c>
    </row>
    <row r="159" spans="1:14" ht="87">
      <c r="A159" s="6" t="str">
        <f>"2023-01-11"</f>
        <v>2023-01-11</v>
      </c>
      <c r="B159" s="6" t="str">
        <f>"1850"</f>
        <v>1850</v>
      </c>
      <c r="C159" s="5" t="s">
        <v>215</v>
      </c>
      <c r="D159" s="5" t="s">
        <v>290</v>
      </c>
      <c r="E159" s="6" t="str">
        <f>"02"</f>
        <v>02</v>
      </c>
      <c r="F159" s="6">
        <v>2</v>
      </c>
      <c r="G159" s="6" t="s">
        <v>20</v>
      </c>
      <c r="H159" s="6"/>
      <c r="I159" s="6" t="s">
        <v>17</v>
      </c>
      <c r="J159" s="4" t="s">
        <v>495</v>
      </c>
      <c r="K159" s="5" t="s">
        <v>289</v>
      </c>
      <c r="L159" s="6">
        <v>2017</v>
      </c>
      <c r="M159" s="6" t="s">
        <v>35</v>
      </c>
      <c r="N159" s="6" t="s">
        <v>23</v>
      </c>
    </row>
    <row r="160" spans="1:14" ht="72">
      <c r="A160" s="6" t="str">
        <f>"2023-01-11"</f>
        <v>2023-01-11</v>
      </c>
      <c r="B160" s="6" t="str">
        <f>"1940"</f>
        <v>1940</v>
      </c>
      <c r="C160" s="5" t="s">
        <v>291</v>
      </c>
      <c r="D160" s="5"/>
      <c r="E160" s="6" t="str">
        <f>"01"</f>
        <v>01</v>
      </c>
      <c r="F160" s="6">
        <v>2</v>
      </c>
      <c r="G160" s="6" t="s">
        <v>14</v>
      </c>
      <c r="H160" s="6" t="s">
        <v>292</v>
      </c>
      <c r="I160" s="6" t="s">
        <v>17</v>
      </c>
      <c r="J160" s="4" t="s">
        <v>508</v>
      </c>
      <c r="K160" s="5" t="s">
        <v>293</v>
      </c>
      <c r="L160" s="6">
        <v>2021</v>
      </c>
      <c r="M160" s="6" t="s">
        <v>35</v>
      </c>
      <c r="N160" s="6" t="s">
        <v>23</v>
      </c>
    </row>
    <row r="161" spans="1:14" ht="72">
      <c r="A161" s="6" t="str">
        <f>"2023-01-11"</f>
        <v>2023-01-11</v>
      </c>
      <c r="B161" s="6" t="str">
        <f>"2030"</f>
        <v>2030</v>
      </c>
      <c r="C161" s="5" t="s">
        <v>294</v>
      </c>
      <c r="D161" s="5" t="s">
        <v>297</v>
      </c>
      <c r="E161" s="6" t="str">
        <f>"01"</f>
        <v>01</v>
      </c>
      <c r="F161" s="6">
        <v>1</v>
      </c>
      <c r="G161" s="6" t="s">
        <v>14</v>
      </c>
      <c r="H161" s="6" t="s">
        <v>295</v>
      </c>
      <c r="I161" s="6" t="s">
        <v>17</v>
      </c>
      <c r="J161" s="4" t="s">
        <v>508</v>
      </c>
      <c r="K161" s="5" t="s">
        <v>296</v>
      </c>
      <c r="L161" s="6">
        <v>2008</v>
      </c>
      <c r="M161" s="6" t="s">
        <v>18</v>
      </c>
      <c r="N161" s="6" t="s">
        <v>23</v>
      </c>
    </row>
    <row r="162" spans="1:14" ht="57.75">
      <c r="A162" s="6" t="str">
        <f>"2023-01-11"</f>
        <v>2023-01-11</v>
      </c>
      <c r="B162" s="6" t="str">
        <f>"2145"</f>
        <v>2145</v>
      </c>
      <c r="C162" s="5" t="s">
        <v>298</v>
      </c>
      <c r="D162" s="5"/>
      <c r="E162" s="6" t="str">
        <f>" "</f>
        <v> </v>
      </c>
      <c r="F162" s="6">
        <v>0</v>
      </c>
      <c r="G162" s="6" t="s">
        <v>94</v>
      </c>
      <c r="H162" s="6" t="s">
        <v>73</v>
      </c>
      <c r="I162" s="6" t="s">
        <v>17</v>
      </c>
      <c r="J162" s="4" t="s">
        <v>501</v>
      </c>
      <c r="K162" s="5" t="s">
        <v>299</v>
      </c>
      <c r="L162" s="6">
        <v>2020</v>
      </c>
      <c r="M162" s="6" t="s">
        <v>45</v>
      </c>
      <c r="N162" s="6"/>
    </row>
    <row r="163" spans="1:14" ht="72">
      <c r="A163" s="6" t="str">
        <f>"2023-01-11"</f>
        <v>2023-01-11</v>
      </c>
      <c r="B163" s="6" t="str">
        <f>"2255"</f>
        <v>2255</v>
      </c>
      <c r="C163" s="5" t="s">
        <v>300</v>
      </c>
      <c r="D163" s="5"/>
      <c r="E163" s="6" t="str">
        <f>" "</f>
        <v> </v>
      </c>
      <c r="F163" s="6">
        <v>0</v>
      </c>
      <c r="G163" s="6" t="s">
        <v>20</v>
      </c>
      <c r="H163" s="6"/>
      <c r="I163" s="6" t="s">
        <v>17</v>
      </c>
      <c r="J163" s="4" t="s">
        <v>501</v>
      </c>
      <c r="K163" s="5" t="s">
        <v>301</v>
      </c>
      <c r="L163" s="6">
        <v>2019</v>
      </c>
      <c r="M163" s="6" t="s">
        <v>18</v>
      </c>
      <c r="N163" s="6"/>
    </row>
    <row r="164" spans="1:13" ht="87">
      <c r="A164" s="1" t="str">
        <f>"2023-01-11"</f>
        <v>2023-01-11</v>
      </c>
      <c r="B164" s="1" t="str">
        <f>"2345"</f>
        <v>2345</v>
      </c>
      <c r="C164" s="2" t="s">
        <v>302</v>
      </c>
      <c r="E164" s="1" t="str">
        <f>"00"</f>
        <v>00</v>
      </c>
      <c r="F164" s="1">
        <v>0</v>
      </c>
      <c r="G164" s="1" t="s">
        <v>14</v>
      </c>
      <c r="I164" s="1" t="s">
        <v>17</v>
      </c>
      <c r="J164" s="3"/>
      <c r="K164" s="2" t="s">
        <v>303</v>
      </c>
      <c r="L164" s="1">
        <v>2018</v>
      </c>
      <c r="M164" s="1" t="s">
        <v>28</v>
      </c>
    </row>
    <row r="165" spans="1:13" ht="87">
      <c r="A165" s="1" t="str">
        <f>"2023-01-11"</f>
        <v>2023-01-11</v>
      </c>
      <c r="B165" s="1" t="str">
        <f>"2400"</f>
        <v>2400</v>
      </c>
      <c r="C165" s="2" t="s">
        <v>13</v>
      </c>
      <c r="E165" s="1" t="str">
        <f>"02"</f>
        <v>02</v>
      </c>
      <c r="F165" s="1">
        <v>11</v>
      </c>
      <c r="G165" s="1" t="s">
        <v>14</v>
      </c>
      <c r="H165" s="1" t="s">
        <v>15</v>
      </c>
      <c r="I165" s="1" t="s">
        <v>17</v>
      </c>
      <c r="J165" s="3"/>
      <c r="K165" s="2" t="s">
        <v>16</v>
      </c>
      <c r="L165" s="1">
        <v>2011</v>
      </c>
      <c r="M165" s="1" t="s">
        <v>18</v>
      </c>
    </row>
    <row r="166" spans="1:13" ht="87">
      <c r="A166" s="1" t="str">
        <f>"2023-01-11"</f>
        <v>2023-01-11</v>
      </c>
      <c r="B166" s="1" t="str">
        <f>"2500"</f>
        <v>2500</v>
      </c>
      <c r="C166" s="2" t="s">
        <v>13</v>
      </c>
      <c r="E166" s="1" t="str">
        <f>"02"</f>
        <v>02</v>
      </c>
      <c r="F166" s="1">
        <v>11</v>
      </c>
      <c r="G166" s="1" t="s">
        <v>14</v>
      </c>
      <c r="H166" s="1" t="s">
        <v>15</v>
      </c>
      <c r="I166" s="1" t="s">
        <v>17</v>
      </c>
      <c r="J166" s="3"/>
      <c r="K166" s="2" t="s">
        <v>16</v>
      </c>
      <c r="L166" s="1">
        <v>2011</v>
      </c>
      <c r="M166" s="1" t="s">
        <v>18</v>
      </c>
    </row>
    <row r="167" spans="1:13" ht="87">
      <c r="A167" s="1" t="str">
        <f>"2023-01-11"</f>
        <v>2023-01-11</v>
      </c>
      <c r="B167" s="1" t="str">
        <f>"2600"</f>
        <v>2600</v>
      </c>
      <c r="C167" s="2" t="s">
        <v>13</v>
      </c>
      <c r="E167" s="1" t="str">
        <f>"02"</f>
        <v>02</v>
      </c>
      <c r="F167" s="1">
        <v>11</v>
      </c>
      <c r="G167" s="1" t="s">
        <v>14</v>
      </c>
      <c r="H167" s="1" t="s">
        <v>15</v>
      </c>
      <c r="I167" s="1" t="s">
        <v>17</v>
      </c>
      <c r="J167" s="3"/>
      <c r="K167" s="2" t="s">
        <v>16</v>
      </c>
      <c r="L167" s="1">
        <v>2011</v>
      </c>
      <c r="M167" s="1" t="s">
        <v>18</v>
      </c>
    </row>
    <row r="168" spans="1:13" ht="87">
      <c r="A168" s="1" t="str">
        <f>"2023-01-11"</f>
        <v>2023-01-11</v>
      </c>
      <c r="B168" s="1" t="str">
        <f>"2700"</f>
        <v>2700</v>
      </c>
      <c r="C168" s="2" t="s">
        <v>13</v>
      </c>
      <c r="E168" s="1" t="str">
        <f>"02"</f>
        <v>02</v>
      </c>
      <c r="F168" s="1">
        <v>11</v>
      </c>
      <c r="G168" s="1" t="s">
        <v>14</v>
      </c>
      <c r="H168" s="1" t="s">
        <v>15</v>
      </c>
      <c r="I168" s="1" t="s">
        <v>17</v>
      </c>
      <c r="J168" s="3"/>
      <c r="K168" s="2" t="s">
        <v>16</v>
      </c>
      <c r="L168" s="1">
        <v>2011</v>
      </c>
      <c r="M168" s="1" t="s">
        <v>18</v>
      </c>
    </row>
    <row r="169" spans="1:13" ht="87">
      <c r="A169" s="1" t="str">
        <f>"2023-01-11"</f>
        <v>2023-01-11</v>
      </c>
      <c r="B169" s="1" t="str">
        <f>"2800"</f>
        <v>2800</v>
      </c>
      <c r="C169" s="2" t="s">
        <v>13</v>
      </c>
      <c r="E169" s="1" t="str">
        <f>"02"</f>
        <v>02</v>
      </c>
      <c r="F169" s="1">
        <v>11</v>
      </c>
      <c r="G169" s="1" t="s">
        <v>14</v>
      </c>
      <c r="H169" s="1" t="s">
        <v>15</v>
      </c>
      <c r="I169" s="1" t="s">
        <v>17</v>
      </c>
      <c r="J169" s="3"/>
      <c r="K169" s="2" t="s">
        <v>16</v>
      </c>
      <c r="L169" s="1">
        <v>2011</v>
      </c>
      <c r="M169" s="1" t="s">
        <v>18</v>
      </c>
    </row>
    <row r="170" spans="1:13" ht="87">
      <c r="A170" s="1" t="str">
        <f>"2023-01-12"</f>
        <v>2023-01-12</v>
      </c>
      <c r="B170" s="1" t="str">
        <f>"0500"</f>
        <v>0500</v>
      </c>
      <c r="C170" s="2" t="s">
        <v>13</v>
      </c>
      <c r="E170" s="1" t="str">
        <f>"02"</f>
        <v>02</v>
      </c>
      <c r="F170" s="1">
        <v>11</v>
      </c>
      <c r="G170" s="1" t="s">
        <v>14</v>
      </c>
      <c r="H170" s="1" t="s">
        <v>15</v>
      </c>
      <c r="I170" s="1" t="s">
        <v>17</v>
      </c>
      <c r="J170" s="3"/>
      <c r="K170" s="2" t="s">
        <v>16</v>
      </c>
      <c r="L170" s="1">
        <v>2011</v>
      </c>
      <c r="M170" s="1" t="s">
        <v>18</v>
      </c>
    </row>
    <row r="171" spans="1:13" ht="28.5">
      <c r="A171" s="1" t="str">
        <f>"2023-01-12"</f>
        <v>2023-01-12</v>
      </c>
      <c r="B171" s="1" t="str">
        <f>"0600"</f>
        <v>0600</v>
      </c>
      <c r="C171" s="2" t="s">
        <v>19</v>
      </c>
      <c r="D171" s="2" t="s">
        <v>304</v>
      </c>
      <c r="E171" s="1" t="str">
        <f>"02"</f>
        <v>02</v>
      </c>
      <c r="F171" s="1">
        <v>13</v>
      </c>
      <c r="G171" s="1" t="s">
        <v>20</v>
      </c>
      <c r="I171" s="1" t="s">
        <v>17</v>
      </c>
      <c r="J171" s="3"/>
      <c r="K171" s="2" t="s">
        <v>21</v>
      </c>
      <c r="L171" s="1">
        <v>2019</v>
      </c>
      <c r="M171" s="1" t="s">
        <v>18</v>
      </c>
    </row>
    <row r="172" spans="1:13" ht="28.5">
      <c r="A172" s="1" t="str">
        <f>"2023-01-12"</f>
        <v>2023-01-12</v>
      </c>
      <c r="B172" s="1" t="str">
        <f>"0625"</f>
        <v>0625</v>
      </c>
      <c r="C172" s="2" t="s">
        <v>19</v>
      </c>
      <c r="D172" s="2" t="s">
        <v>305</v>
      </c>
      <c r="E172" s="1" t="str">
        <f>"02"</f>
        <v>02</v>
      </c>
      <c r="F172" s="1">
        <v>1</v>
      </c>
      <c r="G172" s="1" t="s">
        <v>20</v>
      </c>
      <c r="I172" s="1" t="s">
        <v>17</v>
      </c>
      <c r="J172" s="3"/>
      <c r="K172" s="2" t="s">
        <v>21</v>
      </c>
      <c r="L172" s="1">
        <v>2019</v>
      </c>
      <c r="M172" s="1" t="s">
        <v>18</v>
      </c>
    </row>
    <row r="173" spans="1:13" ht="72">
      <c r="A173" s="1" t="str">
        <f>"2023-01-12"</f>
        <v>2023-01-12</v>
      </c>
      <c r="B173" s="1" t="str">
        <f>"0650"</f>
        <v>0650</v>
      </c>
      <c r="C173" s="2" t="s">
        <v>25</v>
      </c>
      <c r="D173" s="2" t="s">
        <v>307</v>
      </c>
      <c r="E173" s="1" t="str">
        <f>"02"</f>
        <v>02</v>
      </c>
      <c r="F173" s="1">
        <v>1</v>
      </c>
      <c r="G173" s="1" t="s">
        <v>20</v>
      </c>
      <c r="I173" s="1" t="s">
        <v>17</v>
      </c>
      <c r="J173" s="3"/>
      <c r="K173" s="2" t="s">
        <v>306</v>
      </c>
      <c r="L173" s="1">
        <v>2018</v>
      </c>
      <c r="M173" s="1" t="s">
        <v>28</v>
      </c>
    </row>
    <row r="174" spans="1:13" ht="87">
      <c r="A174" s="1" t="str">
        <f>"2023-01-12"</f>
        <v>2023-01-12</v>
      </c>
      <c r="B174" s="1" t="str">
        <f>"0715"</f>
        <v>0715</v>
      </c>
      <c r="C174" s="2" t="s">
        <v>29</v>
      </c>
      <c r="D174" s="2" t="s">
        <v>309</v>
      </c>
      <c r="E174" s="1" t="str">
        <f>"01"</f>
        <v>01</v>
      </c>
      <c r="F174" s="1">
        <v>8</v>
      </c>
      <c r="G174" s="1" t="s">
        <v>20</v>
      </c>
      <c r="I174" s="1" t="s">
        <v>17</v>
      </c>
      <c r="J174" s="3"/>
      <c r="K174" s="2" t="s">
        <v>308</v>
      </c>
      <c r="L174" s="1">
        <v>2016</v>
      </c>
      <c r="M174" s="1" t="s">
        <v>18</v>
      </c>
    </row>
    <row r="175" spans="1:13" ht="57.75">
      <c r="A175" s="1" t="str">
        <f>"2023-01-12"</f>
        <v>2023-01-12</v>
      </c>
      <c r="B175" s="1" t="str">
        <f>"0730"</f>
        <v>0730</v>
      </c>
      <c r="C175" s="2" t="s">
        <v>32</v>
      </c>
      <c r="D175" s="2" t="s">
        <v>311</v>
      </c>
      <c r="E175" s="1" t="str">
        <f>"01"</f>
        <v>01</v>
      </c>
      <c r="F175" s="1">
        <v>6</v>
      </c>
      <c r="G175" s="1" t="s">
        <v>20</v>
      </c>
      <c r="I175" s="1" t="s">
        <v>17</v>
      </c>
      <c r="J175" s="3"/>
      <c r="K175" s="2" t="s">
        <v>310</v>
      </c>
      <c r="L175" s="1">
        <v>2009</v>
      </c>
      <c r="M175" s="1" t="s">
        <v>35</v>
      </c>
    </row>
    <row r="176" spans="1:13" ht="72">
      <c r="A176" s="1" t="str">
        <f>"2023-01-12"</f>
        <v>2023-01-12</v>
      </c>
      <c r="B176" s="1" t="str">
        <f>"0755"</f>
        <v>0755</v>
      </c>
      <c r="C176" s="2" t="s">
        <v>36</v>
      </c>
      <c r="D176" s="2" t="s">
        <v>313</v>
      </c>
      <c r="E176" s="1" t="str">
        <f>"02"</f>
        <v>02</v>
      </c>
      <c r="F176" s="1">
        <v>12</v>
      </c>
      <c r="G176" s="1" t="s">
        <v>20</v>
      </c>
      <c r="I176" s="1" t="s">
        <v>17</v>
      </c>
      <c r="J176" s="3"/>
      <c r="K176" s="2" t="s">
        <v>312</v>
      </c>
      <c r="L176" s="1">
        <v>2020</v>
      </c>
      <c r="M176" s="1" t="s">
        <v>28</v>
      </c>
    </row>
    <row r="177" spans="1:13" ht="43.5">
      <c r="A177" s="1" t="str">
        <f>"2023-01-12"</f>
        <v>2023-01-12</v>
      </c>
      <c r="B177" s="1" t="str">
        <f>"0805"</f>
        <v>0805</v>
      </c>
      <c r="C177" s="2" t="s">
        <v>39</v>
      </c>
      <c r="D177" s="2" t="s">
        <v>315</v>
      </c>
      <c r="E177" s="1" t="str">
        <f>"01"</f>
        <v>01</v>
      </c>
      <c r="F177" s="1">
        <v>30</v>
      </c>
      <c r="G177" s="1" t="s">
        <v>20</v>
      </c>
      <c r="I177" s="1" t="s">
        <v>17</v>
      </c>
      <c r="J177" s="3"/>
      <c r="K177" s="2" t="s">
        <v>314</v>
      </c>
      <c r="L177" s="1">
        <v>2020</v>
      </c>
      <c r="M177" s="1" t="s">
        <v>28</v>
      </c>
    </row>
    <row r="178" spans="1:13" ht="57.75">
      <c r="A178" s="1" t="str">
        <f>"2023-01-12"</f>
        <v>2023-01-12</v>
      </c>
      <c r="B178" s="1" t="str">
        <f>"0815"</f>
        <v>0815</v>
      </c>
      <c r="C178" s="2" t="s">
        <v>116</v>
      </c>
      <c r="D178" s="2" t="s">
        <v>317</v>
      </c>
      <c r="E178" s="1" t="str">
        <f>"01"</f>
        <v>01</v>
      </c>
      <c r="F178" s="1">
        <v>12</v>
      </c>
      <c r="G178" s="1" t="s">
        <v>20</v>
      </c>
      <c r="I178" s="1" t="s">
        <v>17</v>
      </c>
      <c r="J178" s="3"/>
      <c r="K178" s="2" t="s">
        <v>316</v>
      </c>
      <c r="L178" s="1">
        <v>2020</v>
      </c>
      <c r="M178" s="1" t="s">
        <v>45</v>
      </c>
    </row>
    <row r="179" spans="1:14" ht="72">
      <c r="A179" s="1" t="str">
        <f>"2023-01-12"</f>
        <v>2023-01-12</v>
      </c>
      <c r="B179" s="1" t="str">
        <f>"0820"</f>
        <v>0820</v>
      </c>
      <c r="C179" s="2" t="s">
        <v>46</v>
      </c>
      <c r="D179" s="2" t="s">
        <v>319</v>
      </c>
      <c r="E179" s="1" t="str">
        <f>"02"</f>
        <v>02</v>
      </c>
      <c r="F179" s="1">
        <v>16</v>
      </c>
      <c r="G179" s="1" t="s">
        <v>14</v>
      </c>
      <c r="I179" s="1" t="s">
        <v>17</v>
      </c>
      <c r="J179" s="3"/>
      <c r="K179" s="2" t="s">
        <v>318</v>
      </c>
      <c r="L179" s="1">
        <v>1987</v>
      </c>
      <c r="M179" s="1" t="s">
        <v>49</v>
      </c>
      <c r="N179" s="1" t="s">
        <v>23</v>
      </c>
    </row>
    <row r="180" spans="1:13" ht="72">
      <c r="A180" s="1" t="str">
        <f>"2023-01-12"</f>
        <v>2023-01-12</v>
      </c>
      <c r="B180" s="1" t="str">
        <f>"0845"</f>
        <v>0845</v>
      </c>
      <c r="C180" s="2" t="s">
        <v>50</v>
      </c>
      <c r="D180" s="2" t="s">
        <v>321</v>
      </c>
      <c r="E180" s="1" t="str">
        <f>"02"</f>
        <v>02</v>
      </c>
      <c r="F180" s="1">
        <v>1</v>
      </c>
      <c r="G180" s="1" t="s">
        <v>20</v>
      </c>
      <c r="H180" s="1" t="s">
        <v>98</v>
      </c>
      <c r="I180" s="1" t="s">
        <v>17</v>
      </c>
      <c r="J180" s="3"/>
      <c r="K180" s="2" t="s">
        <v>320</v>
      </c>
      <c r="L180" s="1">
        <v>2014</v>
      </c>
      <c r="M180" s="1" t="s">
        <v>18</v>
      </c>
    </row>
    <row r="181" spans="1:13" ht="57.75">
      <c r="A181" s="1" t="str">
        <f>"2023-01-12"</f>
        <v>2023-01-12</v>
      </c>
      <c r="B181" s="1" t="str">
        <f>"0910"</f>
        <v>0910</v>
      </c>
      <c r="C181" s="2" t="s">
        <v>50</v>
      </c>
      <c r="D181" s="2" t="s">
        <v>323</v>
      </c>
      <c r="E181" s="1" t="str">
        <f>"02"</f>
        <v>02</v>
      </c>
      <c r="F181" s="1">
        <v>4</v>
      </c>
      <c r="G181" s="1" t="s">
        <v>20</v>
      </c>
      <c r="I181" s="1" t="s">
        <v>17</v>
      </c>
      <c r="J181" s="3"/>
      <c r="K181" s="2" t="s">
        <v>322</v>
      </c>
      <c r="L181" s="1">
        <v>2014</v>
      </c>
      <c r="M181" s="1" t="s">
        <v>18</v>
      </c>
    </row>
    <row r="182" spans="1:13" ht="72">
      <c r="A182" s="1" t="str">
        <f>"2023-01-12"</f>
        <v>2023-01-12</v>
      </c>
      <c r="B182" s="1" t="str">
        <f>"0935"</f>
        <v>0935</v>
      </c>
      <c r="C182" s="2" t="s">
        <v>56</v>
      </c>
      <c r="D182" s="2" t="s">
        <v>325</v>
      </c>
      <c r="E182" s="1" t="str">
        <f>"03"</f>
        <v>03</v>
      </c>
      <c r="F182" s="1">
        <v>13</v>
      </c>
      <c r="G182" s="1" t="s">
        <v>20</v>
      </c>
      <c r="I182" s="1" t="s">
        <v>17</v>
      </c>
      <c r="J182" s="3"/>
      <c r="K182" s="2" t="s">
        <v>324</v>
      </c>
      <c r="L182" s="1">
        <v>2019</v>
      </c>
      <c r="M182" s="1" t="s">
        <v>28</v>
      </c>
    </row>
    <row r="183" spans="1:14" ht="87">
      <c r="A183" s="1" t="str">
        <f>"2023-01-12"</f>
        <v>2023-01-12</v>
      </c>
      <c r="B183" s="1" t="str">
        <f>"1000"</f>
        <v>1000</v>
      </c>
      <c r="C183" s="2" t="s">
        <v>215</v>
      </c>
      <c r="D183" s="2" t="s">
        <v>290</v>
      </c>
      <c r="E183" s="1" t="str">
        <f>"02"</f>
        <v>02</v>
      </c>
      <c r="F183" s="1">
        <v>2</v>
      </c>
      <c r="G183" s="1" t="s">
        <v>20</v>
      </c>
      <c r="I183" s="1" t="s">
        <v>17</v>
      </c>
      <c r="J183" s="3"/>
      <c r="K183" s="2" t="s">
        <v>289</v>
      </c>
      <c r="L183" s="1">
        <v>2017</v>
      </c>
      <c r="M183" s="1" t="s">
        <v>35</v>
      </c>
      <c r="N183" s="1" t="s">
        <v>23</v>
      </c>
    </row>
    <row r="184" spans="1:13" ht="43.5">
      <c r="A184" s="1" t="str">
        <f>"2023-01-12"</f>
        <v>2023-01-12</v>
      </c>
      <c r="B184" s="1" t="str">
        <f>"1050"</f>
        <v>1050</v>
      </c>
      <c r="C184" s="2" t="s">
        <v>194</v>
      </c>
      <c r="D184" s="2" t="s">
        <v>327</v>
      </c>
      <c r="E184" s="1" t="str">
        <f>"01"</f>
        <v>01</v>
      </c>
      <c r="F184" s="1">
        <v>6</v>
      </c>
      <c r="G184" s="1" t="s">
        <v>20</v>
      </c>
      <c r="I184" s="1" t="s">
        <v>17</v>
      </c>
      <c r="J184" s="3"/>
      <c r="K184" s="2" t="s">
        <v>326</v>
      </c>
      <c r="L184" s="1">
        <v>2010</v>
      </c>
      <c r="M184" s="1" t="s">
        <v>18</v>
      </c>
    </row>
    <row r="185" spans="1:14" ht="72">
      <c r="A185" s="1" t="str">
        <f>"2023-01-12"</f>
        <v>2023-01-12</v>
      </c>
      <c r="B185" s="1" t="str">
        <f>"1100"</f>
        <v>1100</v>
      </c>
      <c r="C185" s="2" t="s">
        <v>291</v>
      </c>
      <c r="E185" s="1" t="str">
        <f>"01"</f>
        <v>01</v>
      </c>
      <c r="F185" s="1">
        <v>2</v>
      </c>
      <c r="G185" s="1" t="s">
        <v>14</v>
      </c>
      <c r="H185" s="1" t="s">
        <v>292</v>
      </c>
      <c r="I185" s="1" t="s">
        <v>17</v>
      </c>
      <c r="J185" s="3"/>
      <c r="K185" s="2" t="s">
        <v>293</v>
      </c>
      <c r="L185" s="1">
        <v>2021</v>
      </c>
      <c r="M185" s="1" t="s">
        <v>35</v>
      </c>
      <c r="N185" s="1" t="s">
        <v>23</v>
      </c>
    </row>
    <row r="186" spans="1:14" ht="72">
      <c r="A186" s="1" t="str">
        <f>"2023-01-12"</f>
        <v>2023-01-12</v>
      </c>
      <c r="B186" s="1" t="str">
        <f>"1150"</f>
        <v>1150</v>
      </c>
      <c r="C186" s="2" t="s">
        <v>294</v>
      </c>
      <c r="D186" s="2" t="s">
        <v>297</v>
      </c>
      <c r="E186" s="1" t="str">
        <f>"01"</f>
        <v>01</v>
      </c>
      <c r="F186" s="1">
        <v>1</v>
      </c>
      <c r="G186" s="1" t="s">
        <v>14</v>
      </c>
      <c r="H186" s="1" t="s">
        <v>295</v>
      </c>
      <c r="I186" s="1" t="s">
        <v>17</v>
      </c>
      <c r="J186" s="3"/>
      <c r="K186" s="2" t="s">
        <v>296</v>
      </c>
      <c r="L186" s="1">
        <v>2008</v>
      </c>
      <c r="M186" s="1" t="s">
        <v>18</v>
      </c>
      <c r="N186" s="1" t="s">
        <v>23</v>
      </c>
    </row>
    <row r="187" spans="1:14" ht="43.5">
      <c r="A187" s="1" t="str">
        <f>"2023-01-12"</f>
        <v>2023-01-12</v>
      </c>
      <c r="B187" s="1" t="str">
        <f>"1305"</f>
        <v>1305</v>
      </c>
      <c r="C187" s="2" t="s">
        <v>328</v>
      </c>
      <c r="E187" s="1" t="str">
        <f>" "</f>
        <v> </v>
      </c>
      <c r="F187" s="1">
        <v>0</v>
      </c>
      <c r="G187" s="1" t="s">
        <v>14</v>
      </c>
      <c r="I187" s="1" t="s">
        <v>17</v>
      </c>
      <c r="J187" s="3"/>
      <c r="K187" s="2" t="s">
        <v>329</v>
      </c>
      <c r="L187" s="1">
        <v>1979</v>
      </c>
      <c r="M187" s="1" t="s">
        <v>18</v>
      </c>
      <c r="N187" s="1" t="s">
        <v>23</v>
      </c>
    </row>
    <row r="188" spans="1:13" ht="43.5">
      <c r="A188" s="1" t="str">
        <f>"2023-01-12"</f>
        <v>2023-01-12</v>
      </c>
      <c r="B188" s="1" t="str">
        <f>"1400"</f>
        <v>1400</v>
      </c>
      <c r="C188" s="2" t="s">
        <v>129</v>
      </c>
      <c r="E188" s="1" t="str">
        <f>"04"</f>
        <v>04</v>
      </c>
      <c r="F188" s="1">
        <v>79</v>
      </c>
      <c r="G188" s="1" t="s">
        <v>14</v>
      </c>
      <c r="H188" s="1" t="s">
        <v>98</v>
      </c>
      <c r="I188" s="1" t="s">
        <v>17</v>
      </c>
      <c r="J188" s="3"/>
      <c r="K188" s="2" t="s">
        <v>330</v>
      </c>
      <c r="L188" s="1">
        <v>2022</v>
      </c>
      <c r="M188" s="1" t="s">
        <v>101</v>
      </c>
    </row>
    <row r="189" spans="1:13" ht="72">
      <c r="A189" s="1" t="str">
        <f>"2023-01-12"</f>
        <v>2023-01-12</v>
      </c>
      <c r="B189" s="1" t="str">
        <f>"1430"</f>
        <v>1430</v>
      </c>
      <c r="C189" s="2" t="s">
        <v>131</v>
      </c>
      <c r="D189" s="2" t="s">
        <v>332</v>
      </c>
      <c r="E189" s="1" t="str">
        <f>"02"</f>
        <v>02</v>
      </c>
      <c r="F189" s="1">
        <v>50</v>
      </c>
      <c r="G189" s="1" t="s">
        <v>20</v>
      </c>
      <c r="I189" s="1" t="s">
        <v>17</v>
      </c>
      <c r="J189" s="3"/>
      <c r="K189" s="2" t="s">
        <v>331</v>
      </c>
      <c r="L189" s="1">
        <v>0</v>
      </c>
      <c r="M189" s="1" t="s">
        <v>18</v>
      </c>
    </row>
    <row r="190" spans="1:13" ht="87">
      <c r="A190" s="1" t="str">
        <f>"2023-01-12"</f>
        <v>2023-01-12</v>
      </c>
      <c r="B190" s="1" t="str">
        <f>"1500"</f>
        <v>1500</v>
      </c>
      <c r="C190" s="2" t="s">
        <v>50</v>
      </c>
      <c r="D190" s="2" t="s">
        <v>191</v>
      </c>
      <c r="E190" s="1" t="str">
        <f>"02"</f>
        <v>02</v>
      </c>
      <c r="F190" s="1">
        <v>12</v>
      </c>
      <c r="G190" s="1" t="s">
        <v>20</v>
      </c>
      <c r="I190" s="1" t="s">
        <v>17</v>
      </c>
      <c r="J190" s="3"/>
      <c r="K190" s="2" t="s">
        <v>190</v>
      </c>
      <c r="L190" s="1">
        <v>2014</v>
      </c>
      <c r="M190" s="1" t="s">
        <v>18</v>
      </c>
    </row>
    <row r="191" spans="1:13" ht="57.75">
      <c r="A191" s="1" t="str">
        <f>"2023-01-12"</f>
        <v>2023-01-12</v>
      </c>
      <c r="B191" s="1" t="str">
        <f>"1525"</f>
        <v>1525</v>
      </c>
      <c r="C191" s="2" t="s">
        <v>333</v>
      </c>
      <c r="D191" s="2" t="s">
        <v>333</v>
      </c>
      <c r="E191" s="1" t="str">
        <f>"01"</f>
        <v>01</v>
      </c>
      <c r="F191" s="1">
        <v>4</v>
      </c>
      <c r="G191" s="1" t="s">
        <v>20</v>
      </c>
      <c r="I191" s="1" t="s">
        <v>17</v>
      </c>
      <c r="J191" s="3"/>
      <c r="K191" s="2" t="s">
        <v>334</v>
      </c>
      <c r="L191" s="1">
        <v>0</v>
      </c>
      <c r="M191" s="1" t="s">
        <v>100</v>
      </c>
    </row>
    <row r="192" spans="1:13" ht="72">
      <c r="A192" s="1" t="str">
        <f>"2023-01-12"</f>
        <v>2023-01-12</v>
      </c>
      <c r="B192" s="1" t="str">
        <f>"1540"</f>
        <v>1540</v>
      </c>
      <c r="C192" s="2" t="s">
        <v>39</v>
      </c>
      <c r="D192" s="2" t="s">
        <v>336</v>
      </c>
      <c r="E192" s="1" t="str">
        <f>"01"</f>
        <v>01</v>
      </c>
      <c r="F192" s="1">
        <v>42</v>
      </c>
      <c r="G192" s="1" t="s">
        <v>20</v>
      </c>
      <c r="I192" s="1" t="s">
        <v>17</v>
      </c>
      <c r="J192" s="3"/>
      <c r="K192" s="2" t="s">
        <v>335</v>
      </c>
      <c r="L192" s="1">
        <v>2020</v>
      </c>
      <c r="M192" s="1" t="s">
        <v>28</v>
      </c>
    </row>
    <row r="193" spans="1:13" ht="72">
      <c r="A193" s="1" t="str">
        <f>"2023-01-12"</f>
        <v>2023-01-12</v>
      </c>
      <c r="B193" s="1" t="str">
        <f>"1555"</f>
        <v>1555</v>
      </c>
      <c r="C193" s="2" t="s">
        <v>277</v>
      </c>
      <c r="D193" s="2" t="s">
        <v>338</v>
      </c>
      <c r="E193" s="1" t="str">
        <f>"01"</f>
        <v>01</v>
      </c>
      <c r="F193" s="1">
        <v>9</v>
      </c>
      <c r="G193" s="1" t="s">
        <v>20</v>
      </c>
      <c r="I193" s="1" t="s">
        <v>17</v>
      </c>
      <c r="J193" s="3"/>
      <c r="K193" s="2" t="s">
        <v>337</v>
      </c>
      <c r="L193" s="1">
        <v>2021</v>
      </c>
      <c r="M193" s="1" t="s">
        <v>141</v>
      </c>
    </row>
    <row r="194" spans="1:14" ht="72">
      <c r="A194" s="1" t="str">
        <f>"2023-01-12"</f>
        <v>2023-01-12</v>
      </c>
      <c r="B194" s="1" t="str">
        <f>"1600"</f>
        <v>1600</v>
      </c>
      <c r="C194" s="2" t="s">
        <v>142</v>
      </c>
      <c r="D194" s="2" t="s">
        <v>340</v>
      </c>
      <c r="E194" s="1" t="str">
        <f>"01"</f>
        <v>01</v>
      </c>
      <c r="F194" s="1">
        <v>3</v>
      </c>
      <c r="G194" s="1" t="s">
        <v>20</v>
      </c>
      <c r="I194" s="1" t="s">
        <v>17</v>
      </c>
      <c r="J194" s="3"/>
      <c r="K194" s="2" t="s">
        <v>339</v>
      </c>
      <c r="L194" s="1">
        <v>2019</v>
      </c>
      <c r="M194" s="1" t="s">
        <v>18</v>
      </c>
      <c r="N194" s="1" t="s">
        <v>23</v>
      </c>
    </row>
    <row r="195" spans="1:14" ht="43.5">
      <c r="A195" s="1" t="str">
        <f>"2023-01-12"</f>
        <v>2023-01-12</v>
      </c>
      <c r="B195" s="1" t="str">
        <f>"1630"</f>
        <v>1630</v>
      </c>
      <c r="C195" s="2" t="s">
        <v>46</v>
      </c>
      <c r="D195" s="2" t="s">
        <v>476</v>
      </c>
      <c r="E195" s="1" t="str">
        <f>"02"</f>
        <v>02</v>
      </c>
      <c r="F195" s="1">
        <v>25</v>
      </c>
      <c r="G195" s="1" t="s">
        <v>14</v>
      </c>
      <c r="I195" s="1" t="s">
        <v>17</v>
      </c>
      <c r="J195" s="3"/>
      <c r="K195" s="2" t="s">
        <v>187</v>
      </c>
      <c r="L195" s="1">
        <v>1987</v>
      </c>
      <c r="M195" s="1" t="s">
        <v>49</v>
      </c>
      <c r="N195" s="1" t="s">
        <v>23</v>
      </c>
    </row>
    <row r="196" spans="1:13" ht="87">
      <c r="A196" s="1" t="str">
        <f>"2023-01-12"</f>
        <v>2023-01-12</v>
      </c>
      <c r="B196" s="1" t="str">
        <f>"1700"</f>
        <v>1700</v>
      </c>
      <c r="C196" s="2" t="s">
        <v>148</v>
      </c>
      <c r="D196" s="2" t="s">
        <v>342</v>
      </c>
      <c r="E196" s="1" t="str">
        <f>"2019"</f>
        <v>2019</v>
      </c>
      <c r="F196" s="1">
        <v>11</v>
      </c>
      <c r="G196" s="1" t="s">
        <v>20</v>
      </c>
      <c r="H196" s="1" t="s">
        <v>295</v>
      </c>
      <c r="I196" s="1" t="s">
        <v>17</v>
      </c>
      <c r="J196" s="3"/>
      <c r="K196" s="2" t="s">
        <v>341</v>
      </c>
      <c r="L196" s="1">
        <v>2019</v>
      </c>
      <c r="M196" s="1" t="s">
        <v>18</v>
      </c>
    </row>
    <row r="197" spans="1:13" ht="72">
      <c r="A197" s="1" t="str">
        <f>"2023-01-12"</f>
        <v>2023-01-12</v>
      </c>
      <c r="B197" s="1" t="str">
        <f>"1715"</f>
        <v>1715</v>
      </c>
      <c r="C197" s="2" t="s">
        <v>148</v>
      </c>
      <c r="D197" s="2" t="s">
        <v>344</v>
      </c>
      <c r="E197" s="1" t="str">
        <f>"2019"</f>
        <v>2019</v>
      </c>
      <c r="F197" s="1">
        <v>12</v>
      </c>
      <c r="G197" s="1" t="s">
        <v>20</v>
      </c>
      <c r="I197" s="1" t="s">
        <v>17</v>
      </c>
      <c r="J197" s="3"/>
      <c r="K197" s="2" t="s">
        <v>343</v>
      </c>
      <c r="L197" s="1">
        <v>2019</v>
      </c>
      <c r="M197" s="1" t="s">
        <v>18</v>
      </c>
    </row>
    <row r="198" spans="1:13" ht="87">
      <c r="A198" s="1" t="str">
        <f>"2023-01-12"</f>
        <v>2023-01-12</v>
      </c>
      <c r="B198" s="1" t="str">
        <f>"1730"</f>
        <v>1730</v>
      </c>
      <c r="C198" s="2" t="s">
        <v>345</v>
      </c>
      <c r="E198" s="1" t="str">
        <f>"2021"</f>
        <v>2021</v>
      </c>
      <c r="F198" s="1">
        <v>88</v>
      </c>
      <c r="G198" s="1" t="s">
        <v>60</v>
      </c>
      <c r="J198" s="3"/>
      <c r="K198" s="2" t="s">
        <v>346</v>
      </c>
      <c r="L198" s="1">
        <v>2021</v>
      </c>
      <c r="M198" s="1" t="s">
        <v>347</v>
      </c>
    </row>
    <row r="199" spans="1:13" ht="72">
      <c r="A199" s="1" t="str">
        <f>"2023-01-12"</f>
        <v>2023-01-12</v>
      </c>
      <c r="B199" s="1" t="str">
        <f>"1800"</f>
        <v>1800</v>
      </c>
      <c r="C199" s="2" t="s">
        <v>153</v>
      </c>
      <c r="D199" s="2" t="s">
        <v>348</v>
      </c>
      <c r="E199" s="1" t="str">
        <f>"2022"</f>
        <v>2022</v>
      </c>
      <c r="F199" s="1">
        <v>7</v>
      </c>
      <c r="G199" s="1" t="s">
        <v>14</v>
      </c>
      <c r="I199" s="1" t="s">
        <v>17</v>
      </c>
      <c r="J199" s="3"/>
      <c r="K199" s="2" t="s">
        <v>154</v>
      </c>
      <c r="L199" s="1">
        <v>2022</v>
      </c>
      <c r="M199" s="1" t="s">
        <v>18</v>
      </c>
    </row>
    <row r="200" spans="1:13" ht="57.75">
      <c r="A200" s="1" t="str">
        <f>"2023-01-12"</f>
        <v>2023-01-12</v>
      </c>
      <c r="B200" s="1" t="str">
        <f>"1830"</f>
        <v>1830</v>
      </c>
      <c r="C200" s="2" t="s">
        <v>157</v>
      </c>
      <c r="E200" s="1" t="str">
        <f>"2023"</f>
        <v>2023</v>
      </c>
      <c r="F200" s="1">
        <v>4</v>
      </c>
      <c r="G200" s="1" t="s">
        <v>60</v>
      </c>
      <c r="J200" s="3"/>
      <c r="K200" s="2" t="s">
        <v>158</v>
      </c>
      <c r="L200" s="1">
        <v>2023</v>
      </c>
      <c r="M200" s="1" t="s">
        <v>18</v>
      </c>
    </row>
    <row r="201" spans="1:14" ht="87">
      <c r="A201" s="6" t="str">
        <f>"2023-01-12"</f>
        <v>2023-01-12</v>
      </c>
      <c r="B201" s="6" t="str">
        <f>"1840"</f>
        <v>1840</v>
      </c>
      <c r="C201" s="5" t="s">
        <v>215</v>
      </c>
      <c r="D201" s="5" t="s">
        <v>350</v>
      </c>
      <c r="E201" s="6" t="str">
        <f>"02"</f>
        <v>02</v>
      </c>
      <c r="F201" s="6">
        <v>3</v>
      </c>
      <c r="G201" s="6" t="s">
        <v>20</v>
      </c>
      <c r="H201" s="6"/>
      <c r="I201" s="6" t="s">
        <v>17</v>
      </c>
      <c r="J201" s="4" t="s">
        <v>495</v>
      </c>
      <c r="K201" s="5" t="s">
        <v>349</v>
      </c>
      <c r="L201" s="6">
        <v>2017</v>
      </c>
      <c r="M201" s="6" t="s">
        <v>35</v>
      </c>
      <c r="N201" s="6" t="s">
        <v>23</v>
      </c>
    </row>
    <row r="202" spans="1:14" ht="72">
      <c r="A202" s="6" t="str">
        <f>"2023-01-12"</f>
        <v>2023-01-12</v>
      </c>
      <c r="B202" s="6" t="str">
        <f>"1930"</f>
        <v>1930</v>
      </c>
      <c r="C202" s="5" t="s">
        <v>351</v>
      </c>
      <c r="D202" s="5" t="s">
        <v>353</v>
      </c>
      <c r="E202" s="6" t="str">
        <f>"02"</f>
        <v>02</v>
      </c>
      <c r="F202" s="6">
        <v>1</v>
      </c>
      <c r="G202" s="6" t="s">
        <v>20</v>
      </c>
      <c r="H202" s="6"/>
      <c r="I202" s="6" t="s">
        <v>17</v>
      </c>
      <c r="J202" s="4" t="s">
        <v>509</v>
      </c>
      <c r="K202" s="5" t="s">
        <v>352</v>
      </c>
      <c r="L202" s="6">
        <v>2018</v>
      </c>
      <c r="M202" s="6" t="s">
        <v>18</v>
      </c>
      <c r="N202" s="6" t="s">
        <v>23</v>
      </c>
    </row>
    <row r="203" spans="1:14" ht="87">
      <c r="A203" s="6" t="str">
        <f>"2023-01-12"</f>
        <v>2023-01-12</v>
      </c>
      <c r="B203" s="6" t="str">
        <f>"2000"</f>
        <v>2000</v>
      </c>
      <c r="C203" s="5" t="s">
        <v>354</v>
      </c>
      <c r="D203" s="5" t="s">
        <v>356</v>
      </c>
      <c r="E203" s="6" t="str">
        <f>"02"</f>
        <v>02</v>
      </c>
      <c r="F203" s="6">
        <v>5</v>
      </c>
      <c r="G203" s="6" t="s">
        <v>14</v>
      </c>
      <c r="H203" s="6"/>
      <c r="I203" s="6"/>
      <c r="J203" s="4" t="s">
        <v>510</v>
      </c>
      <c r="K203" s="5" t="s">
        <v>355</v>
      </c>
      <c r="L203" s="6">
        <v>2022</v>
      </c>
      <c r="M203" s="6" t="s">
        <v>18</v>
      </c>
      <c r="N203" s="6"/>
    </row>
    <row r="204" spans="1:14" ht="72">
      <c r="A204" s="6" t="str">
        <f>"2023-01-12"</f>
        <v>2023-01-12</v>
      </c>
      <c r="B204" s="6" t="str">
        <f>"2030"</f>
        <v>2030</v>
      </c>
      <c r="C204" s="5" t="s">
        <v>357</v>
      </c>
      <c r="D204" s="5" t="s">
        <v>359</v>
      </c>
      <c r="E204" s="6" t="str">
        <f>"01"</f>
        <v>01</v>
      </c>
      <c r="F204" s="6">
        <v>3</v>
      </c>
      <c r="G204" s="6" t="s">
        <v>94</v>
      </c>
      <c r="H204" s="6"/>
      <c r="I204" s="6"/>
      <c r="J204" s="4" t="s">
        <v>511</v>
      </c>
      <c r="K204" s="5" t="s">
        <v>358</v>
      </c>
      <c r="L204" s="6">
        <v>2022</v>
      </c>
      <c r="M204" s="6" t="s">
        <v>18</v>
      </c>
      <c r="N204" s="6"/>
    </row>
    <row r="205" spans="1:14" ht="57.75">
      <c r="A205" s="6" t="str">
        <f>"2023-01-12"</f>
        <v>2023-01-12</v>
      </c>
      <c r="B205" s="6" t="str">
        <f>"2105"</f>
        <v>2105</v>
      </c>
      <c r="C205" s="5" t="s">
        <v>360</v>
      </c>
      <c r="D205" s="5" t="s">
        <v>359</v>
      </c>
      <c r="E205" s="6" t="str">
        <f>"01"</f>
        <v>01</v>
      </c>
      <c r="F205" s="6">
        <v>4</v>
      </c>
      <c r="G205" s="6" t="s">
        <v>94</v>
      </c>
      <c r="H205" s="6"/>
      <c r="I205" s="6"/>
      <c r="J205" s="4" t="s">
        <v>511</v>
      </c>
      <c r="K205" s="5" t="s">
        <v>361</v>
      </c>
      <c r="L205" s="6">
        <v>2022</v>
      </c>
      <c r="M205" s="6" t="s">
        <v>18</v>
      </c>
      <c r="N205" s="6"/>
    </row>
    <row r="206" spans="1:14" ht="14.25">
      <c r="A206" s="6" t="str">
        <f>"2023-01-12"</f>
        <v>2023-01-12</v>
      </c>
      <c r="B206" s="6" t="str">
        <f>"2140"</f>
        <v>2140</v>
      </c>
      <c r="C206" s="5" t="s">
        <v>482</v>
      </c>
      <c r="D206" s="5" t="s">
        <v>484</v>
      </c>
      <c r="E206" s="6" t="str">
        <f>"2021"</f>
        <v>2021</v>
      </c>
      <c r="F206" s="6">
        <v>0</v>
      </c>
      <c r="G206" s="6"/>
      <c r="H206" s="6"/>
      <c r="I206" s="6"/>
      <c r="J206" s="4" t="s">
        <v>512</v>
      </c>
      <c r="K206" s="5" t="s">
        <v>483</v>
      </c>
      <c r="L206" s="6">
        <v>2021</v>
      </c>
      <c r="M206" s="6" t="s">
        <v>18</v>
      </c>
      <c r="N206" s="6"/>
    </row>
    <row r="207" spans="1:14" ht="72">
      <c r="A207" s="6" t="str">
        <f>"2023-01-12"</f>
        <v>2023-01-12</v>
      </c>
      <c r="B207" s="6" t="str">
        <f>"2150"</f>
        <v>2150</v>
      </c>
      <c r="C207" s="5" t="s">
        <v>362</v>
      </c>
      <c r="D207" s="5" t="s">
        <v>100</v>
      </c>
      <c r="E207" s="6" t="str">
        <f>" "</f>
        <v> </v>
      </c>
      <c r="F207" s="6">
        <v>0</v>
      </c>
      <c r="G207" s="6" t="s">
        <v>94</v>
      </c>
      <c r="H207" s="6" t="s">
        <v>363</v>
      </c>
      <c r="I207" s="6" t="s">
        <v>17</v>
      </c>
      <c r="J207" s="4" t="s">
        <v>513</v>
      </c>
      <c r="K207" s="5" t="s">
        <v>364</v>
      </c>
      <c r="L207" s="6">
        <v>2001</v>
      </c>
      <c r="M207" s="6" t="s">
        <v>18</v>
      </c>
      <c r="N207" s="6"/>
    </row>
    <row r="208" spans="1:14" ht="87">
      <c r="A208" s="1" t="str">
        <f>"2023-01-12"</f>
        <v>2023-01-12</v>
      </c>
      <c r="B208" s="1" t="str">
        <f>"2325"</f>
        <v>2325</v>
      </c>
      <c r="C208" s="2" t="s">
        <v>197</v>
      </c>
      <c r="E208" s="1" t="str">
        <f>" "</f>
        <v> </v>
      </c>
      <c r="F208" s="1">
        <v>0</v>
      </c>
      <c r="G208" s="1" t="s">
        <v>20</v>
      </c>
      <c r="I208" s="1" t="s">
        <v>17</v>
      </c>
      <c r="J208" s="3"/>
      <c r="K208" s="2" t="s">
        <v>198</v>
      </c>
      <c r="L208" s="1">
        <v>1989</v>
      </c>
      <c r="M208" s="1" t="s">
        <v>18</v>
      </c>
      <c r="N208" s="1" t="s">
        <v>23</v>
      </c>
    </row>
    <row r="209" spans="1:13" ht="87">
      <c r="A209" s="1" t="str">
        <f>"2023-01-12"</f>
        <v>2023-01-12</v>
      </c>
      <c r="B209" s="1" t="str">
        <f>"2400"</f>
        <v>2400</v>
      </c>
      <c r="C209" s="2" t="s">
        <v>13</v>
      </c>
      <c r="E209" s="1" t="str">
        <f>"02"</f>
        <v>02</v>
      </c>
      <c r="F209" s="1">
        <v>12</v>
      </c>
      <c r="G209" s="1" t="s">
        <v>14</v>
      </c>
      <c r="H209" s="1" t="s">
        <v>15</v>
      </c>
      <c r="I209" s="1" t="s">
        <v>17</v>
      </c>
      <c r="J209" s="3"/>
      <c r="K209" s="2" t="s">
        <v>16</v>
      </c>
      <c r="L209" s="1">
        <v>2011</v>
      </c>
      <c r="M209" s="1" t="s">
        <v>18</v>
      </c>
    </row>
    <row r="210" spans="1:13" ht="87">
      <c r="A210" s="1" t="str">
        <f>"2023-01-12"</f>
        <v>2023-01-12</v>
      </c>
      <c r="B210" s="1" t="str">
        <f>"2500"</f>
        <v>2500</v>
      </c>
      <c r="C210" s="2" t="s">
        <v>13</v>
      </c>
      <c r="E210" s="1" t="str">
        <f>"02"</f>
        <v>02</v>
      </c>
      <c r="F210" s="1">
        <v>12</v>
      </c>
      <c r="G210" s="1" t="s">
        <v>14</v>
      </c>
      <c r="H210" s="1" t="s">
        <v>15</v>
      </c>
      <c r="I210" s="1" t="s">
        <v>17</v>
      </c>
      <c r="J210" s="3"/>
      <c r="K210" s="2" t="s">
        <v>16</v>
      </c>
      <c r="L210" s="1">
        <v>2011</v>
      </c>
      <c r="M210" s="1" t="s">
        <v>18</v>
      </c>
    </row>
    <row r="211" spans="1:13" ht="87">
      <c r="A211" s="1" t="str">
        <f>"2023-01-12"</f>
        <v>2023-01-12</v>
      </c>
      <c r="B211" s="1" t="str">
        <f>"2600"</f>
        <v>2600</v>
      </c>
      <c r="C211" s="2" t="s">
        <v>13</v>
      </c>
      <c r="E211" s="1" t="str">
        <f>"02"</f>
        <v>02</v>
      </c>
      <c r="F211" s="1">
        <v>12</v>
      </c>
      <c r="G211" s="1" t="s">
        <v>14</v>
      </c>
      <c r="H211" s="1" t="s">
        <v>15</v>
      </c>
      <c r="I211" s="1" t="s">
        <v>17</v>
      </c>
      <c r="J211" s="3"/>
      <c r="K211" s="2" t="s">
        <v>16</v>
      </c>
      <c r="L211" s="1">
        <v>2011</v>
      </c>
      <c r="M211" s="1" t="s">
        <v>18</v>
      </c>
    </row>
    <row r="212" spans="1:13" ht="87">
      <c r="A212" s="1" t="str">
        <f>"2023-01-12"</f>
        <v>2023-01-12</v>
      </c>
      <c r="B212" s="1" t="str">
        <f>"2700"</f>
        <v>2700</v>
      </c>
      <c r="C212" s="2" t="s">
        <v>13</v>
      </c>
      <c r="E212" s="1" t="str">
        <f>"02"</f>
        <v>02</v>
      </c>
      <c r="F212" s="1">
        <v>12</v>
      </c>
      <c r="G212" s="1" t="s">
        <v>14</v>
      </c>
      <c r="H212" s="1" t="s">
        <v>15</v>
      </c>
      <c r="I212" s="1" t="s">
        <v>17</v>
      </c>
      <c r="J212" s="3"/>
      <c r="K212" s="2" t="s">
        <v>16</v>
      </c>
      <c r="L212" s="1">
        <v>2011</v>
      </c>
      <c r="M212" s="1" t="s">
        <v>18</v>
      </c>
    </row>
    <row r="213" spans="1:13" ht="87">
      <c r="A213" s="1" t="str">
        <f>"2023-01-12"</f>
        <v>2023-01-12</v>
      </c>
      <c r="B213" s="1" t="str">
        <f>"2800"</f>
        <v>2800</v>
      </c>
      <c r="C213" s="2" t="s">
        <v>13</v>
      </c>
      <c r="E213" s="1" t="str">
        <f>"02"</f>
        <v>02</v>
      </c>
      <c r="F213" s="1">
        <v>12</v>
      </c>
      <c r="G213" s="1" t="s">
        <v>14</v>
      </c>
      <c r="H213" s="1" t="s">
        <v>15</v>
      </c>
      <c r="I213" s="1" t="s">
        <v>17</v>
      </c>
      <c r="J213" s="3"/>
      <c r="K213" s="2" t="s">
        <v>16</v>
      </c>
      <c r="L213" s="1">
        <v>2011</v>
      </c>
      <c r="M213" s="1" t="s">
        <v>18</v>
      </c>
    </row>
    <row r="214" spans="1:13" ht="87">
      <c r="A214" s="1" t="str">
        <f>"2023-01-13"</f>
        <v>2023-01-13</v>
      </c>
      <c r="B214" s="1" t="str">
        <f>"0500"</f>
        <v>0500</v>
      </c>
      <c r="C214" s="2" t="s">
        <v>13</v>
      </c>
      <c r="E214" s="1" t="str">
        <f>"02"</f>
        <v>02</v>
      </c>
      <c r="F214" s="1">
        <v>12</v>
      </c>
      <c r="G214" s="1" t="s">
        <v>14</v>
      </c>
      <c r="H214" s="1" t="s">
        <v>15</v>
      </c>
      <c r="I214" s="1" t="s">
        <v>17</v>
      </c>
      <c r="J214" s="3"/>
      <c r="K214" s="2" t="s">
        <v>16</v>
      </c>
      <c r="L214" s="1">
        <v>2011</v>
      </c>
      <c r="M214" s="1" t="s">
        <v>18</v>
      </c>
    </row>
    <row r="215" spans="1:13" ht="28.5">
      <c r="A215" s="1" t="str">
        <f>"2023-01-13"</f>
        <v>2023-01-13</v>
      </c>
      <c r="B215" s="1" t="str">
        <f>"0600"</f>
        <v>0600</v>
      </c>
      <c r="C215" s="2" t="s">
        <v>19</v>
      </c>
      <c r="D215" s="2" t="s">
        <v>365</v>
      </c>
      <c r="E215" s="1" t="str">
        <f>"02"</f>
        <v>02</v>
      </c>
      <c r="F215" s="1">
        <v>2</v>
      </c>
      <c r="G215" s="1" t="s">
        <v>20</v>
      </c>
      <c r="I215" s="1" t="s">
        <v>17</v>
      </c>
      <c r="J215" s="3"/>
      <c r="K215" s="2" t="s">
        <v>21</v>
      </c>
      <c r="L215" s="1">
        <v>2019</v>
      </c>
      <c r="M215" s="1" t="s">
        <v>18</v>
      </c>
    </row>
    <row r="216" spans="1:13" ht="28.5">
      <c r="A216" s="1" t="str">
        <f>"2023-01-13"</f>
        <v>2023-01-13</v>
      </c>
      <c r="B216" s="1" t="str">
        <f>"0625"</f>
        <v>0625</v>
      </c>
      <c r="C216" s="2" t="s">
        <v>19</v>
      </c>
      <c r="D216" s="2" t="s">
        <v>366</v>
      </c>
      <c r="E216" s="1" t="str">
        <f>"02"</f>
        <v>02</v>
      </c>
      <c r="F216" s="1">
        <v>3</v>
      </c>
      <c r="G216" s="1" t="s">
        <v>20</v>
      </c>
      <c r="I216" s="1" t="s">
        <v>17</v>
      </c>
      <c r="J216" s="3"/>
      <c r="K216" s="2" t="s">
        <v>21</v>
      </c>
      <c r="L216" s="1">
        <v>2019</v>
      </c>
      <c r="M216" s="1" t="s">
        <v>18</v>
      </c>
    </row>
    <row r="217" spans="1:13" ht="43.5">
      <c r="A217" s="1" t="str">
        <f>"2023-01-13"</f>
        <v>2023-01-13</v>
      </c>
      <c r="B217" s="1" t="str">
        <f>"0650"</f>
        <v>0650</v>
      </c>
      <c r="C217" s="2" t="s">
        <v>25</v>
      </c>
      <c r="D217" s="2" t="s">
        <v>368</v>
      </c>
      <c r="E217" s="1" t="str">
        <f>"02"</f>
        <v>02</v>
      </c>
      <c r="F217" s="1">
        <v>2</v>
      </c>
      <c r="G217" s="1" t="s">
        <v>20</v>
      </c>
      <c r="I217" s="1" t="s">
        <v>17</v>
      </c>
      <c r="J217" s="3"/>
      <c r="K217" s="2" t="s">
        <v>367</v>
      </c>
      <c r="L217" s="1">
        <v>2018</v>
      </c>
      <c r="M217" s="1" t="s">
        <v>28</v>
      </c>
    </row>
    <row r="218" spans="1:13" ht="87">
      <c r="A218" s="1" t="str">
        <f>"2023-01-13"</f>
        <v>2023-01-13</v>
      </c>
      <c r="B218" s="1" t="str">
        <f>"0715"</f>
        <v>0715</v>
      </c>
      <c r="C218" s="2" t="s">
        <v>369</v>
      </c>
      <c r="D218" s="2" t="s">
        <v>371</v>
      </c>
      <c r="E218" s="1" t="str">
        <f>"02"</f>
        <v>02</v>
      </c>
      <c r="F218" s="1">
        <v>1</v>
      </c>
      <c r="G218" s="1" t="s">
        <v>20</v>
      </c>
      <c r="I218" s="1" t="s">
        <v>17</v>
      </c>
      <c r="J218" s="3"/>
      <c r="K218" s="2" t="s">
        <v>370</v>
      </c>
      <c r="L218" s="1">
        <v>2018</v>
      </c>
      <c r="M218" s="1" t="s">
        <v>18</v>
      </c>
    </row>
    <row r="219" spans="1:13" ht="28.5">
      <c r="A219" s="1" t="str">
        <f>"2023-01-13"</f>
        <v>2023-01-13</v>
      </c>
      <c r="B219" s="1" t="str">
        <f>"0730"</f>
        <v>0730</v>
      </c>
      <c r="C219" s="2" t="s">
        <v>32</v>
      </c>
      <c r="D219" s="2" t="s">
        <v>373</v>
      </c>
      <c r="E219" s="1" t="str">
        <f>"01"</f>
        <v>01</v>
      </c>
      <c r="F219" s="1">
        <v>7</v>
      </c>
      <c r="G219" s="1" t="s">
        <v>20</v>
      </c>
      <c r="I219" s="1" t="s">
        <v>17</v>
      </c>
      <c r="J219" s="3"/>
      <c r="K219" s="2" t="s">
        <v>372</v>
      </c>
      <c r="L219" s="1">
        <v>2009</v>
      </c>
      <c r="M219" s="1" t="s">
        <v>35</v>
      </c>
    </row>
    <row r="220" spans="1:13" ht="43.5">
      <c r="A220" s="1" t="str">
        <f>"2023-01-13"</f>
        <v>2023-01-13</v>
      </c>
      <c r="B220" s="1" t="str">
        <f>"0755"</f>
        <v>0755</v>
      </c>
      <c r="C220" s="2" t="s">
        <v>36</v>
      </c>
      <c r="D220" s="2" t="s">
        <v>375</v>
      </c>
      <c r="E220" s="1" t="str">
        <f>"02"</f>
        <v>02</v>
      </c>
      <c r="F220" s="1">
        <v>13</v>
      </c>
      <c r="G220" s="1" t="s">
        <v>20</v>
      </c>
      <c r="I220" s="1" t="s">
        <v>17</v>
      </c>
      <c r="J220" s="3"/>
      <c r="K220" s="2" t="s">
        <v>374</v>
      </c>
      <c r="L220" s="1">
        <v>2020</v>
      </c>
      <c r="M220" s="1" t="s">
        <v>28</v>
      </c>
    </row>
    <row r="221" spans="1:13" ht="87">
      <c r="A221" s="1" t="str">
        <f>"2023-01-13"</f>
        <v>2023-01-13</v>
      </c>
      <c r="B221" s="1" t="str">
        <f>"0805"</f>
        <v>0805</v>
      </c>
      <c r="C221" s="2" t="s">
        <v>39</v>
      </c>
      <c r="D221" s="2" t="s">
        <v>377</v>
      </c>
      <c r="E221" s="1" t="str">
        <f>"01"</f>
        <v>01</v>
      </c>
      <c r="F221" s="1">
        <v>31</v>
      </c>
      <c r="G221" s="1" t="s">
        <v>20</v>
      </c>
      <c r="I221" s="1" t="s">
        <v>17</v>
      </c>
      <c r="J221" s="3"/>
      <c r="K221" s="2" t="s">
        <v>376</v>
      </c>
      <c r="L221" s="1">
        <v>2020</v>
      </c>
      <c r="M221" s="1" t="s">
        <v>28</v>
      </c>
    </row>
    <row r="222" spans="1:13" ht="57.75">
      <c r="A222" s="1" t="str">
        <f>"2023-01-13"</f>
        <v>2023-01-13</v>
      </c>
      <c r="B222" s="1" t="str">
        <f>"0815"</f>
        <v>0815</v>
      </c>
      <c r="C222" s="2" t="s">
        <v>116</v>
      </c>
      <c r="D222" s="2" t="s">
        <v>379</v>
      </c>
      <c r="E222" s="1" t="str">
        <f>"01"</f>
        <v>01</v>
      </c>
      <c r="F222" s="1">
        <v>1</v>
      </c>
      <c r="G222" s="1" t="s">
        <v>20</v>
      </c>
      <c r="I222" s="1" t="s">
        <v>17</v>
      </c>
      <c r="J222" s="3"/>
      <c r="K222" s="2" t="s">
        <v>378</v>
      </c>
      <c r="L222" s="1">
        <v>2020</v>
      </c>
      <c r="M222" s="1" t="s">
        <v>45</v>
      </c>
    </row>
    <row r="223" spans="1:14" ht="57.75">
      <c r="A223" s="1" t="str">
        <f>"2023-01-13"</f>
        <v>2023-01-13</v>
      </c>
      <c r="B223" s="1" t="str">
        <f>"0820"</f>
        <v>0820</v>
      </c>
      <c r="C223" s="2" t="s">
        <v>46</v>
      </c>
      <c r="D223" s="2" t="s">
        <v>381</v>
      </c>
      <c r="E223" s="1" t="str">
        <f>"02"</f>
        <v>02</v>
      </c>
      <c r="F223" s="1">
        <v>17</v>
      </c>
      <c r="G223" s="1" t="s">
        <v>14</v>
      </c>
      <c r="I223" s="1" t="s">
        <v>17</v>
      </c>
      <c r="J223" s="3"/>
      <c r="K223" s="2" t="s">
        <v>380</v>
      </c>
      <c r="L223" s="1">
        <v>1987</v>
      </c>
      <c r="M223" s="1" t="s">
        <v>49</v>
      </c>
      <c r="N223" s="1" t="s">
        <v>23</v>
      </c>
    </row>
    <row r="224" spans="1:13" ht="72">
      <c r="A224" s="1" t="str">
        <f>"2023-01-13"</f>
        <v>2023-01-13</v>
      </c>
      <c r="B224" s="1" t="str">
        <f>"0845"</f>
        <v>0845</v>
      </c>
      <c r="C224" s="2" t="s">
        <v>50</v>
      </c>
      <c r="D224" s="2" t="s">
        <v>383</v>
      </c>
      <c r="E224" s="1" t="str">
        <f>"02"</f>
        <v>02</v>
      </c>
      <c r="F224" s="1">
        <v>3</v>
      </c>
      <c r="G224" s="1" t="s">
        <v>14</v>
      </c>
      <c r="H224" s="1" t="s">
        <v>73</v>
      </c>
      <c r="I224" s="1" t="s">
        <v>17</v>
      </c>
      <c r="J224" s="3"/>
      <c r="K224" s="2" t="s">
        <v>382</v>
      </c>
      <c r="L224" s="1">
        <v>2014</v>
      </c>
      <c r="M224" s="1" t="s">
        <v>18</v>
      </c>
    </row>
    <row r="225" spans="1:13" ht="57.75">
      <c r="A225" s="1" t="str">
        <f>"2023-01-13"</f>
        <v>2023-01-13</v>
      </c>
      <c r="B225" s="1" t="str">
        <f>"0910"</f>
        <v>0910</v>
      </c>
      <c r="C225" s="2" t="s">
        <v>50</v>
      </c>
      <c r="D225" s="2" t="s">
        <v>385</v>
      </c>
      <c r="E225" s="1" t="str">
        <f>"02"</f>
        <v>02</v>
      </c>
      <c r="F225" s="1">
        <v>6</v>
      </c>
      <c r="G225" s="1" t="s">
        <v>14</v>
      </c>
      <c r="H225" s="1" t="s">
        <v>53</v>
      </c>
      <c r="I225" s="1" t="s">
        <v>17</v>
      </c>
      <c r="J225" s="3"/>
      <c r="K225" s="2" t="s">
        <v>384</v>
      </c>
      <c r="L225" s="1">
        <v>2014</v>
      </c>
      <c r="M225" s="1" t="s">
        <v>18</v>
      </c>
    </row>
    <row r="226" spans="1:13" ht="57.75">
      <c r="A226" s="1" t="str">
        <f>"2023-01-13"</f>
        <v>2023-01-13</v>
      </c>
      <c r="B226" s="1" t="str">
        <f>"0935"</f>
        <v>0935</v>
      </c>
      <c r="C226" s="2" t="s">
        <v>56</v>
      </c>
      <c r="D226" s="2" t="s">
        <v>387</v>
      </c>
      <c r="E226" s="1" t="str">
        <f>"03"</f>
        <v>03</v>
      </c>
      <c r="F226" s="1">
        <v>8</v>
      </c>
      <c r="G226" s="1" t="s">
        <v>20</v>
      </c>
      <c r="I226" s="1" t="s">
        <v>17</v>
      </c>
      <c r="J226" s="3"/>
      <c r="K226" s="2" t="s">
        <v>386</v>
      </c>
      <c r="L226" s="1">
        <v>2019</v>
      </c>
      <c r="M226" s="1" t="s">
        <v>28</v>
      </c>
    </row>
    <row r="227" spans="1:14" ht="87">
      <c r="A227" s="1" t="str">
        <f>"2023-01-13"</f>
        <v>2023-01-13</v>
      </c>
      <c r="B227" s="1" t="str">
        <f>"1000"</f>
        <v>1000</v>
      </c>
      <c r="C227" s="2" t="s">
        <v>215</v>
      </c>
      <c r="D227" s="2" t="s">
        <v>350</v>
      </c>
      <c r="E227" s="1" t="str">
        <f>"02"</f>
        <v>02</v>
      </c>
      <c r="F227" s="1">
        <v>3</v>
      </c>
      <c r="G227" s="1" t="s">
        <v>20</v>
      </c>
      <c r="I227" s="1" t="s">
        <v>17</v>
      </c>
      <c r="J227" s="3"/>
      <c r="K227" s="2" t="s">
        <v>349</v>
      </c>
      <c r="L227" s="1">
        <v>2017</v>
      </c>
      <c r="M227" s="1" t="s">
        <v>35</v>
      </c>
      <c r="N227" s="1" t="s">
        <v>23</v>
      </c>
    </row>
    <row r="228" spans="1:13" ht="43.5">
      <c r="A228" s="1" t="str">
        <f>"2023-01-13"</f>
        <v>2023-01-13</v>
      </c>
      <c r="B228" s="1" t="str">
        <f>"1050"</f>
        <v>1050</v>
      </c>
      <c r="C228" s="2" t="s">
        <v>194</v>
      </c>
      <c r="D228" s="2" t="s">
        <v>389</v>
      </c>
      <c r="E228" s="1" t="str">
        <f>"01"</f>
        <v>01</v>
      </c>
      <c r="F228" s="1">
        <v>7</v>
      </c>
      <c r="G228" s="1" t="s">
        <v>20</v>
      </c>
      <c r="I228" s="1" t="s">
        <v>17</v>
      </c>
      <c r="J228" s="3"/>
      <c r="K228" s="2" t="s">
        <v>388</v>
      </c>
      <c r="L228" s="1">
        <v>2010</v>
      </c>
      <c r="M228" s="1" t="s">
        <v>18</v>
      </c>
    </row>
    <row r="229" spans="1:14" ht="72">
      <c r="A229" s="1" t="str">
        <f>"2023-01-13"</f>
        <v>2023-01-13</v>
      </c>
      <c r="B229" s="1" t="str">
        <f>"1100"</f>
        <v>1100</v>
      </c>
      <c r="C229" s="2" t="s">
        <v>351</v>
      </c>
      <c r="D229" s="2" t="s">
        <v>353</v>
      </c>
      <c r="E229" s="1" t="str">
        <f>"02"</f>
        <v>02</v>
      </c>
      <c r="F229" s="1">
        <v>1</v>
      </c>
      <c r="G229" s="1" t="s">
        <v>20</v>
      </c>
      <c r="I229" s="1" t="s">
        <v>17</v>
      </c>
      <c r="J229" s="3"/>
      <c r="K229" s="2" t="s">
        <v>352</v>
      </c>
      <c r="L229" s="1">
        <v>2018</v>
      </c>
      <c r="M229" s="1" t="s">
        <v>18</v>
      </c>
      <c r="N229" s="1" t="s">
        <v>23</v>
      </c>
    </row>
    <row r="230" spans="1:13" ht="87">
      <c r="A230" s="1" t="str">
        <f>"2023-01-13"</f>
        <v>2023-01-13</v>
      </c>
      <c r="B230" s="1" t="str">
        <f>"1130"</f>
        <v>1130</v>
      </c>
      <c r="C230" s="2" t="s">
        <v>354</v>
      </c>
      <c r="D230" s="2" t="s">
        <v>356</v>
      </c>
      <c r="E230" s="1" t="str">
        <f>"02"</f>
        <v>02</v>
      </c>
      <c r="F230" s="1">
        <v>5</v>
      </c>
      <c r="G230" s="1" t="s">
        <v>14</v>
      </c>
      <c r="I230" s="1" t="s">
        <v>17</v>
      </c>
      <c r="J230" s="3"/>
      <c r="K230" s="2" t="s">
        <v>355</v>
      </c>
      <c r="L230" s="1">
        <v>2022</v>
      </c>
      <c r="M230" s="1" t="s">
        <v>18</v>
      </c>
    </row>
    <row r="231" spans="1:13" ht="72">
      <c r="A231" s="1" t="str">
        <f>"2023-01-13"</f>
        <v>2023-01-13</v>
      </c>
      <c r="B231" s="1" t="str">
        <f>"1200"</f>
        <v>1200</v>
      </c>
      <c r="C231" s="2" t="s">
        <v>362</v>
      </c>
      <c r="D231" s="2" t="s">
        <v>100</v>
      </c>
      <c r="E231" s="1" t="str">
        <f>" "</f>
        <v> </v>
      </c>
      <c r="F231" s="1">
        <v>0</v>
      </c>
      <c r="G231" s="1" t="s">
        <v>94</v>
      </c>
      <c r="H231" s="1" t="s">
        <v>363</v>
      </c>
      <c r="I231" s="1" t="s">
        <v>17</v>
      </c>
      <c r="J231" s="3"/>
      <c r="K231" s="2" t="s">
        <v>364</v>
      </c>
      <c r="L231" s="1">
        <v>2001</v>
      </c>
      <c r="M231" s="1" t="s">
        <v>18</v>
      </c>
    </row>
    <row r="232" spans="1:13" ht="43.5">
      <c r="A232" s="1" t="str">
        <f>"2023-01-13"</f>
        <v>2023-01-13</v>
      </c>
      <c r="B232" s="1" t="str">
        <f>"1335"</f>
        <v>1335</v>
      </c>
      <c r="C232" s="2" t="s">
        <v>390</v>
      </c>
      <c r="E232" s="1" t="str">
        <f>" "</f>
        <v> </v>
      </c>
      <c r="F232" s="1">
        <v>0</v>
      </c>
      <c r="G232" s="1" t="s">
        <v>14</v>
      </c>
      <c r="I232" s="1" t="s">
        <v>17</v>
      </c>
      <c r="J232" s="3"/>
      <c r="K232" s="2" t="s">
        <v>391</v>
      </c>
      <c r="L232" s="1">
        <v>2018</v>
      </c>
      <c r="M232" s="1" t="s">
        <v>18</v>
      </c>
    </row>
    <row r="233" spans="1:13" ht="28.5">
      <c r="A233" s="1" t="str">
        <f>"2023-01-13"</f>
        <v>2023-01-13</v>
      </c>
      <c r="B233" s="1" t="str">
        <f>"1400"</f>
        <v>1400</v>
      </c>
      <c r="C233" s="2" t="s">
        <v>129</v>
      </c>
      <c r="E233" s="1" t="str">
        <f>"04"</f>
        <v>04</v>
      </c>
      <c r="F233" s="1">
        <v>80</v>
      </c>
      <c r="G233" s="1" t="s">
        <v>14</v>
      </c>
      <c r="H233" s="1" t="s">
        <v>15</v>
      </c>
      <c r="I233" s="1" t="s">
        <v>17</v>
      </c>
      <c r="J233" s="3"/>
      <c r="K233" s="2" t="s">
        <v>392</v>
      </c>
      <c r="L233" s="1">
        <v>2022</v>
      </c>
      <c r="M233" s="1" t="s">
        <v>101</v>
      </c>
    </row>
    <row r="234" spans="1:13" ht="72">
      <c r="A234" s="1" t="str">
        <f>"2023-01-13"</f>
        <v>2023-01-13</v>
      </c>
      <c r="B234" s="1" t="str">
        <f>"1430"</f>
        <v>1430</v>
      </c>
      <c r="C234" s="2" t="s">
        <v>131</v>
      </c>
      <c r="D234" s="2" t="s">
        <v>394</v>
      </c>
      <c r="E234" s="1" t="str">
        <f>"02"</f>
        <v>02</v>
      </c>
      <c r="F234" s="1">
        <v>51</v>
      </c>
      <c r="G234" s="1" t="s">
        <v>20</v>
      </c>
      <c r="I234" s="1" t="s">
        <v>17</v>
      </c>
      <c r="J234" s="3"/>
      <c r="K234" s="2" t="s">
        <v>393</v>
      </c>
      <c r="L234" s="1">
        <v>0</v>
      </c>
      <c r="M234" s="1" t="s">
        <v>18</v>
      </c>
    </row>
    <row r="235" spans="1:13" ht="57.75">
      <c r="A235" s="1" t="str">
        <f>"2023-01-13"</f>
        <v>2023-01-13</v>
      </c>
      <c r="B235" s="1" t="str">
        <f>"1500"</f>
        <v>1500</v>
      </c>
      <c r="C235" s="2" t="s">
        <v>50</v>
      </c>
      <c r="D235" s="2" t="s">
        <v>258</v>
      </c>
      <c r="E235" s="1" t="str">
        <f>"02"</f>
        <v>02</v>
      </c>
      <c r="F235" s="1">
        <v>13</v>
      </c>
      <c r="G235" s="1" t="s">
        <v>20</v>
      </c>
      <c r="I235" s="1" t="s">
        <v>17</v>
      </c>
      <c r="J235" s="3"/>
      <c r="K235" s="2" t="s">
        <v>257</v>
      </c>
      <c r="L235" s="1">
        <v>2014</v>
      </c>
      <c r="M235" s="1" t="s">
        <v>18</v>
      </c>
    </row>
    <row r="236" spans="1:13" ht="43.5">
      <c r="A236" s="1" t="str">
        <f>"2023-01-13"</f>
        <v>2023-01-13</v>
      </c>
      <c r="B236" s="1" t="str">
        <f>"1525"</f>
        <v>1525</v>
      </c>
      <c r="C236" s="2" t="s">
        <v>395</v>
      </c>
      <c r="D236" s="2" t="s">
        <v>395</v>
      </c>
      <c r="E236" s="1" t="str">
        <f>"01"</f>
        <v>01</v>
      </c>
      <c r="F236" s="1">
        <v>5</v>
      </c>
      <c r="G236" s="1" t="s">
        <v>20</v>
      </c>
      <c r="I236" s="1" t="s">
        <v>17</v>
      </c>
      <c r="J236" s="3"/>
      <c r="K236" s="2" t="s">
        <v>396</v>
      </c>
      <c r="L236" s="1">
        <v>0</v>
      </c>
      <c r="M236" s="1" t="s">
        <v>100</v>
      </c>
    </row>
    <row r="237" spans="1:13" ht="72">
      <c r="A237" s="1" t="str">
        <f>"2023-01-13"</f>
        <v>2023-01-13</v>
      </c>
      <c r="B237" s="1" t="str">
        <f>"1540"</f>
        <v>1540</v>
      </c>
      <c r="C237" s="2" t="s">
        <v>39</v>
      </c>
      <c r="D237" s="2" t="s">
        <v>398</v>
      </c>
      <c r="E237" s="1" t="str">
        <f>"01"</f>
        <v>01</v>
      </c>
      <c r="F237" s="1">
        <v>43</v>
      </c>
      <c r="G237" s="1" t="s">
        <v>20</v>
      </c>
      <c r="I237" s="1" t="s">
        <v>17</v>
      </c>
      <c r="J237" s="3"/>
      <c r="K237" s="2" t="s">
        <v>397</v>
      </c>
      <c r="L237" s="1">
        <v>2020</v>
      </c>
      <c r="M237" s="1" t="s">
        <v>28</v>
      </c>
    </row>
    <row r="238" spans="1:13" ht="72">
      <c r="A238" s="1" t="str">
        <f>"2023-01-13"</f>
        <v>2023-01-13</v>
      </c>
      <c r="B238" s="1" t="str">
        <f>"1555"</f>
        <v>1555</v>
      </c>
      <c r="C238" s="2" t="s">
        <v>277</v>
      </c>
      <c r="D238" s="2" t="s">
        <v>400</v>
      </c>
      <c r="E238" s="1" t="str">
        <f>"01"</f>
        <v>01</v>
      </c>
      <c r="F238" s="1">
        <v>10</v>
      </c>
      <c r="G238" s="1" t="s">
        <v>20</v>
      </c>
      <c r="I238" s="1" t="s">
        <v>17</v>
      </c>
      <c r="J238" s="3"/>
      <c r="K238" s="2" t="s">
        <v>399</v>
      </c>
      <c r="L238" s="1">
        <v>2021</v>
      </c>
      <c r="M238" s="1" t="s">
        <v>141</v>
      </c>
    </row>
    <row r="239" spans="1:14" ht="72">
      <c r="A239" s="1" t="str">
        <f>"2023-01-13"</f>
        <v>2023-01-13</v>
      </c>
      <c r="B239" s="1" t="str">
        <f>"1600"</f>
        <v>1600</v>
      </c>
      <c r="C239" s="2" t="s">
        <v>142</v>
      </c>
      <c r="D239" s="2" t="s">
        <v>485</v>
      </c>
      <c r="E239" s="1" t="str">
        <f>"01"</f>
        <v>01</v>
      </c>
      <c r="F239" s="1">
        <v>4</v>
      </c>
      <c r="G239" s="1" t="s">
        <v>20</v>
      </c>
      <c r="I239" s="1" t="s">
        <v>17</v>
      </c>
      <c r="J239" s="3"/>
      <c r="K239" s="2" t="s">
        <v>401</v>
      </c>
      <c r="L239" s="1">
        <v>2019</v>
      </c>
      <c r="M239" s="1" t="s">
        <v>18</v>
      </c>
      <c r="N239" s="1" t="s">
        <v>23</v>
      </c>
    </row>
    <row r="240" spans="1:14" ht="72">
      <c r="A240" s="1" t="str">
        <f>"2023-01-13"</f>
        <v>2023-01-13</v>
      </c>
      <c r="B240" s="1" t="str">
        <f>"1630"</f>
        <v>1630</v>
      </c>
      <c r="C240" s="2" t="s">
        <v>46</v>
      </c>
      <c r="D240" s="2" t="s">
        <v>256</v>
      </c>
      <c r="E240" s="1" t="str">
        <f>"02"</f>
        <v>02</v>
      </c>
      <c r="F240" s="1">
        <v>26</v>
      </c>
      <c r="G240" s="1" t="s">
        <v>14</v>
      </c>
      <c r="I240" s="1" t="s">
        <v>17</v>
      </c>
      <c r="J240" s="3"/>
      <c r="K240" s="2" t="s">
        <v>255</v>
      </c>
      <c r="L240" s="1">
        <v>1987</v>
      </c>
      <c r="M240" s="1" t="s">
        <v>49</v>
      </c>
      <c r="N240" s="1" t="s">
        <v>23</v>
      </c>
    </row>
    <row r="241" spans="1:13" ht="72">
      <c r="A241" s="1" t="str">
        <f>"2023-01-13"</f>
        <v>2023-01-13</v>
      </c>
      <c r="B241" s="1" t="str">
        <f>"1700"</f>
        <v>1700</v>
      </c>
      <c r="C241" s="2" t="s">
        <v>146</v>
      </c>
      <c r="D241" s="2" t="s">
        <v>404</v>
      </c>
      <c r="E241" s="1" t="str">
        <f>"2019"</f>
        <v>2019</v>
      </c>
      <c r="F241" s="1">
        <v>13</v>
      </c>
      <c r="G241" s="1" t="s">
        <v>14</v>
      </c>
      <c r="H241" s="1" t="s">
        <v>402</v>
      </c>
      <c r="I241" s="1" t="s">
        <v>17</v>
      </c>
      <c r="J241" s="3"/>
      <c r="K241" s="2" t="s">
        <v>403</v>
      </c>
      <c r="L241" s="1">
        <v>2019</v>
      </c>
      <c r="M241" s="1" t="s">
        <v>18</v>
      </c>
    </row>
    <row r="242" spans="1:13" ht="72">
      <c r="A242" s="1" t="str">
        <f>"2023-01-13"</f>
        <v>2023-01-13</v>
      </c>
      <c r="B242" s="1" t="str">
        <f>"1715"</f>
        <v>1715</v>
      </c>
      <c r="C242" s="2" t="s">
        <v>148</v>
      </c>
      <c r="D242" s="2" t="s">
        <v>406</v>
      </c>
      <c r="E242" s="1" t="str">
        <f>"2019"</f>
        <v>2019</v>
      </c>
      <c r="F242" s="1">
        <v>14</v>
      </c>
      <c r="G242" s="1" t="s">
        <v>14</v>
      </c>
      <c r="H242" s="1" t="s">
        <v>295</v>
      </c>
      <c r="I242" s="1" t="s">
        <v>17</v>
      </c>
      <c r="J242" s="3"/>
      <c r="K242" s="2" t="s">
        <v>405</v>
      </c>
      <c r="L242" s="1">
        <v>2019</v>
      </c>
      <c r="M242" s="1" t="s">
        <v>18</v>
      </c>
    </row>
    <row r="243" spans="1:13" ht="87">
      <c r="A243" s="1" t="str">
        <f>"2023-01-13"</f>
        <v>2023-01-13</v>
      </c>
      <c r="B243" s="1" t="str">
        <f>"1730"</f>
        <v>1730</v>
      </c>
      <c r="C243" s="2" t="s">
        <v>407</v>
      </c>
      <c r="E243" s="1" t="str">
        <f>" "</f>
        <v> </v>
      </c>
      <c r="F243" s="1">
        <v>0</v>
      </c>
      <c r="G243" s="1" t="s">
        <v>14</v>
      </c>
      <c r="I243" s="1" t="s">
        <v>17</v>
      </c>
      <c r="J243" s="3"/>
      <c r="K243" s="2" t="s">
        <v>408</v>
      </c>
      <c r="L243" s="1">
        <v>2019</v>
      </c>
      <c r="M243" s="1" t="s">
        <v>18</v>
      </c>
    </row>
    <row r="244" spans="1:13" ht="72">
      <c r="A244" s="1" t="str">
        <f>"2023-01-13"</f>
        <v>2023-01-13</v>
      </c>
      <c r="B244" s="1" t="str">
        <f>"1800"</f>
        <v>1800</v>
      </c>
      <c r="C244" s="2" t="s">
        <v>153</v>
      </c>
      <c r="D244" s="2" t="s">
        <v>348</v>
      </c>
      <c r="E244" s="1" t="str">
        <f>"2022"</f>
        <v>2022</v>
      </c>
      <c r="F244" s="1">
        <v>8</v>
      </c>
      <c r="G244" s="1" t="s">
        <v>14</v>
      </c>
      <c r="I244" s="1" t="s">
        <v>17</v>
      </c>
      <c r="J244" s="3"/>
      <c r="K244" s="2" t="s">
        <v>154</v>
      </c>
      <c r="L244" s="1">
        <v>2022</v>
      </c>
      <c r="M244" s="1" t="s">
        <v>18</v>
      </c>
    </row>
    <row r="245" spans="1:13" ht="43.5">
      <c r="A245" s="1" t="str">
        <f>"2023-01-13"</f>
        <v>2023-01-13</v>
      </c>
      <c r="B245" s="1" t="str">
        <f>"1830"</f>
        <v>1830</v>
      </c>
      <c r="C245" s="2" t="s">
        <v>76</v>
      </c>
      <c r="D245" s="2" t="s">
        <v>409</v>
      </c>
      <c r="E245" s="1" t="str">
        <f>"2017"</f>
        <v>2017</v>
      </c>
      <c r="F245" s="1">
        <v>1</v>
      </c>
      <c r="G245" s="1" t="s">
        <v>20</v>
      </c>
      <c r="I245" s="1" t="s">
        <v>17</v>
      </c>
      <c r="J245" s="3"/>
      <c r="K245" s="2" t="s">
        <v>77</v>
      </c>
      <c r="L245" s="1">
        <v>2017</v>
      </c>
      <c r="M245" s="1" t="s">
        <v>18</v>
      </c>
    </row>
    <row r="246" spans="1:14" ht="57.75">
      <c r="A246" s="6" t="str">
        <f>"2023-01-13"</f>
        <v>2023-01-13</v>
      </c>
      <c r="B246" s="6" t="str">
        <f>"1840"</f>
        <v>1840</v>
      </c>
      <c r="C246" s="5" t="s">
        <v>215</v>
      </c>
      <c r="D246" s="5" t="s">
        <v>411</v>
      </c>
      <c r="E246" s="6" t="str">
        <f>"02"</f>
        <v>02</v>
      </c>
      <c r="F246" s="6">
        <v>4</v>
      </c>
      <c r="G246" s="6" t="s">
        <v>20</v>
      </c>
      <c r="H246" s="6"/>
      <c r="I246" s="6" t="s">
        <v>17</v>
      </c>
      <c r="J246" s="4" t="s">
        <v>495</v>
      </c>
      <c r="K246" s="5" t="s">
        <v>410</v>
      </c>
      <c r="L246" s="6">
        <v>2017</v>
      </c>
      <c r="M246" s="6" t="s">
        <v>35</v>
      </c>
      <c r="N246" s="6" t="s">
        <v>23</v>
      </c>
    </row>
    <row r="247" spans="1:14" ht="87">
      <c r="A247" s="6" t="str">
        <f>"2023-01-13"</f>
        <v>2023-01-13</v>
      </c>
      <c r="B247" s="6" t="str">
        <f>"1930"</f>
        <v>1930</v>
      </c>
      <c r="C247" s="5" t="s">
        <v>412</v>
      </c>
      <c r="D247" s="5" t="s">
        <v>414</v>
      </c>
      <c r="E247" s="6" t="str">
        <f>"01"</f>
        <v>01</v>
      </c>
      <c r="F247" s="6">
        <v>9</v>
      </c>
      <c r="G247" s="6" t="s">
        <v>94</v>
      </c>
      <c r="H247" s="6" t="s">
        <v>98</v>
      </c>
      <c r="I247" s="6"/>
      <c r="J247" s="4" t="s">
        <v>514</v>
      </c>
      <c r="K247" s="5" t="s">
        <v>413</v>
      </c>
      <c r="L247" s="6">
        <v>2019</v>
      </c>
      <c r="M247" s="6" t="s">
        <v>18</v>
      </c>
      <c r="N247" s="6"/>
    </row>
    <row r="248" spans="1:14" ht="57.75">
      <c r="A248" s="6" t="str">
        <f>"2023-01-13"</f>
        <v>2023-01-13</v>
      </c>
      <c r="B248" s="6" t="str">
        <f>"2000"</f>
        <v>2000</v>
      </c>
      <c r="C248" s="5" t="s">
        <v>415</v>
      </c>
      <c r="D248" s="5" t="s">
        <v>100</v>
      </c>
      <c r="E248" s="6" t="str">
        <f>" "</f>
        <v> </v>
      </c>
      <c r="F248" s="6">
        <v>0</v>
      </c>
      <c r="G248" s="6" t="s">
        <v>14</v>
      </c>
      <c r="H248" s="6" t="s">
        <v>98</v>
      </c>
      <c r="I248" s="6" t="s">
        <v>17</v>
      </c>
      <c r="J248" s="4" t="s">
        <v>515</v>
      </c>
      <c r="K248" s="5" t="s">
        <v>416</v>
      </c>
      <c r="L248" s="6">
        <v>1963</v>
      </c>
      <c r="M248" s="6" t="s">
        <v>45</v>
      </c>
      <c r="N248" s="6"/>
    </row>
    <row r="249" spans="1:14" ht="43.5">
      <c r="A249" s="6" t="str">
        <f>"2023-01-13"</f>
        <v>2023-01-13</v>
      </c>
      <c r="B249" s="6" t="str">
        <f>"2135"</f>
        <v>2135</v>
      </c>
      <c r="C249" s="5" t="s">
        <v>417</v>
      </c>
      <c r="D249" s="5" t="s">
        <v>419</v>
      </c>
      <c r="E249" s="6" t="str">
        <f>"01"</f>
        <v>01</v>
      </c>
      <c r="F249" s="6">
        <v>1</v>
      </c>
      <c r="G249" s="6" t="s">
        <v>14</v>
      </c>
      <c r="H249" s="6"/>
      <c r="I249" s="6" t="s">
        <v>17</v>
      </c>
      <c r="J249" s="4" t="s">
        <v>516</v>
      </c>
      <c r="K249" s="5" t="s">
        <v>418</v>
      </c>
      <c r="L249" s="6">
        <v>2019</v>
      </c>
      <c r="M249" s="6" t="s">
        <v>18</v>
      </c>
      <c r="N249" s="6"/>
    </row>
    <row r="250" spans="1:14" ht="72">
      <c r="A250" s="6" t="str">
        <f>"2023-01-13"</f>
        <v>2023-01-13</v>
      </c>
      <c r="B250" s="6" t="str">
        <f>"2145"</f>
        <v>2145</v>
      </c>
      <c r="C250" s="5" t="s">
        <v>420</v>
      </c>
      <c r="D250" s="5" t="s">
        <v>100</v>
      </c>
      <c r="E250" s="6" t="str">
        <f>" "</f>
        <v> </v>
      </c>
      <c r="F250" s="6">
        <v>0</v>
      </c>
      <c r="G250" s="6" t="s">
        <v>236</v>
      </c>
      <c r="H250" s="6" t="s">
        <v>421</v>
      </c>
      <c r="I250" s="6" t="s">
        <v>17</v>
      </c>
      <c r="J250" s="4" t="s">
        <v>519</v>
      </c>
      <c r="K250" s="5" t="s">
        <v>422</v>
      </c>
      <c r="L250" s="6">
        <v>1980</v>
      </c>
      <c r="M250" s="6" t="s">
        <v>35</v>
      </c>
      <c r="N250" s="6"/>
    </row>
    <row r="251" spans="1:14" ht="43.5">
      <c r="A251" s="6" t="str">
        <f>"2023-01-13"</f>
        <v>2023-01-13</v>
      </c>
      <c r="B251" s="6" t="str">
        <f>"2325"</f>
        <v>2325</v>
      </c>
      <c r="C251" s="5" t="s">
        <v>423</v>
      </c>
      <c r="D251" s="5" t="s">
        <v>426</v>
      </c>
      <c r="E251" s="6" t="str">
        <f>" "</f>
        <v> </v>
      </c>
      <c r="F251" s="6">
        <v>0</v>
      </c>
      <c r="G251" s="6" t="s">
        <v>94</v>
      </c>
      <c r="H251" s="6" t="s">
        <v>424</v>
      </c>
      <c r="I251" s="6" t="s">
        <v>17</v>
      </c>
      <c r="J251" s="4" t="s">
        <v>519</v>
      </c>
      <c r="K251" s="5" t="s">
        <v>425</v>
      </c>
      <c r="L251" s="6">
        <v>2020</v>
      </c>
      <c r="M251" s="6" t="s">
        <v>18</v>
      </c>
      <c r="N251" s="6"/>
    </row>
    <row r="252" spans="1:13" ht="72">
      <c r="A252" s="1" t="str">
        <f>"2023-01-13"</f>
        <v>2023-01-13</v>
      </c>
      <c r="B252" s="1" t="str">
        <f>"2345"</f>
        <v>2345</v>
      </c>
      <c r="C252" s="2" t="s">
        <v>427</v>
      </c>
      <c r="D252" s="2" t="s">
        <v>429</v>
      </c>
      <c r="E252" s="1" t="str">
        <f>"02"</f>
        <v>02</v>
      </c>
      <c r="F252" s="1">
        <v>0</v>
      </c>
      <c r="G252" s="1" t="s">
        <v>20</v>
      </c>
      <c r="I252" s="1" t="s">
        <v>17</v>
      </c>
      <c r="J252" s="3"/>
      <c r="K252" s="2" t="s">
        <v>428</v>
      </c>
      <c r="L252" s="1">
        <v>2017</v>
      </c>
      <c r="M252" s="1" t="s">
        <v>18</v>
      </c>
    </row>
    <row r="253" spans="1:13" ht="87">
      <c r="A253" s="1" t="str">
        <f>"2023-01-13"</f>
        <v>2023-01-13</v>
      </c>
      <c r="B253" s="1" t="str">
        <f>"2400"</f>
        <v>2400</v>
      </c>
      <c r="C253" s="2" t="s">
        <v>13</v>
      </c>
      <c r="E253" s="1" t="str">
        <f>"02"</f>
        <v>02</v>
      </c>
      <c r="F253" s="1">
        <v>13</v>
      </c>
      <c r="G253" s="1" t="s">
        <v>14</v>
      </c>
      <c r="H253" s="1" t="s">
        <v>15</v>
      </c>
      <c r="I253" s="1" t="s">
        <v>17</v>
      </c>
      <c r="J253" s="3"/>
      <c r="K253" s="2" t="s">
        <v>16</v>
      </c>
      <c r="L253" s="1">
        <v>2011</v>
      </c>
      <c r="M253" s="1" t="s">
        <v>18</v>
      </c>
    </row>
    <row r="254" spans="1:13" ht="87">
      <c r="A254" s="1" t="str">
        <f>"2023-01-13"</f>
        <v>2023-01-13</v>
      </c>
      <c r="B254" s="1" t="str">
        <f>"2500"</f>
        <v>2500</v>
      </c>
      <c r="C254" s="2" t="s">
        <v>13</v>
      </c>
      <c r="E254" s="1" t="str">
        <f>"02"</f>
        <v>02</v>
      </c>
      <c r="F254" s="1">
        <v>13</v>
      </c>
      <c r="G254" s="1" t="s">
        <v>14</v>
      </c>
      <c r="H254" s="1" t="s">
        <v>15</v>
      </c>
      <c r="I254" s="1" t="s">
        <v>17</v>
      </c>
      <c r="J254" s="3"/>
      <c r="K254" s="2" t="s">
        <v>16</v>
      </c>
      <c r="L254" s="1">
        <v>2011</v>
      </c>
      <c r="M254" s="1" t="s">
        <v>18</v>
      </c>
    </row>
    <row r="255" spans="1:13" ht="87">
      <c r="A255" s="1" t="str">
        <f>"2023-01-13"</f>
        <v>2023-01-13</v>
      </c>
      <c r="B255" s="1" t="str">
        <f>"2600"</f>
        <v>2600</v>
      </c>
      <c r="C255" s="2" t="s">
        <v>13</v>
      </c>
      <c r="E255" s="1" t="str">
        <f>"02"</f>
        <v>02</v>
      </c>
      <c r="F255" s="1">
        <v>13</v>
      </c>
      <c r="G255" s="1" t="s">
        <v>14</v>
      </c>
      <c r="H255" s="1" t="s">
        <v>15</v>
      </c>
      <c r="I255" s="1" t="s">
        <v>17</v>
      </c>
      <c r="J255" s="3"/>
      <c r="K255" s="2" t="s">
        <v>16</v>
      </c>
      <c r="L255" s="1">
        <v>2011</v>
      </c>
      <c r="M255" s="1" t="s">
        <v>18</v>
      </c>
    </row>
    <row r="256" spans="1:13" ht="87">
      <c r="A256" s="1" t="str">
        <f>"2023-01-13"</f>
        <v>2023-01-13</v>
      </c>
      <c r="B256" s="1" t="str">
        <f>"2700"</f>
        <v>2700</v>
      </c>
      <c r="C256" s="2" t="s">
        <v>13</v>
      </c>
      <c r="E256" s="1" t="str">
        <f>"02"</f>
        <v>02</v>
      </c>
      <c r="F256" s="1">
        <v>13</v>
      </c>
      <c r="G256" s="1" t="s">
        <v>14</v>
      </c>
      <c r="H256" s="1" t="s">
        <v>15</v>
      </c>
      <c r="I256" s="1" t="s">
        <v>17</v>
      </c>
      <c r="J256" s="3"/>
      <c r="K256" s="2" t="s">
        <v>16</v>
      </c>
      <c r="L256" s="1">
        <v>2011</v>
      </c>
      <c r="M256" s="1" t="s">
        <v>18</v>
      </c>
    </row>
    <row r="257" spans="1:13" ht="87">
      <c r="A257" s="1" t="str">
        <f>"2023-01-13"</f>
        <v>2023-01-13</v>
      </c>
      <c r="B257" s="1" t="str">
        <f>"2800"</f>
        <v>2800</v>
      </c>
      <c r="C257" s="2" t="s">
        <v>13</v>
      </c>
      <c r="E257" s="1" t="str">
        <f>"02"</f>
        <v>02</v>
      </c>
      <c r="F257" s="1">
        <v>13</v>
      </c>
      <c r="G257" s="1" t="s">
        <v>14</v>
      </c>
      <c r="H257" s="1" t="s">
        <v>15</v>
      </c>
      <c r="I257" s="1" t="s">
        <v>17</v>
      </c>
      <c r="J257" s="3"/>
      <c r="K257" s="2" t="s">
        <v>16</v>
      </c>
      <c r="L257" s="1">
        <v>2011</v>
      </c>
      <c r="M257" s="1" t="s">
        <v>18</v>
      </c>
    </row>
    <row r="258" spans="1:13" ht="87">
      <c r="A258" s="1" t="str">
        <f>"2023-01-14"</f>
        <v>2023-01-14</v>
      </c>
      <c r="B258" s="1" t="str">
        <f>"0500"</f>
        <v>0500</v>
      </c>
      <c r="C258" s="2" t="s">
        <v>13</v>
      </c>
      <c r="E258" s="1" t="str">
        <f>"02"</f>
        <v>02</v>
      </c>
      <c r="F258" s="1">
        <v>13</v>
      </c>
      <c r="G258" s="1" t="s">
        <v>14</v>
      </c>
      <c r="H258" s="1" t="s">
        <v>15</v>
      </c>
      <c r="I258" s="1" t="s">
        <v>17</v>
      </c>
      <c r="J258" s="3"/>
      <c r="K258" s="2" t="s">
        <v>16</v>
      </c>
      <c r="L258" s="1">
        <v>2011</v>
      </c>
      <c r="M258" s="1" t="s">
        <v>18</v>
      </c>
    </row>
    <row r="259" spans="1:13" ht="28.5">
      <c r="A259" s="1" t="str">
        <f>"2023-01-14"</f>
        <v>2023-01-14</v>
      </c>
      <c r="B259" s="1" t="str">
        <f>"0600"</f>
        <v>0600</v>
      </c>
      <c r="C259" s="2" t="s">
        <v>19</v>
      </c>
      <c r="D259" s="2" t="s">
        <v>430</v>
      </c>
      <c r="E259" s="1" t="str">
        <f>"02"</f>
        <v>02</v>
      </c>
      <c r="F259" s="1">
        <v>4</v>
      </c>
      <c r="G259" s="1" t="s">
        <v>14</v>
      </c>
      <c r="I259" s="1" t="s">
        <v>17</v>
      </c>
      <c r="J259" s="3"/>
      <c r="K259" s="2" t="s">
        <v>21</v>
      </c>
      <c r="L259" s="1">
        <v>2019</v>
      </c>
      <c r="M259" s="1" t="s">
        <v>18</v>
      </c>
    </row>
    <row r="260" spans="1:13" ht="28.5">
      <c r="A260" s="1" t="str">
        <f>"2023-01-14"</f>
        <v>2023-01-14</v>
      </c>
      <c r="B260" s="1" t="str">
        <f>"0625"</f>
        <v>0625</v>
      </c>
      <c r="C260" s="2" t="s">
        <v>19</v>
      </c>
      <c r="D260" s="2" t="s">
        <v>22</v>
      </c>
      <c r="E260" s="1" t="str">
        <f>"02"</f>
        <v>02</v>
      </c>
      <c r="F260" s="1">
        <v>5</v>
      </c>
      <c r="G260" s="1" t="s">
        <v>20</v>
      </c>
      <c r="I260" s="1" t="s">
        <v>17</v>
      </c>
      <c r="J260" s="3"/>
      <c r="K260" s="2" t="s">
        <v>21</v>
      </c>
      <c r="L260" s="1">
        <v>2019</v>
      </c>
      <c r="M260" s="1" t="s">
        <v>18</v>
      </c>
    </row>
    <row r="261" spans="1:13" ht="57.75">
      <c r="A261" s="1" t="str">
        <f>"2023-01-14"</f>
        <v>2023-01-14</v>
      </c>
      <c r="B261" s="1" t="str">
        <f>"0650"</f>
        <v>0650</v>
      </c>
      <c r="C261" s="2" t="s">
        <v>25</v>
      </c>
      <c r="D261" s="2" t="s">
        <v>432</v>
      </c>
      <c r="E261" s="1" t="str">
        <f>"02"</f>
        <v>02</v>
      </c>
      <c r="F261" s="1">
        <v>3</v>
      </c>
      <c r="G261" s="1" t="s">
        <v>20</v>
      </c>
      <c r="I261" s="1" t="s">
        <v>17</v>
      </c>
      <c r="J261" s="3"/>
      <c r="K261" s="2" t="s">
        <v>431</v>
      </c>
      <c r="L261" s="1">
        <v>2018</v>
      </c>
      <c r="M261" s="1" t="s">
        <v>28</v>
      </c>
    </row>
    <row r="262" spans="1:13" ht="87">
      <c r="A262" s="1" t="str">
        <f>"2023-01-14"</f>
        <v>2023-01-14</v>
      </c>
      <c r="B262" s="1" t="str">
        <f>"0715"</f>
        <v>0715</v>
      </c>
      <c r="C262" s="2" t="s">
        <v>369</v>
      </c>
      <c r="D262" s="2" t="s">
        <v>434</v>
      </c>
      <c r="E262" s="1" t="str">
        <f>"02"</f>
        <v>02</v>
      </c>
      <c r="F262" s="1">
        <v>2</v>
      </c>
      <c r="G262" s="1" t="s">
        <v>20</v>
      </c>
      <c r="I262" s="1" t="s">
        <v>17</v>
      </c>
      <c r="J262" s="3"/>
      <c r="K262" s="2" t="s">
        <v>433</v>
      </c>
      <c r="L262" s="1">
        <v>2018</v>
      </c>
      <c r="M262" s="1" t="s">
        <v>18</v>
      </c>
    </row>
    <row r="263" spans="1:13" ht="43.5">
      <c r="A263" s="1" t="str">
        <f>"2023-01-14"</f>
        <v>2023-01-14</v>
      </c>
      <c r="B263" s="1" t="str">
        <f>"0730"</f>
        <v>0730</v>
      </c>
      <c r="C263" s="2" t="s">
        <v>32</v>
      </c>
      <c r="D263" s="2" t="s">
        <v>436</v>
      </c>
      <c r="E263" s="1" t="str">
        <f>"01"</f>
        <v>01</v>
      </c>
      <c r="F263" s="1">
        <v>8</v>
      </c>
      <c r="G263" s="1" t="s">
        <v>20</v>
      </c>
      <c r="I263" s="1" t="s">
        <v>17</v>
      </c>
      <c r="J263" s="3"/>
      <c r="K263" s="2" t="s">
        <v>435</v>
      </c>
      <c r="L263" s="1">
        <v>2009</v>
      </c>
      <c r="M263" s="1" t="s">
        <v>35</v>
      </c>
    </row>
    <row r="264" spans="1:13" ht="87">
      <c r="A264" s="1" t="str">
        <f>"2023-01-14"</f>
        <v>2023-01-14</v>
      </c>
      <c r="B264" s="1" t="str">
        <f>"0755"</f>
        <v>0755</v>
      </c>
      <c r="C264" s="2" t="s">
        <v>36</v>
      </c>
      <c r="D264" s="2" t="s">
        <v>438</v>
      </c>
      <c r="E264" s="1" t="str">
        <f>"02"</f>
        <v>02</v>
      </c>
      <c r="F264" s="1">
        <v>14</v>
      </c>
      <c r="G264" s="1" t="s">
        <v>20</v>
      </c>
      <c r="H264" s="1" t="s">
        <v>53</v>
      </c>
      <c r="I264" s="1" t="s">
        <v>17</v>
      </c>
      <c r="J264" s="3"/>
      <c r="K264" s="2" t="s">
        <v>437</v>
      </c>
      <c r="L264" s="1">
        <v>2020</v>
      </c>
      <c r="M264" s="1" t="s">
        <v>28</v>
      </c>
    </row>
    <row r="265" spans="1:13" ht="57.75">
      <c r="A265" s="1" t="str">
        <f>"2023-01-14"</f>
        <v>2023-01-14</v>
      </c>
      <c r="B265" s="1" t="str">
        <f>"0805"</f>
        <v>0805</v>
      </c>
      <c r="C265" s="2" t="s">
        <v>39</v>
      </c>
      <c r="D265" s="2" t="s">
        <v>440</v>
      </c>
      <c r="E265" s="1" t="str">
        <f>"01"</f>
        <v>01</v>
      </c>
      <c r="F265" s="1">
        <v>32</v>
      </c>
      <c r="G265" s="1" t="s">
        <v>20</v>
      </c>
      <c r="I265" s="1" t="s">
        <v>17</v>
      </c>
      <c r="J265" s="3"/>
      <c r="K265" s="2" t="s">
        <v>439</v>
      </c>
      <c r="L265" s="1">
        <v>2020</v>
      </c>
      <c r="M265" s="1" t="s">
        <v>28</v>
      </c>
    </row>
    <row r="266" spans="1:13" ht="57.75">
      <c r="A266" s="1" t="str">
        <f>"2023-01-14"</f>
        <v>2023-01-14</v>
      </c>
      <c r="B266" s="1" t="str">
        <f>"0815"</f>
        <v>0815</v>
      </c>
      <c r="C266" s="2" t="s">
        <v>116</v>
      </c>
      <c r="D266" s="2" t="s">
        <v>442</v>
      </c>
      <c r="E266" s="1" t="str">
        <f>"01"</f>
        <v>01</v>
      </c>
      <c r="F266" s="1">
        <v>2</v>
      </c>
      <c r="G266" s="1" t="s">
        <v>20</v>
      </c>
      <c r="I266" s="1" t="s">
        <v>17</v>
      </c>
      <c r="J266" s="3"/>
      <c r="K266" s="2" t="s">
        <v>441</v>
      </c>
      <c r="L266" s="1">
        <v>2020</v>
      </c>
      <c r="M266" s="1" t="s">
        <v>45</v>
      </c>
    </row>
    <row r="267" spans="1:14" ht="57.75">
      <c r="A267" s="1" t="str">
        <f>"2023-01-14"</f>
        <v>2023-01-14</v>
      </c>
      <c r="B267" s="1" t="str">
        <f>"0820"</f>
        <v>0820</v>
      </c>
      <c r="C267" s="2" t="s">
        <v>46</v>
      </c>
      <c r="D267" s="2" t="s">
        <v>486</v>
      </c>
      <c r="E267" s="1" t="str">
        <f>"02"</f>
        <v>02</v>
      </c>
      <c r="F267" s="1">
        <v>18</v>
      </c>
      <c r="G267" s="1" t="s">
        <v>14</v>
      </c>
      <c r="I267" s="1" t="s">
        <v>17</v>
      </c>
      <c r="J267" s="3"/>
      <c r="K267" s="2" t="s">
        <v>443</v>
      </c>
      <c r="L267" s="1">
        <v>1987</v>
      </c>
      <c r="M267" s="1" t="s">
        <v>49</v>
      </c>
      <c r="N267" s="1" t="s">
        <v>23</v>
      </c>
    </row>
    <row r="268" spans="1:13" ht="57.75">
      <c r="A268" s="1" t="str">
        <f>"2023-01-14"</f>
        <v>2023-01-14</v>
      </c>
      <c r="B268" s="1" t="str">
        <f>"0845"</f>
        <v>0845</v>
      </c>
      <c r="C268" s="2" t="s">
        <v>50</v>
      </c>
      <c r="D268" s="2" t="s">
        <v>445</v>
      </c>
      <c r="E268" s="1" t="str">
        <f>"02"</f>
        <v>02</v>
      </c>
      <c r="F268" s="1">
        <v>5</v>
      </c>
      <c r="G268" s="1" t="s">
        <v>14</v>
      </c>
      <c r="H268" s="1" t="s">
        <v>53</v>
      </c>
      <c r="I268" s="1" t="s">
        <v>17</v>
      </c>
      <c r="J268" s="3"/>
      <c r="K268" s="2" t="s">
        <v>444</v>
      </c>
      <c r="L268" s="1">
        <v>2014</v>
      </c>
      <c r="M268" s="1" t="s">
        <v>18</v>
      </c>
    </row>
    <row r="269" spans="1:13" ht="57.75">
      <c r="A269" s="1" t="str">
        <f>"2023-01-14"</f>
        <v>2023-01-14</v>
      </c>
      <c r="B269" s="1" t="str">
        <f>"0910"</f>
        <v>0910</v>
      </c>
      <c r="C269" s="2" t="s">
        <v>50</v>
      </c>
      <c r="D269" s="2" t="s">
        <v>55</v>
      </c>
      <c r="E269" s="1" t="str">
        <f>"02"</f>
        <v>02</v>
      </c>
      <c r="F269" s="1">
        <v>8</v>
      </c>
      <c r="G269" s="1" t="s">
        <v>14</v>
      </c>
      <c r="H269" s="1" t="s">
        <v>53</v>
      </c>
      <c r="I269" s="1" t="s">
        <v>17</v>
      </c>
      <c r="J269" s="3"/>
      <c r="K269" s="2" t="s">
        <v>54</v>
      </c>
      <c r="L269" s="1">
        <v>2014</v>
      </c>
      <c r="M269" s="1" t="s">
        <v>18</v>
      </c>
    </row>
    <row r="270" spans="1:13" ht="72">
      <c r="A270" s="1" t="str">
        <f>"2023-01-14"</f>
        <v>2023-01-14</v>
      </c>
      <c r="B270" s="1" t="str">
        <f>"0935"</f>
        <v>0935</v>
      </c>
      <c r="C270" s="2" t="s">
        <v>56</v>
      </c>
      <c r="D270" s="2" t="s">
        <v>58</v>
      </c>
      <c r="E270" s="1" t="str">
        <f>"03"</f>
        <v>03</v>
      </c>
      <c r="F270" s="1">
        <v>9</v>
      </c>
      <c r="G270" s="1" t="s">
        <v>20</v>
      </c>
      <c r="I270" s="1" t="s">
        <v>17</v>
      </c>
      <c r="J270" s="3"/>
      <c r="K270" s="2" t="s">
        <v>57</v>
      </c>
      <c r="L270" s="1">
        <v>2019</v>
      </c>
      <c r="M270" s="1" t="s">
        <v>28</v>
      </c>
    </row>
    <row r="271" spans="1:13" ht="87">
      <c r="A271" s="1" t="str">
        <f>"2023-01-14"</f>
        <v>2023-01-14</v>
      </c>
      <c r="B271" s="1" t="str">
        <f>"1000"</f>
        <v>1000</v>
      </c>
      <c r="C271" s="2" t="s">
        <v>412</v>
      </c>
      <c r="D271" s="2" t="s">
        <v>414</v>
      </c>
      <c r="E271" s="1" t="str">
        <f>"01"</f>
        <v>01</v>
      </c>
      <c r="F271" s="1">
        <v>9</v>
      </c>
      <c r="G271" s="1" t="s">
        <v>20</v>
      </c>
      <c r="I271" s="1" t="s">
        <v>17</v>
      </c>
      <c r="J271" s="3"/>
      <c r="K271" s="2" t="s">
        <v>413</v>
      </c>
      <c r="L271" s="1">
        <v>2019</v>
      </c>
      <c r="M271" s="1" t="s">
        <v>18</v>
      </c>
    </row>
    <row r="272" spans="1:13" ht="57.75">
      <c r="A272" s="1" t="str">
        <f>"2023-01-14"</f>
        <v>2023-01-14</v>
      </c>
      <c r="B272" s="1" t="str">
        <f>"1030"</f>
        <v>1030</v>
      </c>
      <c r="C272" s="2" t="s">
        <v>415</v>
      </c>
      <c r="D272" s="2" t="s">
        <v>100</v>
      </c>
      <c r="E272" s="1" t="str">
        <f>" "</f>
        <v> </v>
      </c>
      <c r="F272" s="1">
        <v>0</v>
      </c>
      <c r="G272" s="1" t="s">
        <v>14</v>
      </c>
      <c r="H272" s="1" t="s">
        <v>98</v>
      </c>
      <c r="I272" s="1" t="s">
        <v>17</v>
      </c>
      <c r="J272" s="3"/>
      <c r="K272" s="2" t="s">
        <v>416</v>
      </c>
      <c r="L272" s="1">
        <v>1963</v>
      </c>
      <c r="M272" s="1" t="s">
        <v>45</v>
      </c>
    </row>
    <row r="273" spans="1:14" ht="57.75">
      <c r="A273" s="1" t="str">
        <f>"2023-01-14"</f>
        <v>2023-01-14</v>
      </c>
      <c r="B273" s="1" t="str">
        <f>"1205"</f>
        <v>1205</v>
      </c>
      <c r="C273" s="2" t="s">
        <v>215</v>
      </c>
      <c r="D273" s="2" t="s">
        <v>411</v>
      </c>
      <c r="E273" s="1" t="str">
        <f>"02"</f>
        <v>02</v>
      </c>
      <c r="F273" s="1">
        <v>4</v>
      </c>
      <c r="G273" s="1" t="s">
        <v>20</v>
      </c>
      <c r="I273" s="1" t="s">
        <v>17</v>
      </c>
      <c r="J273" s="3"/>
      <c r="K273" s="2" t="s">
        <v>410</v>
      </c>
      <c r="L273" s="1">
        <v>2017</v>
      </c>
      <c r="M273" s="1" t="s">
        <v>35</v>
      </c>
      <c r="N273" s="1" t="s">
        <v>23</v>
      </c>
    </row>
    <row r="274" spans="1:14" ht="57.75">
      <c r="A274" s="1" t="str">
        <f>"2023-01-14"</f>
        <v>2023-01-14</v>
      </c>
      <c r="B274" s="1" t="str">
        <f>"1255"</f>
        <v>1255</v>
      </c>
      <c r="C274" s="2" t="s">
        <v>446</v>
      </c>
      <c r="E274" s="1" t="str">
        <f>"2021"</f>
        <v>2021</v>
      </c>
      <c r="F274" s="1">
        <v>0</v>
      </c>
      <c r="G274" s="1" t="s">
        <v>20</v>
      </c>
      <c r="I274" s="1" t="s">
        <v>17</v>
      </c>
      <c r="J274" s="3"/>
      <c r="K274" s="2" t="s">
        <v>447</v>
      </c>
      <c r="L274" s="1">
        <v>2021</v>
      </c>
      <c r="M274" s="1" t="s">
        <v>18</v>
      </c>
      <c r="N274" s="1" t="s">
        <v>23</v>
      </c>
    </row>
    <row r="275" spans="1:13" ht="57.75">
      <c r="A275" s="1" t="str">
        <f>"2023-01-14"</f>
        <v>2023-01-14</v>
      </c>
      <c r="B275" s="1" t="str">
        <f>"1455"</f>
        <v>1455</v>
      </c>
      <c r="C275" s="2" t="s">
        <v>448</v>
      </c>
      <c r="E275" s="1" t="str">
        <f>"01"</f>
        <v>01</v>
      </c>
      <c r="F275" s="1">
        <v>0</v>
      </c>
      <c r="G275" s="1" t="s">
        <v>14</v>
      </c>
      <c r="I275" s="1" t="s">
        <v>17</v>
      </c>
      <c r="J275" s="3"/>
      <c r="K275" s="2" t="s">
        <v>449</v>
      </c>
      <c r="L275" s="1">
        <v>0</v>
      </c>
      <c r="M275" s="1" t="s">
        <v>18</v>
      </c>
    </row>
    <row r="276" spans="1:14" ht="43.5">
      <c r="A276" s="1" t="str">
        <f>"2023-01-14"</f>
        <v>2023-01-14</v>
      </c>
      <c r="B276" s="1" t="str">
        <f>"1555"</f>
        <v>1555</v>
      </c>
      <c r="C276" s="2" t="s">
        <v>328</v>
      </c>
      <c r="E276" s="1" t="str">
        <f>" "</f>
        <v> </v>
      </c>
      <c r="F276" s="1">
        <v>0</v>
      </c>
      <c r="G276" s="1" t="s">
        <v>14</v>
      </c>
      <c r="I276" s="1" t="s">
        <v>17</v>
      </c>
      <c r="J276" s="3"/>
      <c r="K276" s="2" t="s">
        <v>329</v>
      </c>
      <c r="L276" s="1">
        <v>1979</v>
      </c>
      <c r="M276" s="1" t="s">
        <v>18</v>
      </c>
      <c r="N276" s="1" t="s">
        <v>23</v>
      </c>
    </row>
    <row r="277" spans="1:13" ht="57.75">
      <c r="A277" s="1" t="str">
        <f>"2023-01-14"</f>
        <v>2023-01-14</v>
      </c>
      <c r="B277" s="1" t="str">
        <f>"1650"</f>
        <v>1650</v>
      </c>
      <c r="C277" s="2" t="s">
        <v>487</v>
      </c>
      <c r="D277" s="2" t="s">
        <v>488</v>
      </c>
      <c r="E277" s="1" t="str">
        <f>"01"</f>
        <v>01</v>
      </c>
      <c r="F277" s="1">
        <v>2</v>
      </c>
      <c r="G277" s="1" t="s">
        <v>20</v>
      </c>
      <c r="I277" s="1" t="s">
        <v>17</v>
      </c>
      <c r="J277" s="3"/>
      <c r="K277" s="2" t="s">
        <v>450</v>
      </c>
      <c r="L277" s="1">
        <v>2008</v>
      </c>
      <c r="M277" s="1" t="s">
        <v>18</v>
      </c>
    </row>
    <row r="278" spans="1:14" ht="87">
      <c r="A278" s="1" t="str">
        <f>"2023-01-14"</f>
        <v>2023-01-14</v>
      </c>
      <c r="B278" s="1" t="str">
        <f>"1750"</f>
        <v>1750</v>
      </c>
      <c r="C278" s="2" t="s">
        <v>451</v>
      </c>
      <c r="D278" s="2" t="s">
        <v>453</v>
      </c>
      <c r="E278" s="1" t="str">
        <f>"01"</f>
        <v>01</v>
      </c>
      <c r="F278" s="1">
        <v>1</v>
      </c>
      <c r="G278" s="1" t="s">
        <v>14</v>
      </c>
      <c r="I278" s="1" t="s">
        <v>17</v>
      </c>
      <c r="J278" s="3"/>
      <c r="K278" s="2" t="s">
        <v>452</v>
      </c>
      <c r="L278" s="1">
        <v>2020</v>
      </c>
      <c r="M278" s="1" t="s">
        <v>28</v>
      </c>
      <c r="N278" s="1" t="s">
        <v>23</v>
      </c>
    </row>
    <row r="279" spans="1:13" ht="57.75">
      <c r="A279" s="1" t="str">
        <f>"2023-01-14"</f>
        <v>2023-01-14</v>
      </c>
      <c r="B279" s="1" t="str">
        <f>"1820"</f>
        <v>1820</v>
      </c>
      <c r="C279" s="2" t="s">
        <v>454</v>
      </c>
      <c r="D279" s="2" t="s">
        <v>456</v>
      </c>
      <c r="E279" s="1" t="str">
        <f>"04"</f>
        <v>04</v>
      </c>
      <c r="F279" s="1">
        <v>3</v>
      </c>
      <c r="G279" s="1" t="s">
        <v>14</v>
      </c>
      <c r="H279" s="1" t="s">
        <v>53</v>
      </c>
      <c r="I279" s="1" t="s">
        <v>17</v>
      </c>
      <c r="J279" s="3"/>
      <c r="K279" s="2" t="s">
        <v>455</v>
      </c>
      <c r="L279" s="1">
        <v>0</v>
      </c>
      <c r="M279" s="1" t="s">
        <v>18</v>
      </c>
    </row>
    <row r="280" spans="1:13" ht="57.75">
      <c r="A280" s="1" t="str">
        <f>"2023-01-14"</f>
        <v>2023-01-14</v>
      </c>
      <c r="B280" s="1" t="str">
        <f>"1850"</f>
        <v>1850</v>
      </c>
      <c r="C280" s="2" t="s">
        <v>157</v>
      </c>
      <c r="E280" s="1" t="str">
        <f>"2023"</f>
        <v>2023</v>
      </c>
      <c r="F280" s="1">
        <v>5</v>
      </c>
      <c r="G280" s="1" t="s">
        <v>60</v>
      </c>
      <c r="J280" s="3"/>
      <c r="K280" s="2" t="s">
        <v>158</v>
      </c>
      <c r="L280" s="1">
        <v>2023</v>
      </c>
      <c r="M280" s="1" t="s">
        <v>18</v>
      </c>
    </row>
    <row r="281" spans="1:14" ht="43.5">
      <c r="A281" s="6" t="str">
        <f>"2023-01-14"</f>
        <v>2023-01-14</v>
      </c>
      <c r="B281" s="6" t="str">
        <f>"1900"</f>
        <v>1900</v>
      </c>
      <c r="C281" s="5" t="s">
        <v>457</v>
      </c>
      <c r="D281" s="5" t="s">
        <v>459</v>
      </c>
      <c r="E281" s="6" t="str">
        <f>"02"</f>
        <v>02</v>
      </c>
      <c r="F281" s="6">
        <v>2</v>
      </c>
      <c r="G281" s="6" t="s">
        <v>20</v>
      </c>
      <c r="H281" s="6"/>
      <c r="I281" s="6" t="s">
        <v>17</v>
      </c>
      <c r="J281" s="4" t="s">
        <v>517</v>
      </c>
      <c r="K281" s="5" t="s">
        <v>458</v>
      </c>
      <c r="L281" s="6">
        <v>2018</v>
      </c>
      <c r="M281" s="6" t="s">
        <v>18</v>
      </c>
      <c r="N281" s="6"/>
    </row>
    <row r="282" spans="1:14" ht="72">
      <c r="A282" s="6" t="str">
        <f>"2023-01-14"</f>
        <v>2023-01-14</v>
      </c>
      <c r="B282" s="6" t="str">
        <f>"1930"</f>
        <v>1930</v>
      </c>
      <c r="C282" s="5" t="s">
        <v>460</v>
      </c>
      <c r="D282" s="5"/>
      <c r="E282" s="6" t="str">
        <f>" "</f>
        <v> </v>
      </c>
      <c r="F282" s="6">
        <v>0</v>
      </c>
      <c r="G282" s="6" t="s">
        <v>14</v>
      </c>
      <c r="H282" s="6"/>
      <c r="I282" s="6" t="s">
        <v>17</v>
      </c>
      <c r="J282" s="4" t="s">
        <v>495</v>
      </c>
      <c r="K282" s="5" t="s">
        <v>461</v>
      </c>
      <c r="L282" s="6">
        <v>2013</v>
      </c>
      <c r="M282" s="6" t="s">
        <v>35</v>
      </c>
      <c r="N282" s="6" t="s">
        <v>23</v>
      </c>
    </row>
    <row r="283" spans="1:14" ht="72">
      <c r="A283" s="6" t="str">
        <f>"2023-01-14"</f>
        <v>2023-01-14</v>
      </c>
      <c r="B283" s="6" t="str">
        <f>"2030"</f>
        <v>2030</v>
      </c>
      <c r="C283" s="5" t="s">
        <v>462</v>
      </c>
      <c r="D283" s="5" t="s">
        <v>100</v>
      </c>
      <c r="E283" s="6" t="str">
        <f>" "</f>
        <v> </v>
      </c>
      <c r="F283" s="6">
        <v>0</v>
      </c>
      <c r="G283" s="6" t="s">
        <v>94</v>
      </c>
      <c r="H283" s="6" t="s">
        <v>421</v>
      </c>
      <c r="I283" s="6" t="s">
        <v>17</v>
      </c>
      <c r="J283" s="4" t="s">
        <v>518</v>
      </c>
      <c r="K283" s="5" t="s">
        <v>463</v>
      </c>
      <c r="L283" s="6">
        <v>2009</v>
      </c>
      <c r="M283" s="6" t="s">
        <v>35</v>
      </c>
      <c r="N283" s="6" t="s">
        <v>23</v>
      </c>
    </row>
    <row r="284" spans="1:13" ht="72">
      <c r="A284" s="1" t="str">
        <f>"2023-01-14"</f>
        <v>2023-01-14</v>
      </c>
      <c r="B284" s="1" t="str">
        <f>"2210"</f>
        <v>2210</v>
      </c>
      <c r="C284" s="2" t="s">
        <v>427</v>
      </c>
      <c r="D284" s="2" t="s">
        <v>429</v>
      </c>
      <c r="E284" s="1" t="str">
        <f>"02"</f>
        <v>02</v>
      </c>
      <c r="F284" s="1">
        <v>0</v>
      </c>
      <c r="G284" s="1" t="s">
        <v>20</v>
      </c>
      <c r="I284" s="1" t="s">
        <v>17</v>
      </c>
      <c r="J284" s="3"/>
      <c r="K284" s="2" t="s">
        <v>428</v>
      </c>
      <c r="L284" s="1">
        <v>2017</v>
      </c>
      <c r="M284" s="1" t="s">
        <v>18</v>
      </c>
    </row>
    <row r="285" spans="1:13" ht="57.75">
      <c r="A285" s="1" t="str">
        <f>"2023-01-14"</f>
        <v>2023-01-14</v>
      </c>
      <c r="B285" s="1" t="str">
        <f>"2230"</f>
        <v>2230</v>
      </c>
      <c r="C285" s="2" t="s">
        <v>489</v>
      </c>
      <c r="D285" s="2" t="s">
        <v>465</v>
      </c>
      <c r="E285" s="1" t="str">
        <f>"2016"</f>
        <v>2016</v>
      </c>
      <c r="F285" s="1">
        <v>3</v>
      </c>
      <c r="G285" s="1" t="s">
        <v>20</v>
      </c>
      <c r="I285" s="1" t="s">
        <v>17</v>
      </c>
      <c r="J285" s="3"/>
      <c r="K285" s="2" t="s">
        <v>464</v>
      </c>
      <c r="L285" s="1">
        <v>0</v>
      </c>
      <c r="M285" s="1" t="s">
        <v>18</v>
      </c>
    </row>
    <row r="286" spans="1:13" ht="87">
      <c r="A286" s="1" t="str">
        <f>"2023-01-14"</f>
        <v>2023-01-14</v>
      </c>
      <c r="B286" s="1" t="str">
        <f>"2400"</f>
        <v>2400</v>
      </c>
      <c r="C286" s="2" t="s">
        <v>13</v>
      </c>
      <c r="E286" s="1" t="str">
        <f>"02"</f>
        <v>02</v>
      </c>
      <c r="F286" s="1">
        <v>14</v>
      </c>
      <c r="G286" s="1" t="s">
        <v>14</v>
      </c>
      <c r="H286" s="1" t="s">
        <v>15</v>
      </c>
      <c r="I286" s="1" t="s">
        <v>17</v>
      </c>
      <c r="J286" s="3"/>
      <c r="K286" s="2" t="s">
        <v>16</v>
      </c>
      <c r="L286" s="1">
        <v>2011</v>
      </c>
      <c r="M286" s="1" t="s">
        <v>18</v>
      </c>
    </row>
    <row r="287" spans="1:13" ht="87">
      <c r="A287" s="1" t="str">
        <f>"2023-01-14"</f>
        <v>2023-01-14</v>
      </c>
      <c r="B287" s="1" t="str">
        <f>"2500"</f>
        <v>2500</v>
      </c>
      <c r="C287" s="2" t="s">
        <v>13</v>
      </c>
      <c r="E287" s="1" t="str">
        <f>"02"</f>
        <v>02</v>
      </c>
      <c r="F287" s="1">
        <v>14</v>
      </c>
      <c r="G287" s="1" t="s">
        <v>14</v>
      </c>
      <c r="H287" s="1" t="s">
        <v>15</v>
      </c>
      <c r="I287" s="1" t="s">
        <v>17</v>
      </c>
      <c r="J287" s="3"/>
      <c r="K287" s="2" t="s">
        <v>16</v>
      </c>
      <c r="L287" s="1">
        <v>2011</v>
      </c>
      <c r="M287" s="1" t="s">
        <v>18</v>
      </c>
    </row>
    <row r="288" spans="1:13" ht="87">
      <c r="A288" s="1" t="str">
        <f>"2023-01-14"</f>
        <v>2023-01-14</v>
      </c>
      <c r="B288" s="1" t="str">
        <f>"2600"</f>
        <v>2600</v>
      </c>
      <c r="C288" s="2" t="s">
        <v>13</v>
      </c>
      <c r="E288" s="1" t="str">
        <f>"02"</f>
        <v>02</v>
      </c>
      <c r="F288" s="1">
        <v>14</v>
      </c>
      <c r="G288" s="1" t="s">
        <v>14</v>
      </c>
      <c r="H288" s="1" t="s">
        <v>15</v>
      </c>
      <c r="I288" s="1" t="s">
        <v>17</v>
      </c>
      <c r="J288" s="3"/>
      <c r="K288" s="2" t="s">
        <v>16</v>
      </c>
      <c r="L288" s="1">
        <v>2011</v>
      </c>
      <c r="M288" s="1" t="s">
        <v>18</v>
      </c>
    </row>
    <row r="289" spans="1:13" ht="87">
      <c r="A289" s="1" t="str">
        <f>"2023-01-14"</f>
        <v>2023-01-14</v>
      </c>
      <c r="B289" s="1" t="str">
        <f>"2700"</f>
        <v>2700</v>
      </c>
      <c r="C289" s="2" t="s">
        <v>13</v>
      </c>
      <c r="E289" s="1" t="str">
        <f>"02"</f>
        <v>02</v>
      </c>
      <c r="F289" s="1">
        <v>14</v>
      </c>
      <c r="G289" s="1" t="s">
        <v>14</v>
      </c>
      <c r="H289" s="1" t="s">
        <v>15</v>
      </c>
      <c r="I289" s="1" t="s">
        <v>17</v>
      </c>
      <c r="J289" s="3"/>
      <c r="K289" s="2" t="s">
        <v>16</v>
      </c>
      <c r="L289" s="1">
        <v>2011</v>
      </c>
      <c r="M289" s="1" t="s">
        <v>18</v>
      </c>
    </row>
    <row r="290" spans="1:13" ht="87">
      <c r="A290" s="1" t="str">
        <f>"2023-01-14"</f>
        <v>2023-01-14</v>
      </c>
      <c r="B290" s="1" t="str">
        <f>"2800"</f>
        <v>2800</v>
      </c>
      <c r="C290" s="2" t="s">
        <v>13</v>
      </c>
      <c r="E290" s="1" t="str">
        <f>"02"</f>
        <v>02</v>
      </c>
      <c r="F290" s="1">
        <v>14</v>
      </c>
      <c r="G290" s="1" t="s">
        <v>14</v>
      </c>
      <c r="H290" s="1" t="s">
        <v>15</v>
      </c>
      <c r="I290" s="1" t="s">
        <v>17</v>
      </c>
      <c r="J290" s="3"/>
      <c r="K290" s="2" t="s">
        <v>16</v>
      </c>
      <c r="L290" s="1">
        <v>2011</v>
      </c>
      <c r="M290"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2022-12-07T02:24:40Z</dcterms:created>
  <dcterms:modified xsi:type="dcterms:W3CDTF">2022-12-07T02:24:43Z</dcterms:modified>
  <cp:category/>
  <cp:version/>
  <cp:contentType/>
  <cp:contentStatus/>
</cp:coreProperties>
</file>