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710" activeTab="0"/>
  </bookViews>
  <sheets>
    <sheet name="Publicity Program Guide 1384710" sheetId="1" r:id="rId1"/>
  </sheets>
  <definedNames/>
  <calcPr fullCalcOnLoad="1"/>
</workbook>
</file>

<file path=xl/sharedStrings.xml><?xml version="1.0" encoding="utf-8"?>
<sst xmlns="http://schemas.openxmlformats.org/spreadsheetml/2006/main" count="1663" uniqueCount="440">
  <si>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</si>
  <si>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</si>
  <si>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</si>
  <si>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</si>
  <si>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</si>
  <si>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</si>
  <si>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</si>
  <si>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</si>
  <si>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</si>
  <si>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</si>
  <si>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</si>
  <si>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</si>
  <si>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</si>
  <si>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</si>
  <si>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</si>
  <si>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Hosted by Alec Doomadgee, Volumz brings you music and interviews highlighting the best of the Australian Indigenous music scene.</t>
  </si>
  <si>
    <t>RPT</t>
  </si>
  <si>
    <t>AUSTRALIA</t>
  </si>
  <si>
    <t>Musomagic Outback Tracks</t>
  </si>
  <si>
    <t>Showcasing songs and videos created in remote outback communities.</t>
  </si>
  <si>
    <t>Maningrida</t>
  </si>
  <si>
    <t>Y</t>
  </si>
  <si>
    <t>G</t>
  </si>
  <si>
    <t>Stanley Chasm</t>
  </si>
  <si>
    <t>Coyote's Crazy Smart Science Show</t>
  </si>
  <si>
    <t>We meet archaeologist Dr. Rudy Reimer to study the ground beneath out feet and Kai shows us how to make our own rocks!</t>
  </si>
  <si>
    <t>Dwellings</t>
  </si>
  <si>
    <t>CANADA</t>
  </si>
  <si>
    <t xml:space="preserve">My Animal Friends </t>
  </si>
  <si>
    <t>A unique look at the early life and development of young animals, edited and narrated from the viewpoint of the animals themselves.</t>
  </si>
  <si>
    <t>My Animal Friends</t>
  </si>
  <si>
    <t>USA</t>
  </si>
  <si>
    <t>Molly Of Denali</t>
  </si>
  <si>
    <t>Molly retells the story of the summer Trini moved to Qyah from Texas. Molly flies north to surprise Nina with a hand delivered party box of goodies and herself for Nina's birthday.</t>
  </si>
  <si>
    <t>Culture Clash / Party Moose</t>
  </si>
  <si>
    <t>Raven's Quest</t>
  </si>
  <si>
    <t>Ravens Quest features profiles of Indigenous kids from across the Canada, showcasing their unique perspective on their day-to-day hobbies, their talents, and First Nations, Metis or Inuit practices.</t>
  </si>
  <si>
    <t>Tessa</t>
  </si>
  <si>
    <t>Wolf Joe</t>
  </si>
  <si>
    <t>When Joe, Nina and Buddy join in the tradition of celebrating the Summer Solstice they discover the longest day of the year is also an opportunity to be super helpers.</t>
  </si>
  <si>
    <t>Best Day Ever Part 2</t>
  </si>
  <si>
    <t>Tales Of The Moana</t>
  </si>
  <si>
    <t>Meilani is a special brown butterfly who lives in a pond in Tonga. She slurps the tears of sharks when they're sad. But her greatest dream is to dance with the rainbow coloured butterflies.</t>
  </si>
  <si>
    <t>Faiana The Fairy</t>
  </si>
  <si>
    <t>SAMOA</t>
  </si>
  <si>
    <t>Waabiny Time</t>
  </si>
  <si>
    <t>Celebrate Nyoongar Culture and learn more about our country with Waabiny Time</t>
  </si>
  <si>
    <t>Move It Mob Style</t>
  </si>
  <si>
    <t xml:space="preserve">a </t>
  </si>
  <si>
    <t>Exciting fitness program, incorporating hip hop dance routines with the latest Aboriginal and Torres Strait Islander hip hop beats, while also delivering strong health messages!</t>
  </si>
  <si>
    <t>Bushwhacked</t>
  </si>
  <si>
    <t>Kayne and Kamil are on a journey to the Epping Forest National Park in central Queensland to meet the once thought extinct, but still critically endangered, Hairy-Nosed Wombat.</t>
  </si>
  <si>
    <t>Hairy Nosed Wombat</t>
  </si>
  <si>
    <t>The Magic Canoe</t>
  </si>
  <si>
    <t>The children of the camp have the idea of exchanging gifts. While living the fun adventure, our three friends understand that when we give a gift, the important thing is not the object.</t>
  </si>
  <si>
    <t>Gift Story</t>
  </si>
  <si>
    <t>AFL 2021: CAFL</t>
  </si>
  <si>
    <t>NC</t>
  </si>
  <si>
    <t>AFL from Alice Springs. Community footy that is as skillful as it is spontaneous.</t>
  </si>
  <si>
    <t>Ladies Gaelic Football</t>
  </si>
  <si>
    <t>High octane action from the 2017 Ladies Gaelic Football Association All-Ireland Finals.</t>
  </si>
  <si>
    <t>IRELAND</t>
  </si>
  <si>
    <t>Qaflw Premiership Season 2022 3</t>
  </si>
  <si>
    <t>Exciting women’s AFL action from Queensland. Eight clubs will contest the 2022 QAFLW Flag</t>
  </si>
  <si>
    <t xml:space="preserve">Gaelic Football: Ladies Gaelic Football </t>
  </si>
  <si>
    <t>Enjoy the style and class of top-flight women’s football from Italy.</t>
  </si>
  <si>
    <t>ITALY</t>
  </si>
  <si>
    <t>Rugby League: Nrl NT 2022</t>
  </si>
  <si>
    <t>NRL NT First Grade Men’s Premiership League 2022</t>
  </si>
  <si>
    <t>Catch all the excitement of the NRL WA's Women's First Grade Premiership League of 2022.</t>
  </si>
  <si>
    <t xml:space="preserve">Power To The People </t>
  </si>
  <si>
    <t xml:space="preserve"> </t>
  </si>
  <si>
    <t>Listuguj</t>
  </si>
  <si>
    <t>Nitv News Update 2022</t>
  </si>
  <si>
    <t>The latest news from the oldest living culture, Join Natalie Ahmat and the team of NITV journalists for stories from an Indigenous perspective.</t>
  </si>
  <si>
    <t>Wild Mexico</t>
  </si>
  <si>
    <t>Northern Mexico is the country's driest region, dominated by two great deserts; the Sonoran and Chihuahuan. And as you travel west the conditions get hotter, drier and more challenging.</t>
  </si>
  <si>
    <t>UNITED KINGDOM</t>
  </si>
  <si>
    <t>Ice Cowboys</t>
  </si>
  <si>
    <t xml:space="preserve">a w </t>
  </si>
  <si>
    <t>Lance is making a fresh start after rehab. As chaotic as his life is, he has an amazing bond with his dogs, and can get them to do things that few people can manage.</t>
  </si>
  <si>
    <t>White Noise - Inside The Racist Right</t>
  </si>
  <si>
    <t>Hate Rising</t>
  </si>
  <si>
    <t>MA</t>
  </si>
  <si>
    <t>Hate Rising was inspired by an incident in which journalist Jorge Ramos was ejected from a Donald Trump press conference and told by the presidential candidate to 'go back to Univision'.</t>
  </si>
  <si>
    <t>The Fade</t>
  </si>
  <si>
    <t>M</t>
  </si>
  <si>
    <t xml:space="preserve">a l </t>
  </si>
  <si>
    <t>Unravels what barbering really means to four men, what inspires their desire to succeed and explores the cultural importance of barbering as an institution throughout marginalized communities.</t>
  </si>
  <si>
    <t>GHANA</t>
  </si>
  <si>
    <t>Ballooning</t>
  </si>
  <si>
    <t>Katherine Gorge</t>
  </si>
  <si>
    <t>Join our Science Questers as they learn about birch bark canoes and pilot Don Todd, who has flown on every continent except Antarctica.</t>
  </si>
  <si>
    <t>Canoes</t>
  </si>
  <si>
    <t>A gust of wind spins a wildlife camera away from an eagle's nest on hatching day, Molly and Dad need to fix it. Molly and her friends have their eye on a spectacular water tube for sale.</t>
  </si>
  <si>
    <t>Eagle Egg Hunt / Dream Tube</t>
  </si>
  <si>
    <t>Jerome</t>
  </si>
  <si>
    <t xml:space="preserve">On a trek to see the stars at a special place in the woods where Buddy sees lots of natural wonders but Joe and Nina are more interested in the games on a cell phone. </t>
  </si>
  <si>
    <t>Dark Zone</t>
  </si>
  <si>
    <t>Faiana is the world's first Pasifika courier fairy, but one day, things go terribly wrong with a very important magical delivery.</t>
  </si>
  <si>
    <t>Alulelei And The Secret Of The Stars</t>
  </si>
  <si>
    <t>An epic journey to the sea floor to carry out research on 'a silent assassin', the deadly Cone Snail.</t>
  </si>
  <si>
    <t>Cone Snail</t>
  </si>
  <si>
    <t>Nico has fun camouflaging himself and, not knowing how to stop, comes close to triggering an accident.</t>
  </si>
  <si>
    <t>Hide And Seek</t>
  </si>
  <si>
    <t>Gifts Of The Maarga</t>
  </si>
  <si>
    <t>In the Pilbara, Ngaarda families have lived on their ngurra for over 50,000 years, practising culture and law. Elders are concerned that the younger generation is losing their connection to country.</t>
  </si>
  <si>
    <t>Shortland Street</t>
  </si>
  <si>
    <t>Prince and Dawn reel from her pregnancy news. Dawn wants the full disclosure on Samira. Prince admits a half-truth, that there was a historical attraction between him and Samira.</t>
  </si>
  <si>
    <t>NEW ZEALAND</t>
  </si>
  <si>
    <t>Cooking Hawaiian Style</t>
  </si>
  <si>
    <t>Today we welcome Beulah in to the Cooking Hawaiian Style kitchen where he shares a favorite dish from home called 'oka I'a' (Marinated Raw Fish).</t>
  </si>
  <si>
    <t>Beulah Koale</t>
  </si>
  <si>
    <t>When Julie gets stuck in the pond, she is too embarrassed and proud to ask for help. On an expedition, she will understand that everyone needs help sometimes and that it's okay to ask for it!</t>
  </si>
  <si>
    <t>Julie And The Mockingbird</t>
  </si>
  <si>
    <t>Important packages must be delivered by the friends but Joe can't run and jump through the forest as well as Nina and Buddy and feels useless until Kookum helps him realize that his special skill.</t>
  </si>
  <si>
    <t>Package Run</t>
  </si>
  <si>
    <t>Aussie Bush Tales</t>
  </si>
  <si>
    <t>Three mischievous Aboriginal boys and their cousin Jedda always followed by their dingo puppy Snowy, go exploring and investigate new and exciting mysteries in the Aussie Bush.</t>
  </si>
  <si>
    <t>Red Back Spider</t>
  </si>
  <si>
    <t>Grace Beside Me</t>
  </si>
  <si>
    <t>Fuzzy is haunted by her Uncle Lefty, leaving her with a moral dilemma that threatens her friendship with Tui.</t>
  </si>
  <si>
    <t>Catch Your Death</t>
  </si>
  <si>
    <t>Molly can't wait to catch her first fish and earn her own first fish tale. Molly suggests a community fundraiser to fix her school roof after a snow storm.</t>
  </si>
  <si>
    <t>First Fish / A-Maze-Ing Snow</t>
  </si>
  <si>
    <t xml:space="preserve">Our Stories </t>
  </si>
  <si>
    <t>This film explores the dilemma of what to do with McMillan's Stick, the walking cane owned by the explorer and mass murderer Angus McMillan of Gippsland, Victoria.</t>
  </si>
  <si>
    <t>McMillan's Stick</t>
  </si>
  <si>
    <t>The story of Uncle Willie Thaiday, a hard-working father who defiantly stood up for the rights of his family during the oppressive Protectionist Act in Queensland during the 1940s and 1950s.</t>
  </si>
  <si>
    <t>Uncle Willie</t>
  </si>
  <si>
    <t>APTN National News</t>
  </si>
  <si>
    <t>News week in review from Canada's Indigenous broadcaster APTN.</t>
  </si>
  <si>
    <t>Bamay</t>
  </si>
  <si>
    <t>From the Torres Straits to Tasmania and everywhere in between - Bamay is a slow TV showcase of Australia's most stunning landscapes. NITV pays tribute to that which gives us life: Country.</t>
  </si>
  <si>
    <t>Arctic Secrets</t>
  </si>
  <si>
    <t>The Western Arctic's mammoth Mackenzie Delta is the second largest in North America after the Mississippi. It is a biological transition zone - from the boreal forest to the ever frozen tundra.</t>
  </si>
  <si>
    <t>Delta Discoveries</t>
  </si>
  <si>
    <t>Through The Wormhole</t>
  </si>
  <si>
    <t>We are all at the mercy of the Sun. Its glowing disc sustains nearly all life on Earth. But the Sun also holds a dark secret: someday, it will bathe us in a fiery, planetary holocaust.</t>
  </si>
  <si>
    <t>Can We Survive The Death Of The Sun?</t>
  </si>
  <si>
    <t>Living Black</t>
  </si>
  <si>
    <t>Megan Davis was instrumental in the creation of the Uluru Statement from the Heart in 2017, now on the fifth anniversary Karla Grant speaks to Megan about what led to making this famous declaration.</t>
  </si>
  <si>
    <t>Megan Davis - Woman Of Influence</t>
  </si>
  <si>
    <t>African Americans: Many Rivers To Cross</t>
  </si>
  <si>
    <t xml:space="preserve">a v </t>
  </si>
  <si>
    <t>Examines the most tumultuous and consequential period in African-American history: the Civil War, the end of slavery, and Reconstruction's thrilling but tragically brief moment in the sun.</t>
  </si>
  <si>
    <t>Into The Fire</t>
  </si>
  <si>
    <t>Mr Mercedes</t>
  </si>
  <si>
    <t xml:space="preserve">a l s </t>
  </si>
  <si>
    <t>Hodges and Janey dig deeper into the circumstances surrounding Olivia's death. Hodges uses Debbie's Blue Umbrella to turns the tables on Brady.</t>
  </si>
  <si>
    <t>Cloudy With A Chance Of Mayhem</t>
  </si>
  <si>
    <t xml:space="preserve">Pacific Lockdown: Sea Of Resilience </t>
  </si>
  <si>
    <t>The Pacific's response to the Covid-19 pandemic has been one of self-reliance and resilience: turning to its communities and churches, its lands and seas.</t>
  </si>
  <si>
    <t>Alice Dunes</t>
  </si>
  <si>
    <t>Arnhern Land</t>
  </si>
  <si>
    <t>Join our Science Questers as they find out why salmon are important to so many Indigenous Nations - visit a salmon hatchery!</t>
  </si>
  <si>
    <t>Biology</t>
  </si>
  <si>
    <t>It's a cold winter and Molly is set on discovering a hot springs Grandpa Nat once found in a blizzard. Tooey's hero, dog musher Eugene Pike, is recreating a historic mail run across interior Alaska.</t>
  </si>
  <si>
    <t>Hot Springs Eternal / Tooey's Hero</t>
  </si>
  <si>
    <t>Quill</t>
  </si>
  <si>
    <t>When a new playmate arrives, Nina becomes increasingly competitive but finds she's not the best at everything.</t>
  </si>
  <si>
    <t>Ready Set Go</t>
  </si>
  <si>
    <t>Thanks to a magical tail, Lani is a shape shifting girl who can transform into a dolphin!  But one day her magical tail goes missing!</t>
  </si>
  <si>
    <t>Meilani The Brown Butterfly</t>
  </si>
  <si>
    <t>Fraser Island in Queensland beckons and so too does the need to sustain the predator that calls the World Heritage site home.</t>
  </si>
  <si>
    <t>Dingoes</t>
  </si>
  <si>
    <t>Julie declares herself a tightrope walker and, unaware that she does not yet have the skills, insists on walking a high tightrope right away.</t>
  </si>
  <si>
    <t>Julie's Rodeo</t>
  </si>
  <si>
    <t>Road Open</t>
  </si>
  <si>
    <t>John Pujajangka-Piyirn School is situated in the Mulan Aboriginal Community, approximately 300km south of Halls Creek. Gregory Salt Lake and the Canning Stock Route are nearby.</t>
  </si>
  <si>
    <t>Mulan</t>
  </si>
  <si>
    <t>Songlines</t>
  </si>
  <si>
    <t>Steve Jamijinpa Patrick embarks on an epic journey to rediscover the secrets of how to make rain, Warlpiri-style.</t>
  </si>
  <si>
    <t>Ngapa Jukurrpa - Water Songline</t>
  </si>
  <si>
    <t xml:space="preserve">a d </t>
  </si>
  <si>
    <t>Esther's stunned by Curtis' arrival, facilitated by Jack, but the tables are quickly turned when Esther reveals that she is pregnant.</t>
  </si>
  <si>
    <t>The beautiful, quick witted Miss Universe Brook Lee is in the kitchen making some child hood favorites. Today she shares her Tulip Fried Rice Recipe.</t>
  </si>
  <si>
    <t>Brook Lee</t>
  </si>
  <si>
    <t>While she's playing with two little porcupines, Pam stands on the tail of one of them. Claiming it was an accident, she refuses to apologize. Later, she realizes that apologizing is nice thing to do.</t>
  </si>
  <si>
    <t>Pam's Apology</t>
  </si>
  <si>
    <t>Joe's concerned that a lacrosse game against a new opponent is one his team will lose so he fakes an illness but when Smudge gets into trouble Joe realizes he must tell the truth and lead the rescue.</t>
  </si>
  <si>
    <t>Big Game, The</t>
  </si>
  <si>
    <t>Camels On The Run</t>
  </si>
  <si>
    <t>When Aunty Min helps Fuzzy with a love spell, things don't quite work out the way she planned.</t>
  </si>
  <si>
    <t>Love Me, Love Me Not</t>
  </si>
  <si>
    <t>Molly and Tooey think they've discovered a ghost after a strange noise follows them. Molly and Trini tag along with Nina on trip to Kenai National Park to see real, live puffins!</t>
  </si>
  <si>
    <t>Bird In Hand / Bye-Bye Birdie</t>
  </si>
  <si>
    <t>Our Stories</t>
  </si>
  <si>
    <t>A young baby is introduced to her father's Yawuru Country for the first time. Guided by the spirit and voice of Country, baby Maya makes the journey from Melbourne to Broome with her parents.</t>
  </si>
  <si>
    <t>First Time Home</t>
  </si>
  <si>
    <t>Artist Peter Waples-Crowe feels pushed to the outer of Aboriginal culture because he's queer. He tackles questions of identity, collaborates on genderless fashion and opens his solo exhibition.</t>
  </si>
  <si>
    <t>Inside Out</t>
  </si>
  <si>
    <t xml:space="preserve">Indian Country Today </t>
  </si>
  <si>
    <t>Native American News</t>
  </si>
  <si>
    <t>Nunavik, meaning 'Great Land', is bigger than California. It is a pristine wilderness of water, forest, and tundra, and home to the Inuit of Northern Quebec.</t>
  </si>
  <si>
    <t>Fall On The Tundra</t>
  </si>
  <si>
    <t>The Point</t>
  </si>
  <si>
    <t>Join John Paul Janke and Narelda Jacobs for unique analysis and First Nations perspectives on the biggest stories of the week</t>
  </si>
  <si>
    <t>Wellington Paranormal</t>
  </si>
  <si>
    <t>When workmen disturb a Pakeha burial ground underneath the Police Station, an annoying old Caucasian ghost possesses Sarge who then menaces his own officers</t>
  </si>
  <si>
    <t>Skeleton Crew</t>
  </si>
  <si>
    <t>Over The Black Dot</t>
  </si>
  <si>
    <t>Rugby league analytics at its best. Join your host Dean Widders as he breaks down every play from every round, every week from the greatest game of all rugby league.</t>
  </si>
  <si>
    <t>Letterkenny</t>
  </si>
  <si>
    <t>The Hicks try to lure D-Gens from Up-Country to the sled shack. Meanwhile, Reilly and Jonesy learn the identity of the Puck Bunny.</t>
  </si>
  <si>
    <t>Puck Bunny</t>
  </si>
  <si>
    <t xml:space="preserve">a l n s </t>
  </si>
  <si>
    <t>Modean's reopens, and the Hicks have a bone to pick with Jivin' Pete.</t>
  </si>
  <si>
    <t>Modeans II</t>
  </si>
  <si>
    <t>Gomorrah</t>
  </si>
  <si>
    <t xml:space="preserve">v </t>
  </si>
  <si>
    <t xml:space="preserve">The alliance forged by Ciro and Conte is becoming fragile. When Conte takes vengeance on one of Ciro's men, the tide turns. </t>
  </si>
  <si>
    <t>Don Pietro Savastano's return to Naples remains unnoticed. When some new kids on the block start wreaking havoc, Ciro tries to cut a deal with Don Pietro's son Gennaro.</t>
  </si>
  <si>
    <t>Hosted by music guru Alec Doomadgee, we feature some of our best Indigenous musicians and go behind the scenes to have a 'dorris' and get the lowdown with your favourite artists from Oz and abroad.</t>
  </si>
  <si>
    <t>Todd River</t>
  </si>
  <si>
    <t>Kakadu</t>
  </si>
  <si>
    <t>Ethnobotanist Cease Wyss shares plant knowledge; Kai shows makes punk rock cabbage!</t>
  </si>
  <si>
    <t>Earth Science</t>
  </si>
  <si>
    <t>Molly, Tooey, and Trini are convinced giant ice worms are responsible for a power outage. Tooey's newest dog Anka wanders off during a training run in the woods, Molly and Tooey try to lure her home.</t>
  </si>
  <si>
    <t>Worm Turns, The / Little Dog Lost</t>
  </si>
  <si>
    <t>Drakon</t>
  </si>
  <si>
    <t>Enthusiastically minding the store for Mishoom, Joe convinces Eva to buy a skateboard resulting in an out of control ride certain to end with a crash unless he and his pals rescue her.</t>
  </si>
  <si>
    <t>Mind The Store</t>
  </si>
  <si>
    <t xml:space="preserve">Tales Of The Moana </t>
  </si>
  <si>
    <t>After a storm at sea traps Masina on a deserted pacific island, she finds a magical seashell. Could this seashell help Masina finally get home?</t>
  </si>
  <si>
    <t>Losi The Giant Fisherman</t>
  </si>
  <si>
    <t>This creepy crawly episode is an invitation to join the hosts on a lunch date in Gosford, New South Wales.</t>
  </si>
  <si>
    <t>Wolf Spider</t>
  </si>
  <si>
    <t>Pam is fearful when people talk to her about ghosts. It is only in a funny adventure that she will be able to distinguish the true from the false.</t>
  </si>
  <si>
    <t>Kururrungku Catholic Education Centre is a school in the Billiluna community 150km south of Halls Creek in the Kimberley Region in WA.</t>
  </si>
  <si>
    <t>Billliluna Kuurrungka</t>
  </si>
  <si>
    <t>Kriol Kitchen</t>
  </si>
  <si>
    <t>Kriol Kitchen Hosts with Adam Liaw. Adam is a cook, writer, television presenter and MasterChef Winner 2010 based in Sydney Australia.</t>
  </si>
  <si>
    <t>Chilli Crab With Tamarind, Chicken Vermicelli Mushroom, Marinated Pearl Shell Meat Salad</t>
  </si>
  <si>
    <t>Milpirri - Winds Of Change</t>
  </si>
  <si>
    <t>Wanta is an initiated Warlpiri man who shares a deeply refreshing perspective on the challenges for his remote community in Central Australia.</t>
  </si>
  <si>
    <t>Songs From The Inside</t>
  </si>
  <si>
    <t>Integrity: Lesson Six and an attack of nerves sees first efforts ditched and new songs rise as prisoners begin to question the honesty of their work.</t>
  </si>
  <si>
    <t>An outraged Michelle reels from the complaint laid against her by Monique, and Chris is frustrated to feel caught in the middle as he counsels Michelle to respect due process.</t>
  </si>
  <si>
    <t>Chef Sara Lufrano joins us this week in our kitchen at Kualoa Ranch. She is the chef owner of the newly opened Paniolo's in Kailua and committed to preserving the Hawaiian cowboy heritage.</t>
  </si>
  <si>
    <t>Sara Lufrano</t>
  </si>
  <si>
    <t>Nico reads a superhero book and decides to become the Squirrel Man. Fortunately, the funny adventure will make him realize that doing acrobatics in a tree can be very dangerous!</t>
  </si>
  <si>
    <t>When Chief Madwe runs out of jam, Buddy and the kids decide to pick fresh blueberries for him to make more jam.</t>
  </si>
  <si>
    <t>Pirates Of The Billabong</t>
  </si>
  <si>
    <t>Fuzzy tries to help Cat settle into her new home but a moody teenage ghost has other plans.</t>
  </si>
  <si>
    <t>Gunditjamara man and artist Chris Austin has been in and out of prison all of his life. This time is the longest he's been out and it's because he's found a new path in The Torch programme.</t>
  </si>
  <si>
    <t>Chris's Torch</t>
  </si>
  <si>
    <t>A day in the life of Carol George, a Wurundjeri/Bidawel singer-songwriter-rapper, YouTube sensation, mother of five and survivor of domestic violence, as she juggles motherhood and music-making.</t>
  </si>
  <si>
    <t>Rapping It Up</t>
  </si>
  <si>
    <t>A weekly current-affairs show that examines New Zealand and international stories through a Maori lens.</t>
  </si>
  <si>
    <t>A slow TV showcase of the stunning landscapes found in Darumbal, Ngaro, Guugu Yimithirr, Tiwi &amp; Bathurst Island Country.</t>
  </si>
  <si>
    <t>Darumbal, Ngaro, Guugu Yimithirr, Tiwi &amp; Bathurst Island Country</t>
  </si>
  <si>
    <t>On the north-east coast of Baffin Island, in Canada's Arctic, lies Ninginganiq, a blustery wilderness where only the intrepid travel.</t>
  </si>
  <si>
    <t>Wild Seas</t>
  </si>
  <si>
    <t>High Arctic Haulers</t>
  </si>
  <si>
    <t>The Sedna races to deliver a craft brewery to Baffin Island.  And Grise Fjord bets big on the Sealift.</t>
  </si>
  <si>
    <t>Yokayi Footy 2022</t>
  </si>
  <si>
    <t>Yokayi is victory! An AFL show with heart - Yokayi Footy is fun, fresh and everything that we love about the game! Hosted by Megan Waters and Andrew Krakouer.</t>
  </si>
  <si>
    <t>Ooraminna</t>
  </si>
  <si>
    <t>Mataranka</t>
  </si>
  <si>
    <t>Our Science Questers go in search of star knowledge and build a medicine wheel; Kai shows us how to make a homemade star projector.</t>
  </si>
  <si>
    <t>Geology</t>
  </si>
  <si>
    <t>Suki digs up an old bone tool covered with markings, making an important archeological discovery. Molly announces a contest to design an original flag for the Denali Trading Post.</t>
  </si>
  <si>
    <t>Suki's Bone / Brand New Flag</t>
  </si>
  <si>
    <t>Papatsie</t>
  </si>
  <si>
    <t>Shy about not feeling as brave as his friends, Buddy is uneasy on a camping trip until heroically rescuing a scared squirrel helps him realize it's okay to admit your fear.</t>
  </si>
  <si>
    <t>Bearly Prepared</t>
  </si>
  <si>
    <t>Motiktik and his family have a magical secret, but one day their secret is revealed and suddenly things go very wrong in their village.</t>
  </si>
  <si>
    <t>Fa'ata The Mermaid</t>
  </si>
  <si>
    <t>Kayne's challenge? To race the biggest fish in the world, the Whale Shark at the stunning Ningaloo Reef in WA, problem is, they're a little harder to find than first expected.</t>
  </si>
  <si>
    <t>Whale Shark</t>
  </si>
  <si>
    <t>Nico has bad manners and it is only when he is confronted with Orote, a prehistoric man with no good manners, that Nico will become aware that certain behaviors are not pleasant for others.</t>
  </si>
  <si>
    <t>Nico Has No Manners</t>
  </si>
  <si>
    <t>Jupurrurla - Man of Media</t>
  </si>
  <si>
    <t>The story of Warlpiri elder and lawman, Francis Jupurrurla Kelly, who was instrumental in starting the Indigneous media industry in Australia and who now serves as Chair of the Central Land Council.</t>
  </si>
  <si>
    <t xml:space="preserve">a d l s </t>
  </si>
  <si>
    <t>Dawn is devastated for Prince, who's privately feeling the double loss of Samira and the baby. Numb, shocked, he quashes feelings and focuses on caring for Dawn, who feels upset and foolish.</t>
  </si>
  <si>
    <t>Chef Kimo Kauhane is the chef at the beautiful Kualoa ranch on O'ahu. Today he shares his Roasted Beef Bone Marrow Gremolata Breadcrumb recipe.</t>
  </si>
  <si>
    <t>Kimo Kauhane</t>
  </si>
  <si>
    <t>Julie walks away from the camp without saying where she is going. The other travelers are worried and Max warns her not to go any further. The canoe adventure takes the travelers to the far north.</t>
  </si>
  <si>
    <t>Julie In The Blizzard</t>
  </si>
  <si>
    <t>Nina decides to make a crow her pet, she and her friends build it a fancy bird house with wire over the windows but then must rescue it from a calamity created by trying to keep a wild bird cooped up.</t>
  </si>
  <si>
    <t>As The Crow Flies</t>
  </si>
  <si>
    <t>Wedge Tailed Eagle</t>
  </si>
  <si>
    <t>Lola is in grave danger, but will Fuzzy help her and save the forest in time?</t>
  </si>
  <si>
    <t>Lavene, a Wankangurru/Adnyamathanha woman, is stuck in Community life and the unrelenting demands of people until a chance encounter with a travelling mentor changes her direction.</t>
  </si>
  <si>
    <t>Kaizi has been producing premium unrefined coconut oil for over 30 years. Now the owner of a thriving family business, Kaizi shares his family's story of continuing a cultural legacy.</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</si>
  <si>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</si>
  <si>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</si>
  <si>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</si>
  <si>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Wiradjuri Country along the waters of the Murrumbidgee River.</t>
  </si>
  <si>
    <t>Murrumbidgee River - Wiradjuri Country</t>
  </si>
  <si>
    <t>At the mighty Hudson Bay the Arctic extends its icy reach deep into the North American continent. Life here is driven by  extreme cold conditions which make Hudson Bay unique.</t>
  </si>
  <si>
    <t>Rhythm Of The Bay</t>
  </si>
  <si>
    <t xml:space="preserve">Going Places With Ernie Dingo </t>
  </si>
  <si>
    <t>Ernie visits Kangaroo Island in South Australia and goes spotlighting with a local wildlife guide, shoots the breeze with an artistic couple, and gets up close and personal with wild dolphins.</t>
  </si>
  <si>
    <t>Kangaroo Island</t>
  </si>
  <si>
    <t>Tribal</t>
  </si>
  <si>
    <t>Shouldn't Have Come Here</t>
  </si>
  <si>
    <t>Supremacy</t>
  </si>
  <si>
    <t>Characters Of Broome</t>
  </si>
  <si>
    <t>Sally has many a story to tell about her life and the unique richness and influences of being raised in the multicultural community of Broome.</t>
  </si>
  <si>
    <t>Sally Bin Demin</t>
  </si>
  <si>
    <t>Hermannsburg</t>
  </si>
  <si>
    <t>Palm Valley</t>
  </si>
  <si>
    <t>Professor Shawn Desaulniers says numbers are everywhere; can you solve a Rubiks cube?</t>
  </si>
  <si>
    <t>Math</t>
  </si>
  <si>
    <t>It's been a long winter in Qyah, and everyone is out of birch syrup. Molly and her Dad are shocked when Travis, a tourist, announces that the goal of his expedition is to find a living woolly mammoth.</t>
  </si>
  <si>
    <t>Sap Season / Book Of Mammoths</t>
  </si>
  <si>
    <t>Toyo</t>
  </si>
  <si>
    <t>While tobogganing, Joe, Nina and Buddy rescue Handyman Hank when his delivery snowmobile breaks down then use their skills to save the Winter Solstice party.</t>
  </si>
  <si>
    <t>Toboggan Run</t>
  </si>
  <si>
    <t>Tuna is the Samoan word for Eel, and Tuna is the nastiest fish in the whole moana.  When humans arrive with a boat load of litter, will Tuna finally become a hero?</t>
  </si>
  <si>
    <t>Waisale The Whale Whisperer</t>
  </si>
  <si>
    <t>Kayne and Kamil find out what a sea eagle supermarket is and learn the secret sea eagle dance with the Gubbi Gubbi before Kayne has to fly through the skies in this action packed Bushwhacked episode.</t>
  </si>
  <si>
    <t>Sea Eagles</t>
  </si>
  <si>
    <t>Julie does not believe that unicorns exist. During the funny adventure she will become aware that wonderful creatures can also exist in real life.</t>
  </si>
  <si>
    <t>Julie And The Sea Unicorn</t>
  </si>
  <si>
    <t>Stories from Luurnpa Catholic School, Balgo Hills in regional Western Australia.</t>
  </si>
  <si>
    <t>Balgo Hills - Luurnpa</t>
  </si>
  <si>
    <t>Following a charged moment of desire, Harper lightly rebuffs Tom's advances and goes. Next day, Drew assumes she was part of a group all-nighter.</t>
  </si>
  <si>
    <t>Barrett Awai known as entertainer, athlete, and mentor for youth shares one of his favorite recipes with us for Corned Beef and Nori Seaweed Wrap.</t>
  </si>
  <si>
    <t>Barret Awai</t>
  </si>
  <si>
    <t>While Pam is unhappy to be told that she is too small to do anything, Viola sends the campers on a surprise mission!</t>
  </si>
  <si>
    <t>Pam And Touti</t>
  </si>
  <si>
    <t>When the friends gather for a sleep-over, Nina is anxious about being away from her mom until she reveals her fear to the others.</t>
  </si>
  <si>
    <t>Braver Together</t>
  </si>
  <si>
    <t>Drifting Desert Sand</t>
  </si>
  <si>
    <t>Fuzzy is set on having a normal 13th birthday, but the Ancestors have other plans.</t>
  </si>
  <si>
    <t>Spooky Month</t>
  </si>
  <si>
    <t>The Ibarra brothers from Indigibee Bee Rescue open their backyards to share the wonderful world of native bees they rehabilitate and relocate using traditional Indigenous practices.</t>
  </si>
  <si>
    <t>The visionary people of Woorabinda are taking matters of community into their own hands and they're doing it their way and integrating culture into everyday life.</t>
  </si>
  <si>
    <t>Into The Future</t>
  </si>
  <si>
    <t>Nitv News: Nula 2022</t>
  </si>
  <si>
    <t xml:space="preserve">Bamay </t>
  </si>
  <si>
    <t>This episode of Bamay showcases beautiful Arrernte and Warlpiri Country, with locations such as Mparntwe Alice Springs and the Ellery Creek Big Hole.</t>
  </si>
  <si>
    <t>Arrernte Country - Mparntwe Alice Springs</t>
  </si>
  <si>
    <t>This episode of Bamay showcases beautiful Arrernte and Warlpiri Country - with locations such as Mparntwe Alice Springs and the Ellery Creek Big Hole.</t>
  </si>
  <si>
    <t>Walpiri Country - Tanami Desert</t>
  </si>
  <si>
    <t>The Yukon is a true wilderness, one of the last on earth. The vast land got its name from its longest river, which the Gwich'in, one of the indigenous people of the region, call Yukunah.</t>
  </si>
  <si>
    <t>Yukon Wild</t>
  </si>
  <si>
    <t>Sesame Street: 50 Years Of Sunny Days</t>
  </si>
  <si>
    <t>This new feature documentary from TIME studios chronicles how, for more than five decades, Sesame Street, one of the most well-loved family TV shows of all time has been a powerful force of education.</t>
  </si>
  <si>
    <t>Bedtime Stories</t>
  </si>
  <si>
    <t>Lena Djabiibba and Joy Garlbin tell the story of Babbarra (Long-necked Turtle Story) in the Ndjebbana language, just outside Maningrida.</t>
  </si>
  <si>
    <t>Long-Necked Turtle Story</t>
  </si>
  <si>
    <t>NITV On The Road: Saltwater Freshwater</t>
  </si>
  <si>
    <t>Jay Davis Trio: Jay Davis not only rocks it out as shown in this episode but also regards himself as a bit of a comedian. Jay shares his childhood stories about growing up around Taree.</t>
  </si>
  <si>
    <t>Jay Davis Trio</t>
  </si>
  <si>
    <t>Amplify</t>
  </si>
  <si>
    <t>Skaru:re And Song</t>
  </si>
  <si>
    <t>Carry The Flag</t>
  </si>
  <si>
    <t>This is a rich and powerful story of a man whose design created meaning for a people once invisible to mainland Australia, the people of the Torres Strait</t>
  </si>
  <si>
    <t>Anzac Hill</t>
  </si>
  <si>
    <t>Celebrated artists Sonny Assu and Dionne Paul make art and show us how fascinating the world of colours and design can be.</t>
  </si>
  <si>
    <t>Science Of Art</t>
  </si>
  <si>
    <t>Molly is entrusted with her Grandpa's secret nivagi recipe for the Qyah Ice Cream Competition, she's determined to make a winning dish. Molly can't wait to help Nina and Dr Antigone band baby cranes.</t>
  </si>
  <si>
    <t>New Nivagi / Crane Song</t>
  </si>
  <si>
    <t>Chyyah</t>
  </si>
  <si>
    <t>Kookum's jars of syrup get knocked over and Buddy won't admit he did it but after his friends almost lose the results of their hard work due to his clumsiness he finally comes clean.</t>
  </si>
  <si>
    <t>Maple Snow Cones</t>
  </si>
  <si>
    <t>Waisale is a human boy with a best friend called Popo - who happens to be a whale! But what can a boy like Waisale do when his BFF is in danger?</t>
  </si>
  <si>
    <t>Motiktik The Fisherman</t>
  </si>
  <si>
    <t>Waabiny time, playing time is djooradiny, it's fun. It's about keeping walang, keeping healthy. Let's play djenborl football and learn to handball and take on the obstacle course. It's deadly koolangk</t>
  </si>
  <si>
    <t>Playtime</t>
  </si>
  <si>
    <t>Kayne and Kamil set off to Uluru in search of Australia's greatest monitor, the perentie, but not without meeting some very special desert folk along the way!</t>
  </si>
  <si>
    <t>Perenties</t>
  </si>
  <si>
    <t>Pam learns that some liquids, even in small amounts, can be harmful to streams and their inhabitants.</t>
  </si>
  <si>
    <t>Water Rescue!</t>
  </si>
  <si>
    <t>Yothu Yindi Tribute Concert</t>
  </si>
  <si>
    <t>A special tribute that recognises the contribution and the legacy that Yothu Yindi has made to our Indigenous voice on the National and International stage.</t>
  </si>
  <si>
    <t>WA Men's Field Hockey</t>
  </si>
  <si>
    <t>Premier Division 1 Men’s Field Hockey from Western Australia</t>
  </si>
  <si>
    <t xml:space="preserve">Premier Division 1 Women’s Field Hockey from Western Australia. </t>
  </si>
  <si>
    <t>Scottish Women's Premier League</t>
  </si>
  <si>
    <t>Celtic, Rangers, Hibernian, and Glasgow City feature heavily in Scotland’s topflight for women.</t>
  </si>
  <si>
    <t>SCOTLAND</t>
  </si>
  <si>
    <t>Merchants Of The Wild</t>
  </si>
  <si>
    <t>With their food gone and the net empty, Elder Mary arrives with some fresh fish. They need to cut and smoke it, a task proving near impossible for some as the harsh reality of survival becomes clear.</t>
  </si>
  <si>
    <t>Smoke</t>
  </si>
  <si>
    <t>Chuck And The First People's Kitchen</t>
  </si>
  <si>
    <t>Odanak - Sturgeon Fishing</t>
  </si>
  <si>
    <t>The Casketeers</t>
  </si>
  <si>
    <t>Kaiora is confronted by a very special case, and a Returned Serviceman receives a gun salute at his funeral. Meanwhile, Francis is obsessed with the chapel reaching new heights of perfection.</t>
  </si>
  <si>
    <t>Nature's Great Migration</t>
  </si>
  <si>
    <t>The Sit In: Harry Belafonte</t>
  </si>
  <si>
    <t>While the country was embroiled in a divisive election with racial tensions flaring, Civil Rights activist and trailblazing performer Harry Belafonte guest hosted The Tonight Show for a week in 1968.</t>
  </si>
  <si>
    <t>Slow TV is back on NITV with more beautiful Bamay. Bamay III celebrates great Australian islands and saltwater country. Sit back and relax with the healing powers of country.</t>
  </si>
  <si>
    <t>K'gari, Butchulla Country Interstitial</t>
  </si>
  <si>
    <t xml:space="preserve">Serie A Femminile </t>
  </si>
  <si>
    <t>Nrl WA Women's First Grade Premiership League</t>
  </si>
  <si>
    <t>The Haunted Wreck</t>
  </si>
  <si>
    <t>The Squirrel Man</t>
  </si>
  <si>
    <t>A Berry Good Adventure</t>
  </si>
  <si>
    <t>The Wishing Tree</t>
  </si>
  <si>
    <t>Te Ao With Moana</t>
  </si>
  <si>
    <t>The Arctic Cup</t>
  </si>
  <si>
    <t>The Battle Of Lola's Forest</t>
  </si>
  <si>
    <t>A Photographic Exploration</t>
  </si>
  <si>
    <t>A Living Legacy: Kaizi's Traditional Coconut Oil</t>
  </si>
  <si>
    <t>The Keepers</t>
  </si>
  <si>
    <t>WA Women's Field Hockey</t>
  </si>
  <si>
    <t>Situated in Canada's 'Saudi Arabia' of wind, three Mi'gmaq communities faced an uphill struggle to stake their claim in the Gaspe Bay's booming wind energy sector.</t>
  </si>
  <si>
    <t>As white nationalist violence surges in America and across the world, White Noise represents an urgent warning about the power of extremism, and where it’s going next.</t>
  </si>
  <si>
    <t>A convicted wildlife poacher is found hanged on the Dakota Reserve.</t>
  </si>
  <si>
    <t>After a fugitive white supremacist takes him and his family hostage, a black man uses their common background as ex-cons to try to convince his captor not to kill his loved ones.</t>
  </si>
  <si>
    <t>Tuscarora songwriter Jennifer Kreisberg sets out to write a song about the dispersal of the Skaru:re population following the Tuscarora War of 1710.</t>
  </si>
  <si>
    <t xml:space="preserve">Chuck meets Abenaki Luc in Odanak to fish and smoke sturgeon, the symbol of the community. </t>
  </si>
  <si>
    <t>AFL</t>
  </si>
  <si>
    <t>GAELIC FOOTBALL</t>
  </si>
  <si>
    <t>FOOTBALL</t>
  </si>
  <si>
    <t>RUGBY LEAGUE</t>
  </si>
  <si>
    <t>NEW SERIES - POWER TO THE PEOPLE</t>
  </si>
  <si>
    <t>NEW SERIES -WILD MEXICO</t>
  </si>
  <si>
    <t>ICE COWBOYS</t>
  </si>
  <si>
    <t>FEATURE DOCUMENTARY</t>
  </si>
  <si>
    <t>NATURAL HISTORY</t>
  </si>
  <si>
    <t>FACTUAL SERIES</t>
  </si>
  <si>
    <t>LIVING BLACK</t>
  </si>
  <si>
    <t>DRAMA</t>
  </si>
  <si>
    <t>THE POINT</t>
  </si>
  <si>
    <t>COMEDY SERIES</t>
  </si>
  <si>
    <t>OVER THE BLACK DOT</t>
  </si>
  <si>
    <t>NEW SERIES - HIGH ARCTIC HAULERS</t>
  </si>
  <si>
    <t>YOKAYI FOOTY</t>
  </si>
  <si>
    <t>FEATURE DOCUMENTARY ENCORE</t>
  </si>
  <si>
    <t>GOING PLACES</t>
  </si>
  <si>
    <t>NEW DRAMA</t>
  </si>
  <si>
    <t>THURSDAY NIGHT MOVIE</t>
  </si>
  <si>
    <t>FAMILY MOVIE</t>
  </si>
  <si>
    <t>BEDTIME STORIES</t>
  </si>
  <si>
    <t>SPORT</t>
  </si>
  <si>
    <t>SCOTTISH PREMIER LEAGUE</t>
  </si>
  <si>
    <t>ENTERTAINMENT</t>
  </si>
  <si>
    <t>FOOD</t>
  </si>
  <si>
    <t>DOCUMENTARY SERIES</t>
  </si>
  <si>
    <t>DOCUMENTARY</t>
  </si>
  <si>
    <t>SATURDAY NIGHT FILM</t>
  </si>
  <si>
    <t>TBA</t>
  </si>
  <si>
    <t>Week 21: Sunday 15th May to Saturday 21st May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</si>
</sst>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13" borderId="0" xfId="0" applyFill="1" applyAlignment="1">
      <alignment wrapText="1"/>
    </xf>
    <xf numFmtId="0" fontId="0" fillId="13" borderId="0" xfId="0" applyFill="1" applyAlignment="1">
      <alignment horizontal="center" vertical="center"/>
    </xf>
    <xf numFmtId="0" fontId="0" fillId="13" borderId="0" xfId="0" applyFill="1" applyAlignment="1">
      <alignment vertical="top"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904875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534275"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80"/>
  <sheetViews>
    <sheetView tabSelected="1" zoomScalePageLayoutView="0" workbookViewId="0" topLeftCell="A1">
      <pane ySplit="3" topLeftCell="A4" activePane="bottomLeft" state="frozen"/>
      <selection pane="topLeft" activeCell="A1" sqref="A1"/>
      <selection pane="bottomLeft" activeCell="D5" sqref="D5"/>
    </sheetView>
  </sheetViews>
  <sheetFormatPr defaultColWidth="9.140625" defaultRowHeight="15"/>
  <cols>
    <col min="1" max="1" width="10.140625" style="1" bestFit="1" customWidth="1"/>
    <col min="2" max="2" width="9.57421875" style="1" bestFit="1" customWidth="1"/>
    <col min="3" max="3" width="29.140625" style="2" customWidth="1"/>
    <col min="4" max="4" width="37.0039062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9.140625" style="1" customWidth="1"/>
    <col min="11" max="11" width="41.421875" style="2" customWidth="1"/>
    <col min="12" max="12" width="16.7109375" style="1" bestFit="1" customWidth="1"/>
    <col min="13" max="14" width="16.140625" style="1" bestFit="1" customWidth="1"/>
  </cols>
  <sheetData>
    <row r="1" ht="156" customHeight="1"/>
    <row r="2" spans="1:11" s="10" customFormat="1" ht="15">
      <c r="A2" s="10" t="s">
        <v>439</v>
      </c>
      <c r="C2" s="9"/>
      <c r="D2" s="9"/>
      <c r="K2" s="9"/>
    </row>
    <row r="3" spans="1:14" ht="15">
      <c r="A3" s="1" t="s">
        <v>0</v>
      </c>
      <c r="B3" s="1" t="s">
        <v>1</v>
      </c>
      <c r="C3" s="2" t="s">
        <v>2</v>
      </c>
      <c r="D3" s="2" t="s">
        <v>6</v>
      </c>
      <c r="E3" s="1" t="s">
        <v>9</v>
      </c>
      <c r="F3" s="1" t="s">
        <v>7</v>
      </c>
      <c r="G3" s="1" t="s">
        <v>3</v>
      </c>
      <c r="H3" s="1" t="s">
        <v>4</v>
      </c>
      <c r="I3" s="1" t="s">
        <v>8</v>
      </c>
      <c r="K3" s="2" t="s">
        <v>5</v>
      </c>
      <c r="L3" s="1" t="s">
        <v>10</v>
      </c>
      <c r="M3" s="1" t="s">
        <v>11</v>
      </c>
      <c r="N3" s="1" t="s">
        <v>12</v>
      </c>
    </row>
    <row r="4" spans="1:13" ht="60">
      <c r="A4" s="1" t="str">
        <f aca="true" t="shared" si="0" ref="A4:A36">"2022-05-15"</f>
        <v>2022-05-15</v>
      </c>
      <c r="B4" s="1" t="str">
        <f>"0500"</f>
        <v>0500</v>
      </c>
      <c r="C4" s="2" t="s">
        <v>13</v>
      </c>
      <c r="E4" s="1" t="str">
        <f>"03"</f>
        <v>03</v>
      </c>
      <c r="F4" s="1">
        <v>16</v>
      </c>
      <c r="G4" s="1" t="s">
        <v>14</v>
      </c>
      <c r="I4" s="1" t="s">
        <v>16</v>
      </c>
      <c r="J4" s="4"/>
      <c r="K4" s="2" t="s">
        <v>15</v>
      </c>
      <c r="L4" s="1">
        <v>2012</v>
      </c>
      <c r="M4" s="1" t="s">
        <v>17</v>
      </c>
    </row>
    <row r="5" spans="1:13" ht="30">
      <c r="A5" s="1" t="str">
        <f t="shared" si="0"/>
        <v>2022-05-15</v>
      </c>
      <c r="B5" s="1" t="str">
        <f>"0600"</f>
        <v>0600</v>
      </c>
      <c r="C5" s="2" t="s">
        <v>18</v>
      </c>
      <c r="D5" s="2" t="s">
        <v>20</v>
      </c>
      <c r="E5" s="1" t="str">
        <f>"02"</f>
        <v>02</v>
      </c>
      <c r="F5" s="1">
        <v>12</v>
      </c>
      <c r="G5" s="1" t="s">
        <v>14</v>
      </c>
      <c r="I5" s="1" t="s">
        <v>16</v>
      </c>
      <c r="J5" s="4"/>
      <c r="K5" s="2" t="s">
        <v>19</v>
      </c>
      <c r="L5" s="1">
        <v>2019</v>
      </c>
      <c r="M5" s="1" t="s">
        <v>17</v>
      </c>
    </row>
    <row r="6" spans="1:13" ht="30">
      <c r="A6" s="1" t="str">
        <f t="shared" si="0"/>
        <v>2022-05-15</v>
      </c>
      <c r="B6" s="1" t="str">
        <f>"0625"</f>
        <v>0625</v>
      </c>
      <c r="C6" s="2" t="s">
        <v>18</v>
      </c>
      <c r="D6" s="2" t="s">
        <v>23</v>
      </c>
      <c r="E6" s="1" t="str">
        <f>"02"</f>
        <v>02</v>
      </c>
      <c r="F6" s="1">
        <v>13</v>
      </c>
      <c r="G6" s="1" t="s">
        <v>22</v>
      </c>
      <c r="I6" s="1" t="s">
        <v>16</v>
      </c>
      <c r="J6" s="4"/>
      <c r="K6" s="2" t="s">
        <v>19</v>
      </c>
      <c r="L6" s="1">
        <v>2019</v>
      </c>
      <c r="M6" s="1" t="s">
        <v>17</v>
      </c>
    </row>
    <row r="7" spans="1:13" ht="45">
      <c r="A7" s="1" t="str">
        <f t="shared" si="0"/>
        <v>2022-05-15</v>
      </c>
      <c r="B7" s="1" t="str">
        <f>"0650"</f>
        <v>0650</v>
      </c>
      <c r="C7" s="2" t="s">
        <v>24</v>
      </c>
      <c r="D7" s="2" t="s">
        <v>26</v>
      </c>
      <c r="E7" s="1" t="str">
        <f>"01"</f>
        <v>01</v>
      </c>
      <c r="F7" s="1">
        <v>6</v>
      </c>
      <c r="G7" s="1" t="s">
        <v>14</v>
      </c>
      <c r="I7" s="1" t="s">
        <v>16</v>
      </c>
      <c r="J7" s="4"/>
      <c r="K7" s="2" t="s">
        <v>25</v>
      </c>
      <c r="L7" s="1">
        <v>2018</v>
      </c>
      <c r="M7" s="1" t="s">
        <v>27</v>
      </c>
    </row>
    <row r="8" spans="1:13" ht="60">
      <c r="A8" s="1" t="str">
        <f t="shared" si="0"/>
        <v>2022-05-15</v>
      </c>
      <c r="B8" s="1" t="str">
        <f>"0715"</f>
        <v>0715</v>
      </c>
      <c r="C8" s="2" t="s">
        <v>28</v>
      </c>
      <c r="D8" s="2" t="s">
        <v>30</v>
      </c>
      <c r="E8" s="1" t="str">
        <f>"03"</f>
        <v>03</v>
      </c>
      <c r="F8" s="1">
        <v>22</v>
      </c>
      <c r="G8" s="1" t="s">
        <v>22</v>
      </c>
      <c r="I8" s="1" t="s">
        <v>16</v>
      </c>
      <c r="J8" s="4"/>
      <c r="K8" s="2" t="s">
        <v>29</v>
      </c>
      <c r="L8" s="1">
        <v>2015</v>
      </c>
      <c r="M8" s="1" t="s">
        <v>31</v>
      </c>
    </row>
    <row r="9" spans="1:13" ht="75">
      <c r="A9" s="1" t="str">
        <f t="shared" si="0"/>
        <v>2022-05-15</v>
      </c>
      <c r="B9" s="1" t="str">
        <f>"0730"</f>
        <v>0730</v>
      </c>
      <c r="C9" s="2" t="s">
        <v>32</v>
      </c>
      <c r="D9" s="2" t="s">
        <v>34</v>
      </c>
      <c r="E9" s="1" t="str">
        <f>"01"</f>
        <v>01</v>
      </c>
      <c r="F9" s="1">
        <v>6</v>
      </c>
      <c r="G9" s="1" t="s">
        <v>22</v>
      </c>
      <c r="I9" s="1" t="s">
        <v>16</v>
      </c>
      <c r="J9" s="4"/>
      <c r="K9" s="2" t="s">
        <v>33</v>
      </c>
      <c r="L9" s="1">
        <v>2019</v>
      </c>
      <c r="M9" s="1" t="s">
        <v>31</v>
      </c>
    </row>
    <row r="10" spans="1:13" ht="75">
      <c r="A10" s="1" t="str">
        <f t="shared" si="0"/>
        <v>2022-05-15</v>
      </c>
      <c r="B10" s="1" t="str">
        <f>"0755"</f>
        <v>0755</v>
      </c>
      <c r="C10" s="2" t="s">
        <v>35</v>
      </c>
      <c r="D10" s="2" t="s">
        <v>37</v>
      </c>
      <c r="E10" s="1" t="str">
        <f>"01"</f>
        <v>01</v>
      </c>
      <c r="F10" s="1">
        <v>5</v>
      </c>
      <c r="G10" s="1" t="s">
        <v>22</v>
      </c>
      <c r="I10" s="1" t="s">
        <v>16</v>
      </c>
      <c r="J10" s="4"/>
      <c r="K10" s="2" t="s">
        <v>36</v>
      </c>
      <c r="L10" s="1">
        <v>2018</v>
      </c>
      <c r="M10" s="1" t="s">
        <v>27</v>
      </c>
    </row>
    <row r="11" spans="1:13" ht="60">
      <c r="A11" s="1" t="str">
        <f t="shared" si="0"/>
        <v>2022-05-15</v>
      </c>
      <c r="B11" s="1" t="str">
        <f>"0805"</f>
        <v>0805</v>
      </c>
      <c r="C11" s="2" t="s">
        <v>38</v>
      </c>
      <c r="D11" s="2" t="s">
        <v>40</v>
      </c>
      <c r="E11" s="1" t="str">
        <f>"01"</f>
        <v>01</v>
      </c>
      <c r="F11" s="1">
        <v>44</v>
      </c>
      <c r="G11" s="1" t="s">
        <v>22</v>
      </c>
      <c r="I11" s="1" t="s">
        <v>16</v>
      </c>
      <c r="J11" s="4"/>
      <c r="K11" s="2" t="s">
        <v>39</v>
      </c>
      <c r="L11" s="1">
        <v>2020</v>
      </c>
      <c r="M11" s="1" t="s">
        <v>27</v>
      </c>
    </row>
    <row r="12" spans="1:13" ht="75">
      <c r="A12" s="1" t="str">
        <f t="shared" si="0"/>
        <v>2022-05-15</v>
      </c>
      <c r="B12" s="1" t="str">
        <f>"0815"</f>
        <v>0815</v>
      </c>
      <c r="C12" s="2" t="s">
        <v>41</v>
      </c>
      <c r="D12" s="2" t="s">
        <v>43</v>
      </c>
      <c r="E12" s="1" t="str">
        <f>"01"</f>
        <v>01</v>
      </c>
      <c r="F12" s="1">
        <v>10</v>
      </c>
      <c r="G12" s="1" t="s">
        <v>14</v>
      </c>
      <c r="I12" s="1" t="s">
        <v>16</v>
      </c>
      <c r="J12" s="4"/>
      <c r="K12" s="2" t="s">
        <v>42</v>
      </c>
      <c r="L12" s="1">
        <v>2021</v>
      </c>
      <c r="M12" s="1" t="s">
        <v>44</v>
      </c>
    </row>
    <row r="13" spans="1:13" ht="30">
      <c r="A13" s="1" t="str">
        <f t="shared" si="0"/>
        <v>2022-05-15</v>
      </c>
      <c r="B13" s="1" t="str">
        <f>"0820"</f>
        <v>0820</v>
      </c>
      <c r="C13" s="2" t="s">
        <v>45</v>
      </c>
      <c r="E13" s="1" t="str">
        <f>"02"</f>
        <v>02</v>
      </c>
      <c r="F13" s="1">
        <v>3</v>
      </c>
      <c r="G13" s="1" t="s">
        <v>22</v>
      </c>
      <c r="I13" s="1" t="s">
        <v>16</v>
      </c>
      <c r="J13" s="4"/>
      <c r="K13" s="2" t="s">
        <v>46</v>
      </c>
      <c r="L13" s="1">
        <v>2011</v>
      </c>
      <c r="M13" s="1" t="s">
        <v>17</v>
      </c>
    </row>
    <row r="14" spans="1:13" ht="75">
      <c r="A14" s="1" t="str">
        <f t="shared" si="0"/>
        <v>2022-05-15</v>
      </c>
      <c r="B14" s="1" t="str">
        <f>"0845"</f>
        <v>0845</v>
      </c>
      <c r="C14" s="2" t="s">
        <v>47</v>
      </c>
      <c r="E14" s="1" t="str">
        <f>"01"</f>
        <v>01</v>
      </c>
      <c r="F14" s="1">
        <v>4</v>
      </c>
      <c r="G14" s="1" t="s">
        <v>14</v>
      </c>
      <c r="H14" s="1" t="s">
        <v>48</v>
      </c>
      <c r="I14" s="1" t="s">
        <v>16</v>
      </c>
      <c r="J14" s="4"/>
      <c r="K14" s="2" t="s">
        <v>49</v>
      </c>
      <c r="L14" s="1">
        <v>2012</v>
      </c>
      <c r="M14" s="1" t="s">
        <v>17</v>
      </c>
    </row>
    <row r="15" spans="1:13" ht="75">
      <c r="A15" s="1" t="str">
        <f t="shared" si="0"/>
        <v>2022-05-15</v>
      </c>
      <c r="B15" s="1" t="str">
        <f>"0910"</f>
        <v>0910</v>
      </c>
      <c r="C15" s="2" t="s">
        <v>50</v>
      </c>
      <c r="D15" s="2" t="s">
        <v>52</v>
      </c>
      <c r="E15" s="1" t="str">
        <f>"03"</f>
        <v>03</v>
      </c>
      <c r="F15" s="1">
        <v>10</v>
      </c>
      <c r="G15" s="1" t="s">
        <v>22</v>
      </c>
      <c r="I15" s="1" t="s">
        <v>16</v>
      </c>
      <c r="J15" s="4"/>
      <c r="K15" s="2" t="s">
        <v>51</v>
      </c>
      <c r="L15" s="1">
        <v>2015</v>
      </c>
      <c r="M15" s="1" t="s">
        <v>17</v>
      </c>
    </row>
    <row r="16" spans="1:13" ht="75">
      <c r="A16" s="1" t="str">
        <f t="shared" si="0"/>
        <v>2022-05-15</v>
      </c>
      <c r="B16" s="1" t="str">
        <f>"0935"</f>
        <v>0935</v>
      </c>
      <c r="C16" s="2" t="s">
        <v>53</v>
      </c>
      <c r="D16" s="2" t="s">
        <v>55</v>
      </c>
      <c r="E16" s="1" t="str">
        <f>"03"</f>
        <v>03</v>
      </c>
      <c r="F16" s="1">
        <v>13</v>
      </c>
      <c r="G16" s="1" t="s">
        <v>22</v>
      </c>
      <c r="I16" s="1" t="s">
        <v>16</v>
      </c>
      <c r="J16" s="4"/>
      <c r="K16" s="2" t="s">
        <v>54</v>
      </c>
      <c r="L16" s="1">
        <v>2019</v>
      </c>
      <c r="M16" s="1" t="s">
        <v>27</v>
      </c>
    </row>
    <row r="17" spans="1:14" ht="30">
      <c r="A17" s="7" t="str">
        <f t="shared" si="0"/>
        <v>2022-05-15</v>
      </c>
      <c r="B17" s="7" t="str">
        <f>"1000"</f>
        <v>1000</v>
      </c>
      <c r="C17" s="6" t="s">
        <v>56</v>
      </c>
      <c r="D17" s="6"/>
      <c r="E17" s="7" t="str">
        <f>"2021"</f>
        <v>2021</v>
      </c>
      <c r="F17" s="7">
        <v>15</v>
      </c>
      <c r="G17" s="7" t="s">
        <v>57</v>
      </c>
      <c r="H17" s="7"/>
      <c r="I17" s="7"/>
      <c r="J17" s="5" t="s">
        <v>408</v>
      </c>
      <c r="K17" s="6" t="s">
        <v>58</v>
      </c>
      <c r="L17" s="7">
        <v>2021</v>
      </c>
      <c r="M17" s="7" t="s">
        <v>17</v>
      </c>
      <c r="N17" s="7"/>
    </row>
    <row r="18" spans="1:14" ht="45">
      <c r="A18" s="7" t="str">
        <f t="shared" si="0"/>
        <v>2022-05-15</v>
      </c>
      <c r="B18" s="7" t="str">
        <f>"1110"</f>
        <v>1110</v>
      </c>
      <c r="C18" s="6" t="s">
        <v>59</v>
      </c>
      <c r="D18" s="6"/>
      <c r="E18" s="7" t="str">
        <f>"2017"</f>
        <v>2017</v>
      </c>
      <c r="F18" s="7">
        <v>11</v>
      </c>
      <c r="G18" s="7" t="s">
        <v>57</v>
      </c>
      <c r="H18" s="7"/>
      <c r="I18" s="7" t="s">
        <v>16</v>
      </c>
      <c r="J18" s="5" t="s">
        <v>409</v>
      </c>
      <c r="K18" s="6" t="s">
        <v>60</v>
      </c>
      <c r="L18" s="7">
        <v>2017</v>
      </c>
      <c r="M18" s="7" t="s">
        <v>61</v>
      </c>
      <c r="N18" s="7"/>
    </row>
    <row r="19" spans="1:14" ht="45">
      <c r="A19" s="7" t="str">
        <f t="shared" si="0"/>
        <v>2022-05-15</v>
      </c>
      <c r="B19" s="7" t="str">
        <f>"1120"</f>
        <v>1120</v>
      </c>
      <c r="C19" s="6" t="s">
        <v>59</v>
      </c>
      <c r="D19" s="6"/>
      <c r="E19" s="7" t="str">
        <f>"2017"</f>
        <v>2017</v>
      </c>
      <c r="F19" s="7">
        <v>13</v>
      </c>
      <c r="G19" s="7" t="s">
        <v>57</v>
      </c>
      <c r="H19" s="7"/>
      <c r="I19" s="7" t="s">
        <v>16</v>
      </c>
      <c r="J19" s="5" t="s">
        <v>409</v>
      </c>
      <c r="K19" s="6" t="s">
        <v>60</v>
      </c>
      <c r="L19" s="7">
        <v>2017</v>
      </c>
      <c r="M19" s="7" t="s">
        <v>61</v>
      </c>
      <c r="N19" s="7"/>
    </row>
    <row r="20" spans="1:14" ht="45">
      <c r="A20" s="7" t="str">
        <f t="shared" si="0"/>
        <v>2022-05-15</v>
      </c>
      <c r="B20" s="7" t="str">
        <f>"1130"</f>
        <v>1130</v>
      </c>
      <c r="C20" s="6" t="s">
        <v>62</v>
      </c>
      <c r="D20" s="6"/>
      <c r="E20" s="7" t="str">
        <f>"2022"</f>
        <v>2022</v>
      </c>
      <c r="F20" s="7">
        <v>3</v>
      </c>
      <c r="G20" s="7" t="s">
        <v>57</v>
      </c>
      <c r="H20" s="7"/>
      <c r="I20" s="7"/>
      <c r="J20" s="5" t="s">
        <v>410</v>
      </c>
      <c r="K20" s="6" t="s">
        <v>63</v>
      </c>
      <c r="L20" s="7">
        <v>2022</v>
      </c>
      <c r="M20" s="7" t="s">
        <v>17</v>
      </c>
      <c r="N20" s="7"/>
    </row>
    <row r="21" spans="1:14" ht="45">
      <c r="A21" s="7" t="str">
        <f t="shared" si="0"/>
        <v>2022-05-15</v>
      </c>
      <c r="B21" s="7" t="str">
        <f>"1300"</f>
        <v>1300</v>
      </c>
      <c r="C21" s="6" t="s">
        <v>64</v>
      </c>
      <c r="D21" s="6"/>
      <c r="E21" s="7" t="str">
        <f>"2017"</f>
        <v>2017</v>
      </c>
      <c r="F21" s="7">
        <v>14</v>
      </c>
      <c r="G21" s="7" t="s">
        <v>57</v>
      </c>
      <c r="H21" s="7"/>
      <c r="I21" s="7" t="s">
        <v>16</v>
      </c>
      <c r="J21" s="5" t="s">
        <v>409</v>
      </c>
      <c r="K21" s="6" t="s">
        <v>60</v>
      </c>
      <c r="L21" s="7">
        <v>2017</v>
      </c>
      <c r="M21" s="7" t="s">
        <v>61</v>
      </c>
      <c r="N21" s="7"/>
    </row>
    <row r="22" spans="1:14" ht="30">
      <c r="A22" s="7" t="str">
        <f t="shared" si="0"/>
        <v>2022-05-15</v>
      </c>
      <c r="B22" s="7" t="str">
        <f>"1315"</f>
        <v>1315</v>
      </c>
      <c r="C22" s="6" t="s">
        <v>389</v>
      </c>
      <c r="D22" s="6"/>
      <c r="E22" s="7" t="str">
        <f>"2021"</f>
        <v>2021</v>
      </c>
      <c r="F22" s="7">
        <v>27</v>
      </c>
      <c r="G22" s="7"/>
      <c r="H22" s="7"/>
      <c r="I22" s="7"/>
      <c r="J22" s="5" t="s">
        <v>410</v>
      </c>
      <c r="K22" s="6" t="s">
        <v>65</v>
      </c>
      <c r="L22" s="7">
        <v>0</v>
      </c>
      <c r="M22" s="7" t="s">
        <v>66</v>
      </c>
      <c r="N22" s="7"/>
    </row>
    <row r="23" spans="1:13" ht="30">
      <c r="A23" s="7" t="str">
        <f t="shared" si="0"/>
        <v>2022-05-15</v>
      </c>
      <c r="B23" s="7" t="str">
        <f>"1500"</f>
        <v>1500</v>
      </c>
      <c r="C23" s="6" t="s">
        <v>67</v>
      </c>
      <c r="D23" s="6"/>
      <c r="E23" s="7" t="str">
        <f>"2022"</f>
        <v>2022</v>
      </c>
      <c r="F23" s="7">
        <v>3</v>
      </c>
      <c r="G23" s="7" t="s">
        <v>57</v>
      </c>
      <c r="H23" s="7"/>
      <c r="I23" s="7"/>
      <c r="J23" s="5" t="s">
        <v>411</v>
      </c>
      <c r="K23" s="2" t="s">
        <v>68</v>
      </c>
      <c r="L23" s="1">
        <v>2022</v>
      </c>
      <c r="M23" s="1" t="s">
        <v>17</v>
      </c>
    </row>
    <row r="24" spans="1:13" ht="45">
      <c r="A24" s="1" t="str">
        <f t="shared" si="0"/>
        <v>2022-05-15</v>
      </c>
      <c r="B24" s="1" t="str">
        <f>"1630"</f>
        <v>1630</v>
      </c>
      <c r="C24" s="2" t="s">
        <v>390</v>
      </c>
      <c r="E24" s="1" t="str">
        <f>"2022"</f>
        <v>2022</v>
      </c>
      <c r="F24" s="1">
        <v>3</v>
      </c>
      <c r="G24" s="1" t="s">
        <v>57</v>
      </c>
      <c r="J24" s="4"/>
      <c r="K24" s="2" t="s">
        <v>69</v>
      </c>
      <c r="L24" s="1">
        <v>2022</v>
      </c>
      <c r="M24" s="1" t="s">
        <v>17</v>
      </c>
    </row>
    <row r="25" spans="1:14" ht="60">
      <c r="A25" s="7" t="str">
        <f t="shared" si="0"/>
        <v>2022-05-15</v>
      </c>
      <c r="B25" s="7" t="str">
        <f>"1800"</f>
        <v>1800</v>
      </c>
      <c r="C25" s="6" t="s">
        <v>70</v>
      </c>
      <c r="D25" s="6" t="s">
        <v>72</v>
      </c>
      <c r="E25" s="7" t="str">
        <f>"01"</f>
        <v>01</v>
      </c>
      <c r="F25" s="7">
        <v>5</v>
      </c>
      <c r="G25" s="7" t="s">
        <v>14</v>
      </c>
      <c r="H25" s="7"/>
      <c r="I25" s="7"/>
      <c r="J25" s="5" t="s">
        <v>412</v>
      </c>
      <c r="K25" s="6" t="s">
        <v>402</v>
      </c>
      <c r="L25" s="7">
        <v>2020</v>
      </c>
      <c r="M25" s="7" t="s">
        <v>27</v>
      </c>
      <c r="N25" s="7"/>
    </row>
    <row r="26" spans="1:13" ht="60">
      <c r="A26" s="1" t="str">
        <f t="shared" si="0"/>
        <v>2022-05-15</v>
      </c>
      <c r="B26" s="1" t="str">
        <f>"1830"</f>
        <v>1830</v>
      </c>
      <c r="C26" s="2" t="s">
        <v>73</v>
      </c>
      <c r="E26" s="1" t="str">
        <f>"2022"</f>
        <v>2022</v>
      </c>
      <c r="F26" s="1">
        <v>90</v>
      </c>
      <c r="G26" s="1" t="s">
        <v>57</v>
      </c>
      <c r="I26" s="1" t="s">
        <v>16</v>
      </c>
      <c r="J26" s="4"/>
      <c r="K26" s="2" t="s">
        <v>74</v>
      </c>
      <c r="L26" s="1">
        <v>0</v>
      </c>
      <c r="M26" s="1" t="s">
        <v>17</v>
      </c>
    </row>
    <row r="27" spans="1:14" ht="75">
      <c r="A27" s="7" t="str">
        <f t="shared" si="0"/>
        <v>2022-05-15</v>
      </c>
      <c r="B27" s="7" t="str">
        <f>"1840"</f>
        <v>1840</v>
      </c>
      <c r="C27" s="6" t="s">
        <v>75</v>
      </c>
      <c r="D27" s="6"/>
      <c r="E27" s="7" t="str">
        <f>"01"</f>
        <v>01</v>
      </c>
      <c r="F27" s="7">
        <v>3</v>
      </c>
      <c r="G27" s="7" t="s">
        <v>14</v>
      </c>
      <c r="H27" s="7"/>
      <c r="I27" s="7"/>
      <c r="J27" s="5" t="s">
        <v>413</v>
      </c>
      <c r="K27" s="6" t="s">
        <v>76</v>
      </c>
      <c r="L27" s="7">
        <v>2017</v>
      </c>
      <c r="M27" s="7" t="s">
        <v>77</v>
      </c>
      <c r="N27" s="7"/>
    </row>
    <row r="28" spans="1:14" ht="60">
      <c r="A28" s="7" t="str">
        <f t="shared" si="0"/>
        <v>2022-05-15</v>
      </c>
      <c r="B28" s="7" t="str">
        <f>"1940"</f>
        <v>1940</v>
      </c>
      <c r="C28" s="6" t="s">
        <v>78</v>
      </c>
      <c r="D28" s="6"/>
      <c r="E28" s="7" t="str">
        <f>"01"</f>
        <v>01</v>
      </c>
      <c r="F28" s="7">
        <v>4</v>
      </c>
      <c r="G28" s="7" t="s">
        <v>14</v>
      </c>
      <c r="H28" s="7" t="s">
        <v>79</v>
      </c>
      <c r="I28" s="7" t="s">
        <v>16</v>
      </c>
      <c r="J28" s="5" t="s">
        <v>414</v>
      </c>
      <c r="K28" s="6" t="s">
        <v>80</v>
      </c>
      <c r="L28" s="7">
        <v>2021</v>
      </c>
      <c r="M28" s="7" t="s">
        <v>31</v>
      </c>
      <c r="N28" s="7" t="s">
        <v>21</v>
      </c>
    </row>
    <row r="29" spans="1:14" ht="75">
      <c r="A29" s="7" t="str">
        <f t="shared" si="0"/>
        <v>2022-05-15</v>
      </c>
      <c r="B29" s="7" t="str">
        <f>"2030"</f>
        <v>2030</v>
      </c>
      <c r="C29" s="6" t="s">
        <v>81</v>
      </c>
      <c r="D29" s="6"/>
      <c r="E29" s="7" t="str">
        <f>" "</f>
        <v> </v>
      </c>
      <c r="F29" s="7">
        <v>0</v>
      </c>
      <c r="G29" s="7"/>
      <c r="H29" s="7"/>
      <c r="I29" s="7"/>
      <c r="J29" s="5" t="s">
        <v>415</v>
      </c>
      <c r="K29" s="6" t="s">
        <v>403</v>
      </c>
      <c r="L29" s="7">
        <v>2020</v>
      </c>
      <c r="M29" s="7" t="s">
        <v>31</v>
      </c>
      <c r="N29" s="7"/>
    </row>
    <row r="30" spans="1:14" ht="75">
      <c r="A30" s="7" t="str">
        <f t="shared" si="0"/>
        <v>2022-05-15</v>
      </c>
      <c r="B30" s="7" t="str">
        <f>"2210"</f>
        <v>2210</v>
      </c>
      <c r="C30" s="6" t="s">
        <v>82</v>
      </c>
      <c r="D30" s="6"/>
      <c r="E30" s="7" t="str">
        <f>" "</f>
        <v> </v>
      </c>
      <c r="F30" s="7">
        <v>0</v>
      </c>
      <c r="G30" s="7" t="s">
        <v>83</v>
      </c>
      <c r="H30" s="7" t="s">
        <v>79</v>
      </c>
      <c r="I30" s="7" t="s">
        <v>16</v>
      </c>
      <c r="J30" s="5" t="s">
        <v>415</v>
      </c>
      <c r="K30" s="6" t="s">
        <v>84</v>
      </c>
      <c r="L30" s="7">
        <v>2017</v>
      </c>
      <c r="M30" s="7" t="s">
        <v>31</v>
      </c>
      <c r="N30" s="7"/>
    </row>
    <row r="31" spans="1:13" ht="75">
      <c r="A31" s="1" t="str">
        <f t="shared" si="0"/>
        <v>2022-05-15</v>
      </c>
      <c r="B31" s="1" t="str">
        <f>"2305"</f>
        <v>2305</v>
      </c>
      <c r="C31" s="2" t="s">
        <v>85</v>
      </c>
      <c r="E31" s="1" t="str">
        <f>" "</f>
        <v> </v>
      </c>
      <c r="F31" s="1">
        <v>0</v>
      </c>
      <c r="G31" s="1" t="s">
        <v>86</v>
      </c>
      <c r="H31" s="1" t="s">
        <v>87</v>
      </c>
      <c r="I31" s="1" t="s">
        <v>16</v>
      </c>
      <c r="J31" s="4"/>
      <c r="K31" s="2" t="s">
        <v>88</v>
      </c>
      <c r="L31" s="1">
        <v>2012</v>
      </c>
      <c r="M31" s="1" t="s">
        <v>89</v>
      </c>
    </row>
    <row r="32" spans="1:13" ht="60">
      <c r="A32" s="1" t="str">
        <f t="shared" si="0"/>
        <v>2022-05-15</v>
      </c>
      <c r="B32" s="1" t="str">
        <f>"2400"</f>
        <v>2400</v>
      </c>
      <c r="C32" s="2" t="s">
        <v>13</v>
      </c>
      <c r="E32" s="1" t="str">
        <f aca="true" t="shared" si="1" ref="E32:E37">"03"</f>
        <v>03</v>
      </c>
      <c r="F32" s="1">
        <v>17</v>
      </c>
      <c r="G32" s="1" t="s">
        <v>14</v>
      </c>
      <c r="I32" s="1" t="s">
        <v>16</v>
      </c>
      <c r="J32" s="4"/>
      <c r="K32" s="2" t="s">
        <v>15</v>
      </c>
      <c r="L32" s="1">
        <v>2012</v>
      </c>
      <c r="M32" s="1" t="s">
        <v>17</v>
      </c>
    </row>
    <row r="33" spans="1:13" ht="60">
      <c r="A33" s="1" t="str">
        <f t="shared" si="0"/>
        <v>2022-05-15</v>
      </c>
      <c r="B33" s="1" t="str">
        <f>"2500"</f>
        <v>2500</v>
      </c>
      <c r="C33" s="2" t="s">
        <v>13</v>
      </c>
      <c r="E33" s="1" t="str">
        <f t="shared" si="1"/>
        <v>03</v>
      </c>
      <c r="F33" s="1">
        <v>17</v>
      </c>
      <c r="G33" s="1" t="s">
        <v>14</v>
      </c>
      <c r="I33" s="1" t="s">
        <v>16</v>
      </c>
      <c r="J33" s="4"/>
      <c r="K33" s="2" t="s">
        <v>15</v>
      </c>
      <c r="L33" s="1">
        <v>2012</v>
      </c>
      <c r="M33" s="1" t="s">
        <v>17</v>
      </c>
    </row>
    <row r="34" spans="1:13" ht="60">
      <c r="A34" s="1" t="str">
        <f t="shared" si="0"/>
        <v>2022-05-15</v>
      </c>
      <c r="B34" s="1" t="str">
        <f>"2600"</f>
        <v>2600</v>
      </c>
      <c r="C34" s="2" t="s">
        <v>13</v>
      </c>
      <c r="E34" s="1" t="str">
        <f t="shared" si="1"/>
        <v>03</v>
      </c>
      <c r="F34" s="1">
        <v>17</v>
      </c>
      <c r="G34" s="1" t="s">
        <v>14</v>
      </c>
      <c r="I34" s="1" t="s">
        <v>16</v>
      </c>
      <c r="J34" s="4"/>
      <c r="K34" s="2" t="s">
        <v>15</v>
      </c>
      <c r="L34" s="1">
        <v>2012</v>
      </c>
      <c r="M34" s="1" t="s">
        <v>17</v>
      </c>
    </row>
    <row r="35" spans="1:13" ht="60">
      <c r="A35" s="1" t="str">
        <f t="shared" si="0"/>
        <v>2022-05-15</v>
      </c>
      <c r="B35" s="1" t="str">
        <f>"2700"</f>
        <v>2700</v>
      </c>
      <c r="C35" s="2" t="s">
        <v>13</v>
      </c>
      <c r="E35" s="1" t="str">
        <f t="shared" si="1"/>
        <v>03</v>
      </c>
      <c r="F35" s="1">
        <v>17</v>
      </c>
      <c r="G35" s="1" t="s">
        <v>14</v>
      </c>
      <c r="I35" s="1" t="s">
        <v>16</v>
      </c>
      <c r="J35" s="4"/>
      <c r="K35" s="2" t="s">
        <v>15</v>
      </c>
      <c r="L35" s="1">
        <v>2012</v>
      </c>
      <c r="M35" s="1" t="s">
        <v>17</v>
      </c>
    </row>
    <row r="36" spans="1:13" ht="60">
      <c r="A36" s="1" t="str">
        <f t="shared" si="0"/>
        <v>2022-05-15</v>
      </c>
      <c r="B36" s="1" t="str">
        <f>"2800"</f>
        <v>2800</v>
      </c>
      <c r="C36" s="2" t="s">
        <v>13</v>
      </c>
      <c r="E36" s="1" t="str">
        <f t="shared" si="1"/>
        <v>03</v>
      </c>
      <c r="F36" s="1">
        <v>17</v>
      </c>
      <c r="G36" s="1" t="s">
        <v>14</v>
      </c>
      <c r="I36" s="1" t="s">
        <v>16</v>
      </c>
      <c r="J36" s="4"/>
      <c r="K36" s="2" t="s">
        <v>15</v>
      </c>
      <c r="L36" s="1">
        <v>2012</v>
      </c>
      <c r="M36" s="1" t="s">
        <v>17</v>
      </c>
    </row>
    <row r="37" spans="1:13" ht="60">
      <c r="A37" s="1" t="str">
        <f aca="true" t="shared" si="2" ref="A37:A78">"2022-05-16"</f>
        <v>2022-05-16</v>
      </c>
      <c r="B37" s="1" t="str">
        <f>"0500"</f>
        <v>0500</v>
      </c>
      <c r="C37" s="2" t="s">
        <v>13</v>
      </c>
      <c r="E37" s="1" t="str">
        <f t="shared" si="1"/>
        <v>03</v>
      </c>
      <c r="F37" s="1">
        <v>17</v>
      </c>
      <c r="G37" s="1" t="s">
        <v>14</v>
      </c>
      <c r="I37" s="1" t="s">
        <v>16</v>
      </c>
      <c r="J37" s="4"/>
      <c r="K37" s="2" t="s">
        <v>15</v>
      </c>
      <c r="L37" s="1">
        <v>2012</v>
      </c>
      <c r="M37" s="1" t="s">
        <v>17</v>
      </c>
    </row>
    <row r="38" spans="1:13" ht="30">
      <c r="A38" s="1" t="str">
        <f t="shared" si="2"/>
        <v>2022-05-16</v>
      </c>
      <c r="B38" s="1" t="str">
        <f>"0600"</f>
        <v>0600</v>
      </c>
      <c r="C38" s="2" t="s">
        <v>18</v>
      </c>
      <c r="D38" s="2" t="s">
        <v>90</v>
      </c>
      <c r="E38" s="1" t="str">
        <f>"02"</f>
        <v>02</v>
      </c>
      <c r="F38" s="1">
        <v>1</v>
      </c>
      <c r="G38" s="1" t="s">
        <v>22</v>
      </c>
      <c r="I38" s="1" t="s">
        <v>16</v>
      </c>
      <c r="J38" s="4"/>
      <c r="K38" s="2" t="s">
        <v>19</v>
      </c>
      <c r="L38" s="1">
        <v>2019</v>
      </c>
      <c r="M38" s="1" t="s">
        <v>17</v>
      </c>
    </row>
    <row r="39" spans="1:13" ht="30">
      <c r="A39" s="1" t="str">
        <f t="shared" si="2"/>
        <v>2022-05-16</v>
      </c>
      <c r="B39" s="1" t="str">
        <f>"0625"</f>
        <v>0625</v>
      </c>
      <c r="C39" s="2" t="s">
        <v>18</v>
      </c>
      <c r="D39" s="2" t="s">
        <v>91</v>
      </c>
      <c r="E39" s="1" t="str">
        <f>"02"</f>
        <v>02</v>
      </c>
      <c r="F39" s="1">
        <v>2</v>
      </c>
      <c r="G39" s="1" t="s">
        <v>22</v>
      </c>
      <c r="I39" s="1" t="s">
        <v>16</v>
      </c>
      <c r="J39" s="4"/>
      <c r="K39" s="2" t="s">
        <v>19</v>
      </c>
      <c r="L39" s="1">
        <v>2019</v>
      </c>
      <c r="M39" s="1" t="s">
        <v>17</v>
      </c>
    </row>
    <row r="40" spans="1:13" ht="60">
      <c r="A40" s="1" t="str">
        <f t="shared" si="2"/>
        <v>2022-05-16</v>
      </c>
      <c r="B40" s="1" t="str">
        <f>"0650"</f>
        <v>0650</v>
      </c>
      <c r="C40" s="2" t="s">
        <v>24</v>
      </c>
      <c r="D40" s="2" t="s">
        <v>93</v>
      </c>
      <c r="E40" s="1" t="str">
        <f>"01"</f>
        <v>01</v>
      </c>
      <c r="F40" s="1">
        <v>7</v>
      </c>
      <c r="G40" s="1" t="s">
        <v>22</v>
      </c>
      <c r="I40" s="1" t="s">
        <v>16</v>
      </c>
      <c r="J40" s="4"/>
      <c r="K40" s="2" t="s">
        <v>92</v>
      </c>
      <c r="L40" s="1">
        <v>2018</v>
      </c>
      <c r="M40" s="1" t="s">
        <v>27</v>
      </c>
    </row>
    <row r="41" spans="1:13" ht="60">
      <c r="A41" s="1" t="str">
        <f t="shared" si="2"/>
        <v>2022-05-16</v>
      </c>
      <c r="B41" s="1" t="str">
        <f>"0715"</f>
        <v>0715</v>
      </c>
      <c r="C41" s="2" t="s">
        <v>28</v>
      </c>
      <c r="D41" s="2" t="s">
        <v>30</v>
      </c>
      <c r="E41" s="1" t="str">
        <f>"03"</f>
        <v>03</v>
      </c>
      <c r="F41" s="1">
        <v>23</v>
      </c>
      <c r="G41" s="1" t="s">
        <v>22</v>
      </c>
      <c r="I41" s="1" t="s">
        <v>16</v>
      </c>
      <c r="J41" s="4"/>
      <c r="K41" s="2" t="s">
        <v>29</v>
      </c>
      <c r="L41" s="1">
        <v>2015</v>
      </c>
      <c r="M41" s="1" t="s">
        <v>31</v>
      </c>
    </row>
    <row r="42" spans="1:13" ht="75">
      <c r="A42" s="1" t="str">
        <f t="shared" si="2"/>
        <v>2022-05-16</v>
      </c>
      <c r="B42" s="1" t="str">
        <f>"0730"</f>
        <v>0730</v>
      </c>
      <c r="C42" s="2" t="s">
        <v>32</v>
      </c>
      <c r="D42" s="2" t="s">
        <v>95</v>
      </c>
      <c r="E42" s="1" t="str">
        <f>"01"</f>
        <v>01</v>
      </c>
      <c r="F42" s="1">
        <v>7</v>
      </c>
      <c r="G42" s="1" t="s">
        <v>22</v>
      </c>
      <c r="I42" s="1" t="s">
        <v>16</v>
      </c>
      <c r="J42" s="4"/>
      <c r="K42" s="2" t="s">
        <v>94</v>
      </c>
      <c r="L42" s="1">
        <v>2019</v>
      </c>
      <c r="M42" s="1" t="s">
        <v>31</v>
      </c>
    </row>
    <row r="43" spans="1:13" ht="75">
      <c r="A43" s="1" t="str">
        <f t="shared" si="2"/>
        <v>2022-05-16</v>
      </c>
      <c r="B43" s="1" t="str">
        <f>"0755"</f>
        <v>0755</v>
      </c>
      <c r="C43" s="2" t="s">
        <v>35</v>
      </c>
      <c r="D43" s="2" t="s">
        <v>96</v>
      </c>
      <c r="E43" s="1" t="str">
        <f>"01"</f>
        <v>01</v>
      </c>
      <c r="F43" s="1">
        <v>6</v>
      </c>
      <c r="G43" s="1" t="s">
        <v>22</v>
      </c>
      <c r="I43" s="1" t="s">
        <v>16</v>
      </c>
      <c r="J43" s="4"/>
      <c r="K43" s="2" t="s">
        <v>36</v>
      </c>
      <c r="L43" s="1">
        <v>2018</v>
      </c>
      <c r="M43" s="1" t="s">
        <v>27</v>
      </c>
    </row>
    <row r="44" spans="1:13" ht="60">
      <c r="A44" s="1" t="str">
        <f t="shared" si="2"/>
        <v>2022-05-16</v>
      </c>
      <c r="B44" s="1" t="str">
        <f>"0805"</f>
        <v>0805</v>
      </c>
      <c r="C44" s="2" t="s">
        <v>38</v>
      </c>
      <c r="D44" s="2" t="s">
        <v>98</v>
      </c>
      <c r="E44" s="1" t="str">
        <f>"01"</f>
        <v>01</v>
      </c>
      <c r="F44" s="1">
        <v>45</v>
      </c>
      <c r="G44" s="1" t="s">
        <v>22</v>
      </c>
      <c r="I44" s="1" t="s">
        <v>16</v>
      </c>
      <c r="J44" s="4"/>
      <c r="K44" s="2" t="s">
        <v>97</v>
      </c>
      <c r="L44" s="1">
        <v>2020</v>
      </c>
      <c r="M44" s="1" t="s">
        <v>27</v>
      </c>
    </row>
    <row r="45" spans="1:13" ht="45">
      <c r="A45" s="1" t="str">
        <f t="shared" si="2"/>
        <v>2022-05-16</v>
      </c>
      <c r="B45" s="1" t="str">
        <f>"0815"</f>
        <v>0815</v>
      </c>
      <c r="C45" s="2" t="s">
        <v>41</v>
      </c>
      <c r="D45" s="2" t="s">
        <v>100</v>
      </c>
      <c r="E45" s="1" t="str">
        <f>"01"</f>
        <v>01</v>
      </c>
      <c r="F45" s="1">
        <v>1</v>
      </c>
      <c r="G45" s="1" t="s">
        <v>22</v>
      </c>
      <c r="I45" s="1" t="s">
        <v>16</v>
      </c>
      <c r="J45" s="4"/>
      <c r="K45" s="2" t="s">
        <v>99</v>
      </c>
      <c r="L45" s="1">
        <v>2021</v>
      </c>
      <c r="M45" s="1" t="s">
        <v>44</v>
      </c>
    </row>
    <row r="46" spans="1:13" ht="30">
      <c r="A46" s="1" t="str">
        <f t="shared" si="2"/>
        <v>2022-05-16</v>
      </c>
      <c r="B46" s="1" t="str">
        <f>"0820"</f>
        <v>0820</v>
      </c>
      <c r="C46" s="2" t="s">
        <v>45</v>
      </c>
      <c r="E46" s="1" t="str">
        <f>"02"</f>
        <v>02</v>
      </c>
      <c r="F46" s="1">
        <v>4</v>
      </c>
      <c r="G46" s="1" t="s">
        <v>22</v>
      </c>
      <c r="I46" s="1" t="s">
        <v>16</v>
      </c>
      <c r="J46" s="4"/>
      <c r="K46" s="2" t="s">
        <v>46</v>
      </c>
      <c r="L46" s="1">
        <v>2011</v>
      </c>
      <c r="M46" s="1" t="s">
        <v>17</v>
      </c>
    </row>
    <row r="47" spans="1:13" ht="75">
      <c r="A47" s="1" t="str">
        <f t="shared" si="2"/>
        <v>2022-05-16</v>
      </c>
      <c r="B47" s="1" t="str">
        <f>"0845"</f>
        <v>0845</v>
      </c>
      <c r="C47" s="2" t="s">
        <v>47</v>
      </c>
      <c r="E47" s="1" t="str">
        <f>"01"</f>
        <v>01</v>
      </c>
      <c r="F47" s="1">
        <v>5</v>
      </c>
      <c r="G47" s="1" t="s">
        <v>14</v>
      </c>
      <c r="H47" s="1" t="s">
        <v>48</v>
      </c>
      <c r="I47" s="1" t="s">
        <v>16</v>
      </c>
      <c r="J47" s="4"/>
      <c r="K47" s="2" t="s">
        <v>49</v>
      </c>
      <c r="L47" s="1">
        <v>2012</v>
      </c>
      <c r="M47" s="1" t="s">
        <v>17</v>
      </c>
    </row>
    <row r="48" spans="1:13" ht="45">
      <c r="A48" s="1" t="str">
        <f t="shared" si="2"/>
        <v>2022-05-16</v>
      </c>
      <c r="B48" s="1" t="str">
        <f>"0910"</f>
        <v>0910</v>
      </c>
      <c r="C48" s="2" t="s">
        <v>50</v>
      </c>
      <c r="D48" s="2" t="s">
        <v>102</v>
      </c>
      <c r="E48" s="1" t="str">
        <f>"03"</f>
        <v>03</v>
      </c>
      <c r="F48" s="1">
        <v>11</v>
      </c>
      <c r="G48" s="1" t="s">
        <v>22</v>
      </c>
      <c r="I48" s="1" t="s">
        <v>16</v>
      </c>
      <c r="J48" s="4"/>
      <c r="K48" s="2" t="s">
        <v>101</v>
      </c>
      <c r="L48" s="1">
        <v>2015</v>
      </c>
      <c r="M48" s="1" t="s">
        <v>17</v>
      </c>
    </row>
    <row r="49" spans="1:13" ht="45">
      <c r="A49" s="1" t="str">
        <f t="shared" si="2"/>
        <v>2022-05-16</v>
      </c>
      <c r="B49" s="1" t="str">
        <f>"0935"</f>
        <v>0935</v>
      </c>
      <c r="C49" s="2" t="s">
        <v>53</v>
      </c>
      <c r="D49" s="2" t="s">
        <v>104</v>
      </c>
      <c r="E49" s="1" t="str">
        <f>"04"</f>
        <v>04</v>
      </c>
      <c r="F49" s="1">
        <v>1</v>
      </c>
      <c r="G49" s="1" t="s">
        <v>22</v>
      </c>
      <c r="I49" s="1" t="s">
        <v>16</v>
      </c>
      <c r="J49" s="4"/>
      <c r="K49" s="2" t="s">
        <v>103</v>
      </c>
      <c r="L49" s="1">
        <v>2020</v>
      </c>
      <c r="M49" s="1" t="s">
        <v>27</v>
      </c>
    </row>
    <row r="50" spans="1:13" ht="75">
      <c r="A50" s="1" t="str">
        <f t="shared" si="2"/>
        <v>2022-05-16</v>
      </c>
      <c r="B50" s="1" t="str">
        <f>"1000"</f>
        <v>1000</v>
      </c>
      <c r="C50" s="2" t="s">
        <v>75</v>
      </c>
      <c r="E50" s="1" t="str">
        <f>"01"</f>
        <v>01</v>
      </c>
      <c r="F50" s="1">
        <v>3</v>
      </c>
      <c r="G50" s="1" t="s">
        <v>14</v>
      </c>
      <c r="I50" s="1" t="s">
        <v>16</v>
      </c>
      <c r="J50" s="4"/>
      <c r="K50" s="2" t="s">
        <v>76</v>
      </c>
      <c r="L50" s="1">
        <v>2017</v>
      </c>
      <c r="M50" s="1" t="s">
        <v>77</v>
      </c>
    </row>
    <row r="51" spans="1:14" ht="75">
      <c r="A51" s="1" t="str">
        <f t="shared" si="2"/>
        <v>2022-05-16</v>
      </c>
      <c r="B51" s="1" t="str">
        <f>"1100"</f>
        <v>1100</v>
      </c>
      <c r="C51" s="2" t="s">
        <v>105</v>
      </c>
      <c r="E51" s="1" t="str">
        <f>"00"</f>
        <v>00</v>
      </c>
      <c r="F51" s="1">
        <v>0</v>
      </c>
      <c r="G51" s="1" t="s">
        <v>14</v>
      </c>
      <c r="H51" s="1" t="s">
        <v>79</v>
      </c>
      <c r="I51" s="1" t="s">
        <v>16</v>
      </c>
      <c r="J51" s="4"/>
      <c r="K51" s="2" t="s">
        <v>106</v>
      </c>
      <c r="L51" s="1">
        <v>2014</v>
      </c>
      <c r="M51" s="1" t="s">
        <v>17</v>
      </c>
      <c r="N51" s="1" t="s">
        <v>21</v>
      </c>
    </row>
    <row r="52" spans="1:13" ht="60">
      <c r="A52" s="1" t="str">
        <f t="shared" si="2"/>
        <v>2022-05-16</v>
      </c>
      <c r="B52" s="1" t="str">
        <f>"1150"</f>
        <v>1150</v>
      </c>
      <c r="C52" s="2" t="s">
        <v>70</v>
      </c>
      <c r="D52" s="2" t="s">
        <v>72</v>
      </c>
      <c r="E52" s="1" t="str">
        <f>"01"</f>
        <v>01</v>
      </c>
      <c r="F52" s="1">
        <v>5</v>
      </c>
      <c r="G52" s="1" t="s">
        <v>14</v>
      </c>
      <c r="I52" s="1" t="s">
        <v>16</v>
      </c>
      <c r="J52" s="4"/>
      <c r="K52" s="2" t="s">
        <v>402</v>
      </c>
      <c r="L52" s="1">
        <v>2020</v>
      </c>
      <c r="M52" s="1" t="s">
        <v>27</v>
      </c>
    </row>
    <row r="53" spans="1:13" ht="75">
      <c r="A53" s="1" t="str">
        <f t="shared" si="2"/>
        <v>2022-05-16</v>
      </c>
      <c r="B53" s="1" t="str">
        <f>"1220"</f>
        <v>1220</v>
      </c>
      <c r="C53" s="2" t="s">
        <v>81</v>
      </c>
      <c r="E53" s="1" t="str">
        <f>" "</f>
        <v> </v>
      </c>
      <c r="F53" s="1">
        <v>0</v>
      </c>
      <c r="I53" s="1" t="s">
        <v>16</v>
      </c>
      <c r="J53" s="4"/>
      <c r="K53" s="2" t="s">
        <v>403</v>
      </c>
      <c r="L53" s="1">
        <v>2020</v>
      </c>
      <c r="M53" s="1" t="s">
        <v>31</v>
      </c>
    </row>
    <row r="54" spans="1:13" ht="75">
      <c r="A54" s="1" t="str">
        <f t="shared" si="2"/>
        <v>2022-05-16</v>
      </c>
      <c r="B54" s="1" t="str">
        <f>"1400"</f>
        <v>1400</v>
      </c>
      <c r="C54" s="2" t="s">
        <v>107</v>
      </c>
      <c r="E54" s="1" t="str">
        <f>"03"</f>
        <v>03</v>
      </c>
      <c r="F54" s="1">
        <v>196</v>
      </c>
      <c r="G54" s="1" t="s">
        <v>14</v>
      </c>
      <c r="H54" s="1" t="s">
        <v>48</v>
      </c>
      <c r="I54" s="1" t="s">
        <v>16</v>
      </c>
      <c r="J54" s="4"/>
      <c r="K54" s="2" t="s">
        <v>108</v>
      </c>
      <c r="L54" s="1">
        <v>2020</v>
      </c>
      <c r="M54" s="1" t="s">
        <v>109</v>
      </c>
    </row>
    <row r="55" spans="1:13" ht="60">
      <c r="A55" s="1" t="str">
        <f t="shared" si="2"/>
        <v>2022-05-16</v>
      </c>
      <c r="B55" s="1" t="str">
        <f>"1430"</f>
        <v>1430</v>
      </c>
      <c r="C55" s="2" t="s">
        <v>110</v>
      </c>
      <c r="D55" s="2" t="s">
        <v>112</v>
      </c>
      <c r="E55" s="1" t="str">
        <f>"01"</f>
        <v>01</v>
      </c>
      <c r="F55" s="1">
        <v>6</v>
      </c>
      <c r="G55" s="1" t="s">
        <v>14</v>
      </c>
      <c r="I55" s="1" t="s">
        <v>16</v>
      </c>
      <c r="J55" s="4"/>
      <c r="K55" s="2" t="s">
        <v>111</v>
      </c>
      <c r="L55" s="1">
        <v>2018</v>
      </c>
      <c r="M55" s="1" t="s">
        <v>31</v>
      </c>
    </row>
    <row r="56" spans="1:13" ht="75">
      <c r="A56" s="1" t="str">
        <f t="shared" si="2"/>
        <v>2022-05-16</v>
      </c>
      <c r="B56" s="1" t="str">
        <f>"1500"</f>
        <v>1500</v>
      </c>
      <c r="C56" s="2" t="s">
        <v>50</v>
      </c>
      <c r="D56" s="2" t="s">
        <v>52</v>
      </c>
      <c r="E56" s="1" t="str">
        <f>"03"</f>
        <v>03</v>
      </c>
      <c r="F56" s="1">
        <v>10</v>
      </c>
      <c r="G56" s="1" t="s">
        <v>22</v>
      </c>
      <c r="I56" s="1" t="s">
        <v>16</v>
      </c>
      <c r="J56" s="4"/>
      <c r="K56" s="2" t="s">
        <v>51</v>
      </c>
      <c r="L56" s="1">
        <v>2015</v>
      </c>
      <c r="M56" s="1" t="s">
        <v>17</v>
      </c>
    </row>
    <row r="57" spans="1:13" ht="75">
      <c r="A57" s="1" t="str">
        <f t="shared" si="2"/>
        <v>2022-05-16</v>
      </c>
      <c r="B57" s="1" t="str">
        <f>"1525"</f>
        <v>1525</v>
      </c>
      <c r="C57" s="2" t="s">
        <v>53</v>
      </c>
      <c r="D57" s="2" t="s">
        <v>114</v>
      </c>
      <c r="E57" s="1" t="str">
        <f>"03"</f>
        <v>03</v>
      </c>
      <c r="F57" s="1">
        <v>4</v>
      </c>
      <c r="G57" s="1" t="s">
        <v>22</v>
      </c>
      <c r="I57" s="1" t="s">
        <v>16</v>
      </c>
      <c r="J57" s="4"/>
      <c r="K57" s="2" t="s">
        <v>113</v>
      </c>
      <c r="L57" s="1">
        <v>2019</v>
      </c>
      <c r="M57" s="1" t="s">
        <v>27</v>
      </c>
    </row>
    <row r="58" spans="1:13" ht="75">
      <c r="A58" s="1" t="str">
        <f t="shared" si="2"/>
        <v>2022-05-16</v>
      </c>
      <c r="B58" s="1" t="str">
        <f>"1550"</f>
        <v>1550</v>
      </c>
      <c r="C58" s="2" t="s">
        <v>38</v>
      </c>
      <c r="D58" s="2" t="s">
        <v>116</v>
      </c>
      <c r="E58" s="1" t="str">
        <f>"01"</f>
        <v>01</v>
      </c>
      <c r="F58" s="1">
        <v>18</v>
      </c>
      <c r="G58" s="1" t="s">
        <v>22</v>
      </c>
      <c r="I58" s="1" t="s">
        <v>16</v>
      </c>
      <c r="J58" s="4"/>
      <c r="K58" s="2" t="s">
        <v>115</v>
      </c>
      <c r="L58" s="1">
        <v>2020</v>
      </c>
      <c r="M58" s="1" t="s">
        <v>27</v>
      </c>
    </row>
    <row r="59" spans="1:13" ht="75">
      <c r="A59" s="1" t="str">
        <f t="shared" si="2"/>
        <v>2022-05-16</v>
      </c>
      <c r="B59" s="1" t="str">
        <f>"1600"</f>
        <v>1600</v>
      </c>
      <c r="C59" s="2" t="s">
        <v>117</v>
      </c>
      <c r="D59" s="2" t="s">
        <v>119</v>
      </c>
      <c r="E59" s="1" t="str">
        <f>"03"</f>
        <v>03</v>
      </c>
      <c r="F59" s="1">
        <v>8</v>
      </c>
      <c r="G59" s="1" t="s">
        <v>22</v>
      </c>
      <c r="I59" s="1" t="s">
        <v>16</v>
      </c>
      <c r="J59" s="4"/>
      <c r="K59" s="2" t="s">
        <v>118</v>
      </c>
      <c r="L59" s="1">
        <v>2019</v>
      </c>
      <c r="M59" s="1" t="s">
        <v>17</v>
      </c>
    </row>
    <row r="60" spans="1:14" ht="45">
      <c r="A60" s="1" t="str">
        <f t="shared" si="2"/>
        <v>2022-05-16</v>
      </c>
      <c r="B60" s="1" t="str">
        <f>"1610"</f>
        <v>1610</v>
      </c>
      <c r="C60" s="2" t="s">
        <v>120</v>
      </c>
      <c r="D60" s="2" t="s">
        <v>122</v>
      </c>
      <c r="E60" s="1" t="str">
        <f>"01"</f>
        <v>01</v>
      </c>
      <c r="F60" s="1">
        <v>10</v>
      </c>
      <c r="G60" s="1" t="s">
        <v>14</v>
      </c>
      <c r="H60" s="1" t="s">
        <v>48</v>
      </c>
      <c r="I60" s="1" t="s">
        <v>16</v>
      </c>
      <c r="J60" s="4"/>
      <c r="K60" s="2" t="s">
        <v>121</v>
      </c>
      <c r="L60" s="1">
        <v>2017</v>
      </c>
      <c r="M60" s="1" t="s">
        <v>17</v>
      </c>
      <c r="N60" s="1" t="s">
        <v>21</v>
      </c>
    </row>
    <row r="61" spans="1:13" ht="60">
      <c r="A61" s="1" t="str">
        <f t="shared" si="2"/>
        <v>2022-05-16</v>
      </c>
      <c r="B61" s="1" t="str">
        <f>"1635"</f>
        <v>1635</v>
      </c>
      <c r="C61" s="2" t="s">
        <v>32</v>
      </c>
      <c r="D61" s="2" t="s">
        <v>124</v>
      </c>
      <c r="E61" s="1" t="str">
        <f>"01"</f>
        <v>01</v>
      </c>
      <c r="F61" s="1">
        <v>4</v>
      </c>
      <c r="G61" s="1" t="s">
        <v>22</v>
      </c>
      <c r="I61" s="1" t="s">
        <v>16</v>
      </c>
      <c r="J61" s="4"/>
      <c r="K61" s="2" t="s">
        <v>123</v>
      </c>
      <c r="L61" s="1">
        <v>2019</v>
      </c>
      <c r="M61" s="1" t="s">
        <v>31</v>
      </c>
    </row>
    <row r="62" spans="1:13" ht="60">
      <c r="A62" s="1" t="str">
        <f t="shared" si="2"/>
        <v>2022-05-16</v>
      </c>
      <c r="B62" s="1" t="str">
        <f>"1700"</f>
        <v>1700</v>
      </c>
      <c r="C62" s="2" t="s">
        <v>125</v>
      </c>
      <c r="D62" s="2" t="s">
        <v>127</v>
      </c>
      <c r="E62" s="1" t="str">
        <f>"2018"</f>
        <v>2018</v>
      </c>
      <c r="F62" s="1">
        <v>20</v>
      </c>
      <c r="G62" s="1" t="s">
        <v>14</v>
      </c>
      <c r="H62" s="1" t="s">
        <v>48</v>
      </c>
      <c r="I62" s="1" t="s">
        <v>16</v>
      </c>
      <c r="J62" s="4"/>
      <c r="K62" s="2" t="s">
        <v>126</v>
      </c>
      <c r="L62" s="1">
        <v>2018</v>
      </c>
      <c r="M62" s="1" t="s">
        <v>17</v>
      </c>
    </row>
    <row r="63" spans="1:13" ht="75">
      <c r="A63" s="1" t="str">
        <f t="shared" si="2"/>
        <v>2022-05-16</v>
      </c>
      <c r="B63" s="1" t="str">
        <f>"1715"</f>
        <v>1715</v>
      </c>
      <c r="C63" s="2" t="s">
        <v>125</v>
      </c>
      <c r="D63" s="2" t="s">
        <v>129</v>
      </c>
      <c r="E63" s="1" t="str">
        <f>"2018"</f>
        <v>2018</v>
      </c>
      <c r="F63" s="1">
        <v>21</v>
      </c>
      <c r="G63" s="1" t="s">
        <v>14</v>
      </c>
      <c r="I63" s="1" t="s">
        <v>16</v>
      </c>
      <c r="J63" s="4"/>
      <c r="K63" s="2" t="s">
        <v>128</v>
      </c>
      <c r="L63" s="1">
        <v>2018</v>
      </c>
      <c r="M63" s="1" t="s">
        <v>17</v>
      </c>
    </row>
    <row r="64" spans="1:13" ht="30">
      <c r="A64" s="1" t="str">
        <f t="shared" si="2"/>
        <v>2022-05-16</v>
      </c>
      <c r="B64" s="1" t="str">
        <f>"1730"</f>
        <v>1730</v>
      </c>
      <c r="C64" s="2" t="s">
        <v>130</v>
      </c>
      <c r="E64" s="1" t="str">
        <f>"2020"</f>
        <v>2020</v>
      </c>
      <c r="F64" s="1">
        <v>102</v>
      </c>
      <c r="G64" s="1" t="s">
        <v>57</v>
      </c>
      <c r="J64" s="4"/>
      <c r="K64" s="2" t="s">
        <v>131</v>
      </c>
      <c r="L64" s="1">
        <v>2020</v>
      </c>
      <c r="M64" s="1" t="s">
        <v>27</v>
      </c>
    </row>
    <row r="65" spans="1:13" ht="75">
      <c r="A65" s="1" t="str">
        <f t="shared" si="2"/>
        <v>2022-05-16</v>
      </c>
      <c r="B65" s="1" t="str">
        <f>"1800"</f>
        <v>1800</v>
      </c>
      <c r="C65" s="2" t="s">
        <v>132</v>
      </c>
      <c r="E65" s="1" t="str">
        <f>" "</f>
        <v> </v>
      </c>
      <c r="F65" s="1">
        <v>0</v>
      </c>
      <c r="G65" s="1" t="s">
        <v>22</v>
      </c>
      <c r="I65" s="1" t="s">
        <v>16</v>
      </c>
      <c r="J65" s="4"/>
      <c r="K65" s="2" t="s">
        <v>133</v>
      </c>
      <c r="L65" s="1">
        <v>2019</v>
      </c>
      <c r="M65" s="1" t="s">
        <v>17</v>
      </c>
    </row>
    <row r="66" spans="1:13" ht="75">
      <c r="A66" s="1" t="str">
        <f t="shared" si="2"/>
        <v>2022-05-16</v>
      </c>
      <c r="B66" s="1" t="str">
        <f>"1820"</f>
        <v>1820</v>
      </c>
      <c r="C66" s="2" t="s">
        <v>132</v>
      </c>
      <c r="E66" s="1" t="str">
        <f>" "</f>
        <v> </v>
      </c>
      <c r="F66" s="1">
        <v>0</v>
      </c>
      <c r="G66" s="1" t="s">
        <v>22</v>
      </c>
      <c r="I66" s="1" t="s">
        <v>16</v>
      </c>
      <c r="J66" s="4"/>
      <c r="K66" s="2" t="s">
        <v>133</v>
      </c>
      <c r="L66" s="1">
        <v>2019</v>
      </c>
      <c r="M66" s="1" t="s">
        <v>17</v>
      </c>
    </row>
    <row r="67" spans="1:13" ht="60">
      <c r="A67" s="1" t="str">
        <f t="shared" si="2"/>
        <v>2022-05-16</v>
      </c>
      <c r="B67" s="1" t="str">
        <f>"1840"</f>
        <v>1840</v>
      </c>
      <c r="C67" s="2" t="s">
        <v>73</v>
      </c>
      <c r="E67" s="1" t="str">
        <f>"2022"</f>
        <v>2022</v>
      </c>
      <c r="F67" s="1">
        <v>91</v>
      </c>
      <c r="G67" s="1" t="s">
        <v>57</v>
      </c>
      <c r="J67" s="4"/>
      <c r="K67" s="2" t="s">
        <v>74</v>
      </c>
      <c r="L67" s="1">
        <v>0</v>
      </c>
      <c r="M67" s="1" t="s">
        <v>17</v>
      </c>
    </row>
    <row r="68" spans="1:14" ht="63" customHeight="1">
      <c r="A68" s="7" t="str">
        <f t="shared" si="2"/>
        <v>2022-05-16</v>
      </c>
      <c r="B68" s="7" t="str">
        <f>"1850"</f>
        <v>1850</v>
      </c>
      <c r="C68" s="6" t="s">
        <v>134</v>
      </c>
      <c r="D68" s="6" t="s">
        <v>136</v>
      </c>
      <c r="E68" s="7" t="str">
        <f>"01"</f>
        <v>01</v>
      </c>
      <c r="F68" s="7">
        <v>3</v>
      </c>
      <c r="G68" s="7" t="s">
        <v>14</v>
      </c>
      <c r="H68" s="7"/>
      <c r="I68" s="7" t="s">
        <v>16</v>
      </c>
      <c r="J68" s="5" t="s">
        <v>416</v>
      </c>
      <c r="K68" s="8" t="s">
        <v>135</v>
      </c>
      <c r="L68" s="7">
        <v>2015</v>
      </c>
      <c r="M68" s="7" t="s">
        <v>27</v>
      </c>
      <c r="N68" s="7" t="s">
        <v>21</v>
      </c>
    </row>
    <row r="69" spans="1:14" ht="75">
      <c r="A69" s="7" t="str">
        <f t="shared" si="2"/>
        <v>2022-05-16</v>
      </c>
      <c r="B69" s="7" t="str">
        <f>"1940"</f>
        <v>1940</v>
      </c>
      <c r="C69" s="6" t="s">
        <v>137</v>
      </c>
      <c r="D69" s="6" t="s">
        <v>139</v>
      </c>
      <c r="E69" s="7" t="str">
        <f>"04"</f>
        <v>04</v>
      </c>
      <c r="F69" s="7">
        <v>3</v>
      </c>
      <c r="G69" s="7" t="s">
        <v>14</v>
      </c>
      <c r="H69" s="7" t="s">
        <v>48</v>
      </c>
      <c r="I69" s="7" t="s">
        <v>16</v>
      </c>
      <c r="J69" s="5" t="s">
        <v>417</v>
      </c>
      <c r="K69" s="6" t="s">
        <v>138</v>
      </c>
      <c r="L69" s="7">
        <v>2013</v>
      </c>
      <c r="M69" s="7" t="s">
        <v>31</v>
      </c>
      <c r="N69" s="7"/>
    </row>
    <row r="70" spans="1:14" ht="75">
      <c r="A70" s="7" t="str">
        <f t="shared" si="2"/>
        <v>2022-05-16</v>
      </c>
      <c r="B70" s="7" t="str">
        <f>"2030"</f>
        <v>2030</v>
      </c>
      <c r="C70" s="6" t="s">
        <v>140</v>
      </c>
      <c r="D70" s="6" t="s">
        <v>142</v>
      </c>
      <c r="E70" s="7" t="str">
        <f>"2022"</f>
        <v>2022</v>
      </c>
      <c r="F70" s="7">
        <v>6</v>
      </c>
      <c r="G70" s="7" t="s">
        <v>57</v>
      </c>
      <c r="H70" s="7"/>
      <c r="I70" s="7"/>
      <c r="J70" s="5" t="s">
        <v>418</v>
      </c>
      <c r="K70" s="6" t="s">
        <v>141</v>
      </c>
      <c r="L70" s="7">
        <v>2022</v>
      </c>
      <c r="M70" s="7" t="s">
        <v>17</v>
      </c>
      <c r="N70" s="7"/>
    </row>
    <row r="71" spans="1:14" ht="75">
      <c r="A71" s="7" t="str">
        <f t="shared" si="2"/>
        <v>2022-05-16</v>
      </c>
      <c r="B71" s="7" t="str">
        <f>"2100"</f>
        <v>2100</v>
      </c>
      <c r="C71" s="6" t="s">
        <v>143</v>
      </c>
      <c r="D71" s="6" t="s">
        <v>146</v>
      </c>
      <c r="E71" s="7" t="str">
        <f>"01"</f>
        <v>01</v>
      </c>
      <c r="F71" s="7">
        <v>3</v>
      </c>
      <c r="G71" s="7" t="s">
        <v>86</v>
      </c>
      <c r="H71" s="7" t="s">
        <v>144</v>
      </c>
      <c r="I71" s="7" t="s">
        <v>16</v>
      </c>
      <c r="J71" s="5" t="s">
        <v>415</v>
      </c>
      <c r="K71" s="6" t="s">
        <v>145</v>
      </c>
      <c r="L71" s="7">
        <v>2013</v>
      </c>
      <c r="M71" s="7" t="s">
        <v>17</v>
      </c>
      <c r="N71" s="7"/>
    </row>
    <row r="72" spans="1:14" ht="60">
      <c r="A72" s="7" t="str">
        <f t="shared" si="2"/>
        <v>2022-05-16</v>
      </c>
      <c r="B72" s="7" t="str">
        <f>"2200"</f>
        <v>2200</v>
      </c>
      <c r="C72" s="6" t="s">
        <v>147</v>
      </c>
      <c r="D72" s="6" t="s">
        <v>150</v>
      </c>
      <c r="E72" s="7" t="str">
        <f>"01"</f>
        <v>01</v>
      </c>
      <c r="F72" s="7">
        <v>3</v>
      </c>
      <c r="G72" s="7" t="s">
        <v>83</v>
      </c>
      <c r="H72" s="7" t="s">
        <v>148</v>
      </c>
      <c r="I72" s="7" t="s">
        <v>16</v>
      </c>
      <c r="J72" s="5" t="s">
        <v>419</v>
      </c>
      <c r="K72" s="6" t="s">
        <v>149</v>
      </c>
      <c r="L72" s="7">
        <v>2017</v>
      </c>
      <c r="M72" s="7" t="s">
        <v>31</v>
      </c>
      <c r="N72" s="7" t="s">
        <v>21</v>
      </c>
    </row>
    <row r="73" spans="1:13" ht="60">
      <c r="A73" s="1" t="str">
        <f t="shared" si="2"/>
        <v>2022-05-16</v>
      </c>
      <c r="B73" s="1" t="str">
        <f>"2255"</f>
        <v>2255</v>
      </c>
      <c r="C73" s="2" t="s">
        <v>151</v>
      </c>
      <c r="E73" s="1" t="str">
        <f>" "</f>
        <v> </v>
      </c>
      <c r="F73" s="1">
        <v>0</v>
      </c>
      <c r="G73" s="1" t="s">
        <v>14</v>
      </c>
      <c r="H73" s="1" t="s">
        <v>48</v>
      </c>
      <c r="I73" s="1" t="s">
        <v>16</v>
      </c>
      <c r="J73" s="4"/>
      <c r="K73" s="2" t="s">
        <v>152</v>
      </c>
      <c r="L73" s="1">
        <v>2020</v>
      </c>
      <c r="M73" s="1" t="s">
        <v>17</v>
      </c>
    </row>
    <row r="74" spans="1:13" ht="60">
      <c r="A74" s="1" t="str">
        <f t="shared" si="2"/>
        <v>2022-05-16</v>
      </c>
      <c r="B74" s="1" t="str">
        <f>"2400"</f>
        <v>2400</v>
      </c>
      <c r="C74" s="2" t="s">
        <v>13</v>
      </c>
      <c r="E74" s="1" t="str">
        <f aca="true" t="shared" si="3" ref="E74:E79">"03"</f>
        <v>03</v>
      </c>
      <c r="F74" s="1">
        <v>18</v>
      </c>
      <c r="G74" s="1" t="s">
        <v>14</v>
      </c>
      <c r="I74" s="1" t="s">
        <v>16</v>
      </c>
      <c r="J74" s="4"/>
      <c r="K74" s="2" t="s">
        <v>15</v>
      </c>
      <c r="L74" s="1">
        <v>2012</v>
      </c>
      <c r="M74" s="1" t="s">
        <v>17</v>
      </c>
    </row>
    <row r="75" spans="1:13" ht="60">
      <c r="A75" s="1" t="str">
        <f t="shared" si="2"/>
        <v>2022-05-16</v>
      </c>
      <c r="B75" s="1" t="str">
        <f>"2500"</f>
        <v>2500</v>
      </c>
      <c r="C75" s="2" t="s">
        <v>13</v>
      </c>
      <c r="E75" s="1" t="str">
        <f t="shared" si="3"/>
        <v>03</v>
      </c>
      <c r="F75" s="1">
        <v>18</v>
      </c>
      <c r="G75" s="1" t="s">
        <v>14</v>
      </c>
      <c r="I75" s="1" t="s">
        <v>16</v>
      </c>
      <c r="J75" s="4"/>
      <c r="K75" s="2" t="s">
        <v>15</v>
      </c>
      <c r="L75" s="1">
        <v>2012</v>
      </c>
      <c r="M75" s="1" t="s">
        <v>17</v>
      </c>
    </row>
    <row r="76" spans="1:13" ht="60">
      <c r="A76" s="1" t="str">
        <f t="shared" si="2"/>
        <v>2022-05-16</v>
      </c>
      <c r="B76" s="1" t="str">
        <f>"2600"</f>
        <v>2600</v>
      </c>
      <c r="C76" s="2" t="s">
        <v>13</v>
      </c>
      <c r="E76" s="1" t="str">
        <f t="shared" si="3"/>
        <v>03</v>
      </c>
      <c r="F76" s="1">
        <v>18</v>
      </c>
      <c r="G76" s="1" t="s">
        <v>14</v>
      </c>
      <c r="I76" s="1" t="s">
        <v>16</v>
      </c>
      <c r="J76" s="4"/>
      <c r="K76" s="2" t="s">
        <v>15</v>
      </c>
      <c r="L76" s="1">
        <v>2012</v>
      </c>
      <c r="M76" s="1" t="s">
        <v>17</v>
      </c>
    </row>
    <row r="77" spans="1:13" ht="60">
      <c r="A77" s="1" t="str">
        <f t="shared" si="2"/>
        <v>2022-05-16</v>
      </c>
      <c r="B77" s="1" t="str">
        <f>"2700"</f>
        <v>2700</v>
      </c>
      <c r="C77" s="2" t="s">
        <v>13</v>
      </c>
      <c r="E77" s="1" t="str">
        <f t="shared" si="3"/>
        <v>03</v>
      </c>
      <c r="F77" s="1">
        <v>18</v>
      </c>
      <c r="G77" s="1" t="s">
        <v>14</v>
      </c>
      <c r="I77" s="1" t="s">
        <v>16</v>
      </c>
      <c r="J77" s="4"/>
      <c r="K77" s="2" t="s">
        <v>15</v>
      </c>
      <c r="L77" s="1">
        <v>2012</v>
      </c>
      <c r="M77" s="1" t="s">
        <v>17</v>
      </c>
    </row>
    <row r="78" spans="1:13" ht="60">
      <c r="A78" s="1" t="str">
        <f t="shared" si="2"/>
        <v>2022-05-16</v>
      </c>
      <c r="B78" s="1" t="str">
        <f>"2800"</f>
        <v>2800</v>
      </c>
      <c r="C78" s="2" t="s">
        <v>13</v>
      </c>
      <c r="E78" s="1" t="str">
        <f t="shared" si="3"/>
        <v>03</v>
      </c>
      <c r="F78" s="1">
        <v>18</v>
      </c>
      <c r="G78" s="1" t="s">
        <v>14</v>
      </c>
      <c r="I78" s="1" t="s">
        <v>16</v>
      </c>
      <c r="J78" s="4"/>
      <c r="K78" s="2" t="s">
        <v>15</v>
      </c>
      <c r="L78" s="1">
        <v>2012</v>
      </c>
      <c r="M78" s="1" t="s">
        <v>17</v>
      </c>
    </row>
    <row r="79" spans="1:13" ht="60">
      <c r="A79" s="1" t="str">
        <f aca="true" t="shared" si="4" ref="A79:A123">"2022-05-17"</f>
        <v>2022-05-17</v>
      </c>
      <c r="B79" s="1" t="str">
        <f>"0500"</f>
        <v>0500</v>
      </c>
      <c r="C79" s="2" t="s">
        <v>13</v>
      </c>
      <c r="E79" s="1" t="str">
        <f t="shared" si="3"/>
        <v>03</v>
      </c>
      <c r="F79" s="1">
        <v>18</v>
      </c>
      <c r="G79" s="1" t="s">
        <v>14</v>
      </c>
      <c r="I79" s="1" t="s">
        <v>16</v>
      </c>
      <c r="J79" s="4"/>
      <c r="K79" s="2" t="s">
        <v>15</v>
      </c>
      <c r="L79" s="1">
        <v>2012</v>
      </c>
      <c r="M79" s="1" t="s">
        <v>17</v>
      </c>
    </row>
    <row r="80" spans="1:13" ht="30">
      <c r="A80" s="1" t="str">
        <f t="shared" si="4"/>
        <v>2022-05-17</v>
      </c>
      <c r="B80" s="1" t="str">
        <f>"0600"</f>
        <v>0600</v>
      </c>
      <c r="C80" s="2" t="s">
        <v>18</v>
      </c>
      <c r="D80" s="2" t="s">
        <v>153</v>
      </c>
      <c r="E80" s="1" t="str">
        <f>"02"</f>
        <v>02</v>
      </c>
      <c r="F80" s="1">
        <v>3</v>
      </c>
      <c r="G80" s="1" t="s">
        <v>22</v>
      </c>
      <c r="I80" s="1" t="s">
        <v>16</v>
      </c>
      <c r="J80" s="4"/>
      <c r="K80" s="2" t="s">
        <v>19</v>
      </c>
      <c r="L80" s="1">
        <v>2019</v>
      </c>
      <c r="M80" s="1" t="s">
        <v>17</v>
      </c>
    </row>
    <row r="81" spans="1:13" ht="30">
      <c r="A81" s="1" t="str">
        <f t="shared" si="4"/>
        <v>2022-05-17</v>
      </c>
      <c r="B81" s="1" t="str">
        <f>"0625"</f>
        <v>0625</v>
      </c>
      <c r="C81" s="2" t="s">
        <v>18</v>
      </c>
      <c r="D81" s="2" t="s">
        <v>154</v>
      </c>
      <c r="E81" s="1" t="str">
        <f>"02"</f>
        <v>02</v>
      </c>
      <c r="F81" s="1">
        <v>4</v>
      </c>
      <c r="G81" s="1" t="s">
        <v>14</v>
      </c>
      <c r="I81" s="1" t="s">
        <v>16</v>
      </c>
      <c r="J81" s="4"/>
      <c r="K81" s="2" t="s">
        <v>19</v>
      </c>
      <c r="L81" s="1">
        <v>2019</v>
      </c>
      <c r="M81" s="1" t="s">
        <v>17</v>
      </c>
    </row>
    <row r="82" spans="1:13" ht="60">
      <c r="A82" s="1" t="str">
        <f t="shared" si="4"/>
        <v>2022-05-17</v>
      </c>
      <c r="B82" s="1" t="str">
        <f>"0650"</f>
        <v>0650</v>
      </c>
      <c r="C82" s="2" t="s">
        <v>24</v>
      </c>
      <c r="D82" s="2" t="s">
        <v>156</v>
      </c>
      <c r="E82" s="1" t="str">
        <f>"01"</f>
        <v>01</v>
      </c>
      <c r="F82" s="1">
        <v>8</v>
      </c>
      <c r="G82" s="1" t="s">
        <v>22</v>
      </c>
      <c r="H82" s="1" t="s">
        <v>79</v>
      </c>
      <c r="I82" s="1" t="s">
        <v>16</v>
      </c>
      <c r="J82" s="4"/>
      <c r="K82" s="2" t="s">
        <v>155</v>
      </c>
      <c r="L82" s="1">
        <v>2018</v>
      </c>
      <c r="M82" s="1" t="s">
        <v>27</v>
      </c>
    </row>
    <row r="83" spans="1:13" ht="60">
      <c r="A83" s="1" t="str">
        <f t="shared" si="4"/>
        <v>2022-05-17</v>
      </c>
      <c r="B83" s="1" t="str">
        <f>"0715"</f>
        <v>0715</v>
      </c>
      <c r="C83" s="2" t="s">
        <v>28</v>
      </c>
      <c r="E83" s="1" t="str">
        <f>"03"</f>
        <v>03</v>
      </c>
      <c r="F83" s="1">
        <v>24</v>
      </c>
      <c r="G83" s="1" t="s">
        <v>22</v>
      </c>
      <c r="I83" s="1" t="s">
        <v>16</v>
      </c>
      <c r="J83" s="4"/>
      <c r="K83" s="2" t="s">
        <v>29</v>
      </c>
      <c r="L83" s="1">
        <v>2015</v>
      </c>
      <c r="M83" s="1" t="s">
        <v>31</v>
      </c>
    </row>
    <row r="84" spans="1:13" ht="75">
      <c r="A84" s="1" t="str">
        <f t="shared" si="4"/>
        <v>2022-05-17</v>
      </c>
      <c r="B84" s="1" t="str">
        <f>"0730"</f>
        <v>0730</v>
      </c>
      <c r="C84" s="2" t="s">
        <v>32</v>
      </c>
      <c r="D84" s="2" t="s">
        <v>158</v>
      </c>
      <c r="E84" s="1" t="str">
        <f>"01"</f>
        <v>01</v>
      </c>
      <c r="F84" s="1">
        <v>8</v>
      </c>
      <c r="G84" s="1" t="s">
        <v>22</v>
      </c>
      <c r="I84" s="1" t="s">
        <v>16</v>
      </c>
      <c r="J84" s="4"/>
      <c r="K84" s="2" t="s">
        <v>157</v>
      </c>
      <c r="L84" s="1">
        <v>2019</v>
      </c>
      <c r="M84" s="1" t="s">
        <v>31</v>
      </c>
    </row>
    <row r="85" spans="1:13" ht="75">
      <c r="A85" s="1" t="str">
        <f t="shared" si="4"/>
        <v>2022-05-17</v>
      </c>
      <c r="B85" s="1" t="str">
        <f>"0755"</f>
        <v>0755</v>
      </c>
      <c r="C85" s="2" t="s">
        <v>35</v>
      </c>
      <c r="D85" s="2" t="s">
        <v>159</v>
      </c>
      <c r="E85" s="1" t="str">
        <f>"01"</f>
        <v>01</v>
      </c>
      <c r="F85" s="1">
        <v>7</v>
      </c>
      <c r="G85" s="1" t="s">
        <v>22</v>
      </c>
      <c r="I85" s="1" t="s">
        <v>16</v>
      </c>
      <c r="J85" s="4"/>
      <c r="K85" s="2" t="s">
        <v>36</v>
      </c>
      <c r="L85" s="1">
        <v>2018</v>
      </c>
      <c r="M85" s="1" t="s">
        <v>27</v>
      </c>
    </row>
    <row r="86" spans="1:13" ht="45">
      <c r="A86" s="1" t="str">
        <f t="shared" si="4"/>
        <v>2022-05-17</v>
      </c>
      <c r="B86" s="1" t="str">
        <f>"0805"</f>
        <v>0805</v>
      </c>
      <c r="C86" s="2" t="s">
        <v>38</v>
      </c>
      <c r="D86" s="2" t="s">
        <v>161</v>
      </c>
      <c r="E86" s="1" t="str">
        <f>"01"</f>
        <v>01</v>
      </c>
      <c r="F86" s="1">
        <v>46</v>
      </c>
      <c r="G86" s="1" t="s">
        <v>22</v>
      </c>
      <c r="I86" s="1" t="s">
        <v>16</v>
      </c>
      <c r="J86" s="4"/>
      <c r="K86" s="2" t="s">
        <v>160</v>
      </c>
      <c r="L86" s="1">
        <v>2020</v>
      </c>
      <c r="M86" s="1" t="s">
        <v>27</v>
      </c>
    </row>
    <row r="87" spans="1:13" ht="60">
      <c r="A87" s="1" t="str">
        <f t="shared" si="4"/>
        <v>2022-05-17</v>
      </c>
      <c r="B87" s="1" t="str">
        <f>"0815"</f>
        <v>0815</v>
      </c>
      <c r="C87" s="2" t="s">
        <v>41</v>
      </c>
      <c r="D87" s="2" t="s">
        <v>163</v>
      </c>
      <c r="E87" s="1" t="str">
        <f>"01"</f>
        <v>01</v>
      </c>
      <c r="F87" s="1">
        <v>2</v>
      </c>
      <c r="G87" s="1" t="s">
        <v>22</v>
      </c>
      <c r="I87" s="1" t="s">
        <v>16</v>
      </c>
      <c r="J87" s="4"/>
      <c r="K87" s="2" t="s">
        <v>162</v>
      </c>
      <c r="L87" s="1">
        <v>2021</v>
      </c>
      <c r="M87" s="1" t="s">
        <v>44</v>
      </c>
    </row>
    <row r="88" spans="1:13" ht="30">
      <c r="A88" s="1" t="str">
        <f t="shared" si="4"/>
        <v>2022-05-17</v>
      </c>
      <c r="B88" s="1" t="str">
        <f>"0820"</f>
        <v>0820</v>
      </c>
      <c r="C88" s="2" t="s">
        <v>45</v>
      </c>
      <c r="E88" s="1" t="str">
        <f>"02"</f>
        <v>02</v>
      </c>
      <c r="F88" s="1">
        <v>5</v>
      </c>
      <c r="G88" s="1" t="s">
        <v>22</v>
      </c>
      <c r="I88" s="1" t="s">
        <v>16</v>
      </c>
      <c r="J88" s="4"/>
      <c r="K88" s="2" t="s">
        <v>46</v>
      </c>
      <c r="L88" s="1">
        <v>2011</v>
      </c>
      <c r="M88" s="1" t="s">
        <v>17</v>
      </c>
    </row>
    <row r="89" spans="1:13" ht="75">
      <c r="A89" s="1" t="str">
        <f t="shared" si="4"/>
        <v>2022-05-17</v>
      </c>
      <c r="B89" s="1" t="str">
        <f>"0845"</f>
        <v>0845</v>
      </c>
      <c r="C89" s="2" t="s">
        <v>47</v>
      </c>
      <c r="E89" s="1" t="str">
        <f>"01"</f>
        <v>01</v>
      </c>
      <c r="F89" s="1">
        <v>6</v>
      </c>
      <c r="G89" s="1" t="s">
        <v>14</v>
      </c>
      <c r="H89" s="1" t="s">
        <v>48</v>
      </c>
      <c r="I89" s="1" t="s">
        <v>16</v>
      </c>
      <c r="J89" s="4"/>
      <c r="K89" s="2" t="s">
        <v>49</v>
      </c>
      <c r="L89" s="1">
        <v>2012</v>
      </c>
      <c r="M89" s="1" t="s">
        <v>17</v>
      </c>
    </row>
    <row r="90" spans="1:13" ht="45">
      <c r="A90" s="1" t="str">
        <f t="shared" si="4"/>
        <v>2022-05-17</v>
      </c>
      <c r="B90" s="1" t="str">
        <f>"0910"</f>
        <v>0910</v>
      </c>
      <c r="C90" s="2" t="s">
        <v>50</v>
      </c>
      <c r="D90" s="2" t="s">
        <v>165</v>
      </c>
      <c r="E90" s="1" t="str">
        <f>"03"</f>
        <v>03</v>
      </c>
      <c r="F90" s="1">
        <v>12</v>
      </c>
      <c r="G90" s="1" t="s">
        <v>14</v>
      </c>
      <c r="H90" s="1" t="s">
        <v>79</v>
      </c>
      <c r="I90" s="1" t="s">
        <v>16</v>
      </c>
      <c r="J90" s="4"/>
      <c r="K90" s="2" t="s">
        <v>164</v>
      </c>
      <c r="L90" s="1">
        <v>2015</v>
      </c>
      <c r="M90" s="1" t="s">
        <v>17</v>
      </c>
    </row>
    <row r="91" spans="1:13" ht="60">
      <c r="A91" s="1" t="str">
        <f t="shared" si="4"/>
        <v>2022-05-17</v>
      </c>
      <c r="B91" s="1" t="str">
        <f>"0935"</f>
        <v>0935</v>
      </c>
      <c r="C91" s="2" t="s">
        <v>53</v>
      </c>
      <c r="D91" s="2" t="s">
        <v>167</v>
      </c>
      <c r="E91" s="1" t="str">
        <f>"04"</f>
        <v>04</v>
      </c>
      <c r="F91" s="1">
        <v>2</v>
      </c>
      <c r="G91" s="1" t="s">
        <v>22</v>
      </c>
      <c r="I91" s="1" t="s">
        <v>16</v>
      </c>
      <c r="J91" s="4"/>
      <c r="K91" s="2" t="s">
        <v>166</v>
      </c>
      <c r="L91" s="1">
        <v>2020</v>
      </c>
      <c r="M91" s="1" t="s">
        <v>27</v>
      </c>
    </row>
    <row r="92" spans="1:14" ht="61.5" customHeight="1">
      <c r="A92" s="1" t="str">
        <f t="shared" si="4"/>
        <v>2022-05-17</v>
      </c>
      <c r="B92" s="1" t="str">
        <f>"1000"</f>
        <v>1000</v>
      </c>
      <c r="C92" s="2" t="s">
        <v>134</v>
      </c>
      <c r="D92" s="2" t="s">
        <v>136</v>
      </c>
      <c r="E92" s="1" t="str">
        <f>"01"</f>
        <v>01</v>
      </c>
      <c r="F92" s="1">
        <v>3</v>
      </c>
      <c r="G92" s="1" t="s">
        <v>14</v>
      </c>
      <c r="I92" s="1" t="s">
        <v>16</v>
      </c>
      <c r="J92" s="4"/>
      <c r="K92" s="3" t="s">
        <v>135</v>
      </c>
      <c r="L92" s="1">
        <v>2015</v>
      </c>
      <c r="M92" s="1" t="s">
        <v>27</v>
      </c>
      <c r="N92" s="1" t="s">
        <v>21</v>
      </c>
    </row>
    <row r="93" spans="1:13" ht="75">
      <c r="A93" s="1" t="str">
        <f t="shared" si="4"/>
        <v>2022-05-17</v>
      </c>
      <c r="B93" s="1" t="str">
        <f>"1050"</f>
        <v>1050</v>
      </c>
      <c r="C93" s="2" t="s">
        <v>140</v>
      </c>
      <c r="D93" s="2" t="s">
        <v>142</v>
      </c>
      <c r="E93" s="1" t="str">
        <f>"2022"</f>
        <v>2022</v>
      </c>
      <c r="F93" s="1">
        <v>6</v>
      </c>
      <c r="G93" s="1" t="s">
        <v>57</v>
      </c>
      <c r="I93" s="1" t="s">
        <v>16</v>
      </c>
      <c r="J93" s="4"/>
      <c r="K93" s="2" t="s">
        <v>141</v>
      </c>
      <c r="L93" s="1">
        <v>2022</v>
      </c>
      <c r="M93" s="1" t="s">
        <v>17</v>
      </c>
    </row>
    <row r="94" spans="1:13" ht="75">
      <c r="A94" s="1" t="str">
        <f t="shared" si="4"/>
        <v>2022-05-17</v>
      </c>
      <c r="B94" s="1" t="str">
        <f>"1120"</f>
        <v>1120</v>
      </c>
      <c r="C94" s="2" t="s">
        <v>137</v>
      </c>
      <c r="D94" s="2" t="s">
        <v>139</v>
      </c>
      <c r="E94" s="1" t="str">
        <f>"04"</f>
        <v>04</v>
      </c>
      <c r="F94" s="1">
        <v>3</v>
      </c>
      <c r="G94" s="1" t="s">
        <v>14</v>
      </c>
      <c r="H94" s="1" t="s">
        <v>48</v>
      </c>
      <c r="I94" s="1" t="s">
        <v>16</v>
      </c>
      <c r="J94" s="4"/>
      <c r="K94" s="2" t="s">
        <v>138</v>
      </c>
      <c r="L94" s="1">
        <v>2013</v>
      </c>
      <c r="M94" s="1" t="s">
        <v>31</v>
      </c>
    </row>
    <row r="95" spans="1:13" ht="75">
      <c r="A95" s="1" t="str">
        <f t="shared" si="4"/>
        <v>2022-05-17</v>
      </c>
      <c r="B95" s="1" t="str">
        <f>"1210"</f>
        <v>1210</v>
      </c>
      <c r="C95" s="2" t="s">
        <v>143</v>
      </c>
      <c r="D95" s="2" t="s">
        <v>146</v>
      </c>
      <c r="E95" s="1" t="str">
        <f>"01"</f>
        <v>01</v>
      </c>
      <c r="F95" s="1">
        <v>3</v>
      </c>
      <c r="G95" s="1" t="s">
        <v>14</v>
      </c>
      <c r="H95" s="1" t="s">
        <v>48</v>
      </c>
      <c r="I95" s="1" t="s">
        <v>16</v>
      </c>
      <c r="J95" s="4"/>
      <c r="K95" s="2" t="s">
        <v>145</v>
      </c>
      <c r="L95" s="1">
        <v>2013</v>
      </c>
      <c r="M95" s="1" t="s">
        <v>17</v>
      </c>
    </row>
    <row r="96" spans="1:13" ht="75">
      <c r="A96" s="1" t="str">
        <f t="shared" si="4"/>
        <v>2022-05-17</v>
      </c>
      <c r="B96" s="1" t="str">
        <f>"1310"</f>
        <v>1310</v>
      </c>
      <c r="C96" s="2" t="s">
        <v>168</v>
      </c>
      <c r="D96" s="2" t="s">
        <v>170</v>
      </c>
      <c r="E96" s="1" t="str">
        <f>"01"</f>
        <v>01</v>
      </c>
      <c r="F96" s="1">
        <v>12</v>
      </c>
      <c r="G96" s="1" t="s">
        <v>22</v>
      </c>
      <c r="I96" s="1" t="s">
        <v>16</v>
      </c>
      <c r="J96" s="4"/>
      <c r="K96" s="2" t="s">
        <v>169</v>
      </c>
      <c r="L96" s="1">
        <v>2010</v>
      </c>
      <c r="M96" s="1" t="s">
        <v>17</v>
      </c>
    </row>
    <row r="97" spans="1:13" ht="45">
      <c r="A97" s="1" t="str">
        <f t="shared" si="4"/>
        <v>2022-05-17</v>
      </c>
      <c r="B97" s="1" t="str">
        <f>"1320"</f>
        <v>1320</v>
      </c>
      <c r="C97" s="2" t="s">
        <v>171</v>
      </c>
      <c r="D97" s="2" t="s">
        <v>173</v>
      </c>
      <c r="E97" s="1" t="str">
        <f>"01"</f>
        <v>01</v>
      </c>
      <c r="F97" s="1">
        <v>0</v>
      </c>
      <c r="G97" s="1" t="s">
        <v>14</v>
      </c>
      <c r="I97" s="1" t="s">
        <v>16</v>
      </c>
      <c r="J97" s="4"/>
      <c r="K97" s="2" t="s">
        <v>172</v>
      </c>
      <c r="L97" s="1">
        <v>2015</v>
      </c>
      <c r="M97" s="1" t="s">
        <v>17</v>
      </c>
    </row>
    <row r="98" spans="1:13" ht="45">
      <c r="A98" s="1" t="str">
        <f t="shared" si="4"/>
        <v>2022-05-17</v>
      </c>
      <c r="B98" s="1" t="str">
        <f>"1400"</f>
        <v>1400</v>
      </c>
      <c r="C98" s="2" t="s">
        <v>107</v>
      </c>
      <c r="E98" s="1" t="str">
        <f>"03"</f>
        <v>03</v>
      </c>
      <c r="F98" s="1">
        <v>197</v>
      </c>
      <c r="G98" s="1" t="s">
        <v>14</v>
      </c>
      <c r="H98" s="1" t="s">
        <v>174</v>
      </c>
      <c r="I98" s="1" t="s">
        <v>16</v>
      </c>
      <c r="J98" s="4"/>
      <c r="K98" s="2" t="s">
        <v>175</v>
      </c>
      <c r="L98" s="1">
        <v>2020</v>
      </c>
      <c r="M98" s="1" t="s">
        <v>109</v>
      </c>
    </row>
    <row r="99" spans="1:13" ht="60">
      <c r="A99" s="1" t="str">
        <f t="shared" si="4"/>
        <v>2022-05-17</v>
      </c>
      <c r="B99" s="1" t="str">
        <f>"1430"</f>
        <v>1430</v>
      </c>
      <c r="C99" s="2" t="s">
        <v>110</v>
      </c>
      <c r="D99" s="2" t="s">
        <v>177</v>
      </c>
      <c r="E99" s="1" t="str">
        <f>"01"</f>
        <v>01</v>
      </c>
      <c r="F99" s="1">
        <v>7</v>
      </c>
      <c r="G99" s="1" t="s">
        <v>14</v>
      </c>
      <c r="H99" s="1" t="s">
        <v>48</v>
      </c>
      <c r="I99" s="1" t="s">
        <v>16</v>
      </c>
      <c r="J99" s="4"/>
      <c r="K99" s="2" t="s">
        <v>176</v>
      </c>
      <c r="L99" s="1">
        <v>2018</v>
      </c>
      <c r="M99" s="1" t="s">
        <v>31</v>
      </c>
    </row>
    <row r="100" spans="1:13" ht="45">
      <c r="A100" s="1" t="str">
        <f t="shared" si="4"/>
        <v>2022-05-17</v>
      </c>
      <c r="B100" s="1" t="str">
        <f>"1500"</f>
        <v>1500</v>
      </c>
      <c r="C100" s="2" t="s">
        <v>50</v>
      </c>
      <c r="D100" s="2" t="s">
        <v>102</v>
      </c>
      <c r="E100" s="1" t="str">
        <f>"03"</f>
        <v>03</v>
      </c>
      <c r="F100" s="1">
        <v>11</v>
      </c>
      <c r="G100" s="1" t="s">
        <v>22</v>
      </c>
      <c r="I100" s="1" t="s">
        <v>16</v>
      </c>
      <c r="J100" s="4"/>
      <c r="K100" s="2" t="s">
        <v>101</v>
      </c>
      <c r="L100" s="1">
        <v>2015</v>
      </c>
      <c r="M100" s="1" t="s">
        <v>17</v>
      </c>
    </row>
    <row r="101" spans="1:13" ht="75">
      <c r="A101" s="1" t="str">
        <f t="shared" si="4"/>
        <v>2022-05-17</v>
      </c>
      <c r="B101" s="1" t="str">
        <f>"1525"</f>
        <v>1525</v>
      </c>
      <c r="C101" s="2" t="s">
        <v>53</v>
      </c>
      <c r="D101" s="2" t="s">
        <v>179</v>
      </c>
      <c r="E101" s="1" t="str">
        <f>"03"</f>
        <v>03</v>
      </c>
      <c r="F101" s="1">
        <v>5</v>
      </c>
      <c r="G101" s="1" t="s">
        <v>22</v>
      </c>
      <c r="I101" s="1" t="s">
        <v>16</v>
      </c>
      <c r="J101" s="4"/>
      <c r="K101" s="2" t="s">
        <v>178</v>
      </c>
      <c r="L101" s="1">
        <v>2019</v>
      </c>
      <c r="M101" s="1" t="s">
        <v>27</v>
      </c>
    </row>
    <row r="102" spans="1:13" ht="75">
      <c r="A102" s="1" t="str">
        <f t="shared" si="4"/>
        <v>2022-05-17</v>
      </c>
      <c r="B102" s="1" t="str">
        <f>"1550"</f>
        <v>1550</v>
      </c>
      <c r="C102" s="2" t="s">
        <v>38</v>
      </c>
      <c r="D102" s="2" t="s">
        <v>181</v>
      </c>
      <c r="E102" s="1" t="str">
        <f>"01"</f>
        <v>01</v>
      </c>
      <c r="F102" s="1">
        <v>19</v>
      </c>
      <c r="G102" s="1" t="s">
        <v>22</v>
      </c>
      <c r="I102" s="1" t="s">
        <v>16</v>
      </c>
      <c r="J102" s="4"/>
      <c r="K102" s="2" t="s">
        <v>180</v>
      </c>
      <c r="L102" s="1">
        <v>2020</v>
      </c>
      <c r="M102" s="1" t="s">
        <v>27</v>
      </c>
    </row>
    <row r="103" spans="1:13" ht="75">
      <c r="A103" s="1" t="str">
        <f t="shared" si="4"/>
        <v>2022-05-17</v>
      </c>
      <c r="B103" s="1" t="str">
        <f>"1600"</f>
        <v>1600</v>
      </c>
      <c r="C103" s="2" t="s">
        <v>117</v>
      </c>
      <c r="D103" s="2" t="s">
        <v>182</v>
      </c>
      <c r="E103" s="1" t="str">
        <f>"03"</f>
        <v>03</v>
      </c>
      <c r="F103" s="1">
        <v>1</v>
      </c>
      <c r="G103" s="1" t="s">
        <v>22</v>
      </c>
      <c r="I103" s="1" t="s">
        <v>16</v>
      </c>
      <c r="J103" s="4"/>
      <c r="K103" s="2" t="s">
        <v>118</v>
      </c>
      <c r="L103" s="1">
        <v>2019</v>
      </c>
      <c r="M103" s="1" t="s">
        <v>17</v>
      </c>
    </row>
    <row r="104" spans="1:14" ht="45">
      <c r="A104" s="1" t="str">
        <f t="shared" si="4"/>
        <v>2022-05-17</v>
      </c>
      <c r="B104" s="1" t="str">
        <f>"1610"</f>
        <v>1610</v>
      </c>
      <c r="C104" s="2" t="s">
        <v>120</v>
      </c>
      <c r="D104" s="2" t="s">
        <v>184</v>
      </c>
      <c r="E104" s="1" t="str">
        <f>"01"</f>
        <v>01</v>
      </c>
      <c r="F104" s="1">
        <v>11</v>
      </c>
      <c r="G104" s="1" t="s">
        <v>14</v>
      </c>
      <c r="H104" s="1" t="s">
        <v>48</v>
      </c>
      <c r="I104" s="1" t="s">
        <v>16</v>
      </c>
      <c r="J104" s="4"/>
      <c r="K104" s="2" t="s">
        <v>183</v>
      </c>
      <c r="L104" s="1">
        <v>2017</v>
      </c>
      <c r="M104" s="1" t="s">
        <v>17</v>
      </c>
      <c r="N104" s="1" t="s">
        <v>21</v>
      </c>
    </row>
    <row r="105" spans="1:13" ht="60">
      <c r="A105" s="1" t="str">
        <f t="shared" si="4"/>
        <v>2022-05-17</v>
      </c>
      <c r="B105" s="1" t="str">
        <f>"1635"</f>
        <v>1635</v>
      </c>
      <c r="C105" s="2" t="s">
        <v>32</v>
      </c>
      <c r="D105" s="2" t="s">
        <v>186</v>
      </c>
      <c r="E105" s="1" t="str">
        <f>"01"</f>
        <v>01</v>
      </c>
      <c r="F105" s="1">
        <v>5</v>
      </c>
      <c r="G105" s="1" t="s">
        <v>22</v>
      </c>
      <c r="I105" s="1" t="s">
        <v>16</v>
      </c>
      <c r="J105" s="4"/>
      <c r="K105" s="2" t="s">
        <v>185</v>
      </c>
      <c r="L105" s="1">
        <v>2019</v>
      </c>
      <c r="M105" s="1" t="s">
        <v>31</v>
      </c>
    </row>
    <row r="106" spans="1:13" ht="75">
      <c r="A106" s="1" t="str">
        <f t="shared" si="4"/>
        <v>2022-05-17</v>
      </c>
      <c r="B106" s="1" t="str">
        <f>"1700"</f>
        <v>1700</v>
      </c>
      <c r="C106" s="2" t="s">
        <v>187</v>
      </c>
      <c r="D106" s="2" t="s">
        <v>189</v>
      </c>
      <c r="E106" s="1" t="str">
        <f>"2019"</f>
        <v>2019</v>
      </c>
      <c r="F106" s="1">
        <v>1</v>
      </c>
      <c r="G106" s="1" t="s">
        <v>22</v>
      </c>
      <c r="I106" s="1" t="s">
        <v>16</v>
      </c>
      <c r="J106" s="4"/>
      <c r="K106" s="2" t="s">
        <v>188</v>
      </c>
      <c r="L106" s="1">
        <v>2019</v>
      </c>
      <c r="M106" s="1" t="s">
        <v>17</v>
      </c>
    </row>
    <row r="107" spans="1:13" ht="75">
      <c r="A107" s="1" t="str">
        <f t="shared" si="4"/>
        <v>2022-05-17</v>
      </c>
      <c r="B107" s="1" t="str">
        <f>"1715"</f>
        <v>1715</v>
      </c>
      <c r="C107" s="2" t="s">
        <v>187</v>
      </c>
      <c r="D107" s="2" t="s">
        <v>191</v>
      </c>
      <c r="E107" s="1" t="str">
        <f>"2019"</f>
        <v>2019</v>
      </c>
      <c r="F107" s="1">
        <v>2</v>
      </c>
      <c r="G107" s="1" t="s">
        <v>14</v>
      </c>
      <c r="I107" s="1" t="s">
        <v>16</v>
      </c>
      <c r="J107" s="4"/>
      <c r="K107" s="2" t="s">
        <v>190</v>
      </c>
      <c r="L107" s="1">
        <v>2019</v>
      </c>
      <c r="M107" s="1" t="s">
        <v>17</v>
      </c>
    </row>
    <row r="108" spans="1:13" ht="15">
      <c r="A108" s="1" t="str">
        <f t="shared" si="4"/>
        <v>2022-05-17</v>
      </c>
      <c r="B108" s="1" t="str">
        <f>"1730"</f>
        <v>1730</v>
      </c>
      <c r="C108" s="2" t="s">
        <v>192</v>
      </c>
      <c r="E108" s="1" t="str">
        <f>"2021"</f>
        <v>2021</v>
      </c>
      <c r="F108" s="1">
        <v>54</v>
      </c>
      <c r="G108" s="1" t="s">
        <v>57</v>
      </c>
      <c r="J108" s="4"/>
      <c r="K108" s="2" t="s">
        <v>193</v>
      </c>
      <c r="L108" s="1">
        <v>0</v>
      </c>
      <c r="M108" s="1" t="s">
        <v>31</v>
      </c>
    </row>
    <row r="109" spans="1:13" ht="75">
      <c r="A109" s="1" t="str">
        <f t="shared" si="4"/>
        <v>2022-05-17</v>
      </c>
      <c r="B109" s="1" t="str">
        <f>"1800"</f>
        <v>1800</v>
      </c>
      <c r="C109" s="2" t="s">
        <v>132</v>
      </c>
      <c r="D109" s="2" t="s">
        <v>132</v>
      </c>
      <c r="E109" s="1" t="str">
        <f>" "</f>
        <v> </v>
      </c>
      <c r="F109" s="1">
        <v>0</v>
      </c>
      <c r="G109" s="1" t="s">
        <v>14</v>
      </c>
      <c r="H109" s="1" t="s">
        <v>79</v>
      </c>
      <c r="I109" s="1" t="s">
        <v>16</v>
      </c>
      <c r="J109" s="4"/>
      <c r="K109" s="2" t="s">
        <v>133</v>
      </c>
      <c r="L109" s="1">
        <v>2019</v>
      </c>
      <c r="M109" s="1" t="s">
        <v>17</v>
      </c>
    </row>
    <row r="110" spans="1:13" ht="60">
      <c r="A110" s="1" t="str">
        <f t="shared" si="4"/>
        <v>2022-05-17</v>
      </c>
      <c r="B110" s="1" t="str">
        <f>"1830"</f>
        <v>1830</v>
      </c>
      <c r="C110" s="2" t="s">
        <v>73</v>
      </c>
      <c r="E110" s="1" t="str">
        <f>"2022"</f>
        <v>2022</v>
      </c>
      <c r="F110" s="1">
        <v>92</v>
      </c>
      <c r="G110" s="1" t="s">
        <v>57</v>
      </c>
      <c r="J110" s="4"/>
      <c r="K110" s="2" t="s">
        <v>74</v>
      </c>
      <c r="L110" s="1">
        <v>0</v>
      </c>
      <c r="M110" s="1" t="s">
        <v>17</v>
      </c>
    </row>
    <row r="111" spans="1:14" ht="60">
      <c r="A111" s="7" t="str">
        <f t="shared" si="4"/>
        <v>2022-05-17</v>
      </c>
      <c r="B111" s="7" t="str">
        <f>"1840"</f>
        <v>1840</v>
      </c>
      <c r="C111" s="6" t="s">
        <v>134</v>
      </c>
      <c r="D111" s="6" t="s">
        <v>195</v>
      </c>
      <c r="E111" s="7" t="str">
        <f>"01"</f>
        <v>01</v>
      </c>
      <c r="F111" s="7">
        <v>4</v>
      </c>
      <c r="G111" s="7" t="s">
        <v>14</v>
      </c>
      <c r="H111" s="7"/>
      <c r="I111" s="7" t="s">
        <v>16</v>
      </c>
      <c r="J111" s="5" t="s">
        <v>416</v>
      </c>
      <c r="K111" s="6" t="s">
        <v>194</v>
      </c>
      <c r="L111" s="7">
        <v>2015</v>
      </c>
      <c r="M111" s="7" t="s">
        <v>27</v>
      </c>
      <c r="N111" s="7" t="s">
        <v>21</v>
      </c>
    </row>
    <row r="112" spans="1:14" ht="60">
      <c r="A112" s="7" t="str">
        <f t="shared" si="4"/>
        <v>2022-05-17</v>
      </c>
      <c r="B112" s="7" t="str">
        <f>"1930"</f>
        <v>1930</v>
      </c>
      <c r="C112" s="6" t="s">
        <v>196</v>
      </c>
      <c r="D112" s="6"/>
      <c r="E112" s="7" t="str">
        <f>"2022"</f>
        <v>2022</v>
      </c>
      <c r="F112" s="7">
        <v>14</v>
      </c>
      <c r="G112" s="7" t="s">
        <v>57</v>
      </c>
      <c r="H112" s="7"/>
      <c r="I112" s="7"/>
      <c r="J112" s="5" t="s">
        <v>420</v>
      </c>
      <c r="K112" s="6" t="s">
        <v>197</v>
      </c>
      <c r="L112" s="7">
        <v>2022</v>
      </c>
      <c r="M112" s="7" t="s">
        <v>17</v>
      </c>
      <c r="N112" s="7"/>
    </row>
    <row r="113" spans="1:14" ht="60">
      <c r="A113" s="7" t="str">
        <f t="shared" si="4"/>
        <v>2022-05-17</v>
      </c>
      <c r="B113" s="7" t="str">
        <f>"2000"</f>
        <v>2000</v>
      </c>
      <c r="C113" s="6" t="s">
        <v>198</v>
      </c>
      <c r="D113" s="6" t="s">
        <v>200</v>
      </c>
      <c r="E113" s="7" t="str">
        <f>"04"</f>
        <v>04</v>
      </c>
      <c r="F113" s="7">
        <v>4</v>
      </c>
      <c r="G113" s="7" t="s">
        <v>14</v>
      </c>
      <c r="H113" s="7" t="s">
        <v>48</v>
      </c>
      <c r="I113" s="7" t="s">
        <v>16</v>
      </c>
      <c r="J113" s="5" t="s">
        <v>421</v>
      </c>
      <c r="K113" s="6" t="s">
        <v>199</v>
      </c>
      <c r="L113" s="7">
        <v>2021</v>
      </c>
      <c r="M113" s="7" t="s">
        <v>109</v>
      </c>
      <c r="N113" s="7"/>
    </row>
    <row r="114" spans="1:14" ht="60">
      <c r="A114" s="7" t="str">
        <f t="shared" si="4"/>
        <v>2022-05-17</v>
      </c>
      <c r="B114" s="7" t="str">
        <f>"2030"</f>
        <v>2030</v>
      </c>
      <c r="C114" s="6" t="s">
        <v>201</v>
      </c>
      <c r="D114" s="6"/>
      <c r="E114" s="7" t="str">
        <f>"2022"</f>
        <v>2022</v>
      </c>
      <c r="F114" s="7">
        <v>10</v>
      </c>
      <c r="G114" s="7" t="s">
        <v>57</v>
      </c>
      <c r="H114" s="7"/>
      <c r="I114" s="7"/>
      <c r="J114" s="5" t="s">
        <v>422</v>
      </c>
      <c r="K114" s="6" t="s">
        <v>202</v>
      </c>
      <c r="L114" s="7">
        <v>2022</v>
      </c>
      <c r="M114" s="7" t="s">
        <v>17</v>
      </c>
      <c r="N114" s="7"/>
    </row>
    <row r="115" spans="1:13" ht="60">
      <c r="A115" s="1" t="str">
        <f t="shared" si="4"/>
        <v>2022-05-17</v>
      </c>
      <c r="B115" s="1" t="str">
        <f>"2100"</f>
        <v>2100</v>
      </c>
      <c r="C115" s="2" t="s">
        <v>203</v>
      </c>
      <c r="D115" s="2" t="s">
        <v>205</v>
      </c>
      <c r="E115" s="1" t="str">
        <f>"03"</f>
        <v>03</v>
      </c>
      <c r="F115" s="1">
        <v>2</v>
      </c>
      <c r="G115" s="1" t="s">
        <v>86</v>
      </c>
      <c r="H115" s="1" t="s">
        <v>148</v>
      </c>
      <c r="I115" s="1" t="s">
        <v>16</v>
      </c>
      <c r="J115" s="4"/>
      <c r="K115" s="2" t="s">
        <v>204</v>
      </c>
      <c r="L115" s="1">
        <v>2018</v>
      </c>
      <c r="M115" s="1" t="s">
        <v>27</v>
      </c>
    </row>
    <row r="116" spans="1:13" ht="30">
      <c r="A116" s="1" t="str">
        <f t="shared" si="4"/>
        <v>2022-05-17</v>
      </c>
      <c r="B116" s="1" t="str">
        <f>"2130"</f>
        <v>2130</v>
      </c>
      <c r="C116" s="2" t="s">
        <v>203</v>
      </c>
      <c r="D116" s="2" t="s">
        <v>208</v>
      </c>
      <c r="E116" s="1" t="str">
        <f>"03"</f>
        <v>03</v>
      </c>
      <c r="F116" s="1">
        <v>3</v>
      </c>
      <c r="G116" s="1" t="s">
        <v>86</v>
      </c>
      <c r="H116" s="1" t="s">
        <v>206</v>
      </c>
      <c r="I116" s="1" t="s">
        <v>16</v>
      </c>
      <c r="J116" s="4"/>
      <c r="K116" s="2" t="s">
        <v>207</v>
      </c>
      <c r="L116" s="1">
        <v>2018</v>
      </c>
      <c r="M116" s="1" t="s">
        <v>27</v>
      </c>
    </row>
    <row r="117" spans="1:13" ht="60">
      <c r="A117" s="1" t="str">
        <f t="shared" si="4"/>
        <v>2022-05-17</v>
      </c>
      <c r="B117" s="1" t="str">
        <f>"2200"</f>
        <v>2200</v>
      </c>
      <c r="C117" s="2" t="s">
        <v>209</v>
      </c>
      <c r="E117" s="1" t="str">
        <f aca="true" t="shared" si="5" ref="E117:E126">"02"</f>
        <v>02</v>
      </c>
      <c r="F117" s="1">
        <v>3</v>
      </c>
      <c r="G117" s="1" t="s">
        <v>83</v>
      </c>
      <c r="H117" s="1" t="s">
        <v>210</v>
      </c>
      <c r="I117" s="1" t="s">
        <v>16</v>
      </c>
      <c r="J117" s="4"/>
      <c r="K117" s="2" t="s">
        <v>211</v>
      </c>
      <c r="L117" s="1">
        <v>2016</v>
      </c>
      <c r="M117" s="1" t="s">
        <v>66</v>
      </c>
    </row>
    <row r="118" spans="1:13" ht="60">
      <c r="A118" s="1" t="str">
        <f t="shared" si="4"/>
        <v>2022-05-17</v>
      </c>
      <c r="B118" s="1" t="str">
        <f>"2300"</f>
        <v>2300</v>
      </c>
      <c r="C118" s="2" t="s">
        <v>209</v>
      </c>
      <c r="E118" s="1" t="str">
        <f t="shared" si="5"/>
        <v>02</v>
      </c>
      <c r="F118" s="1">
        <v>4</v>
      </c>
      <c r="G118" s="1" t="s">
        <v>83</v>
      </c>
      <c r="H118" s="1" t="s">
        <v>210</v>
      </c>
      <c r="I118" s="1" t="s">
        <v>16</v>
      </c>
      <c r="J118" s="4"/>
      <c r="K118" s="2" t="s">
        <v>212</v>
      </c>
      <c r="L118" s="1">
        <v>2016</v>
      </c>
      <c r="M118" s="1" t="s">
        <v>66</v>
      </c>
    </row>
    <row r="119" spans="1:13" ht="75">
      <c r="A119" s="1" t="str">
        <f t="shared" si="4"/>
        <v>2022-05-17</v>
      </c>
      <c r="B119" s="1" t="str">
        <f>"2400"</f>
        <v>2400</v>
      </c>
      <c r="C119" s="2" t="s">
        <v>13</v>
      </c>
      <c r="E119" s="1" t="str">
        <f t="shared" si="5"/>
        <v>02</v>
      </c>
      <c r="F119" s="1">
        <v>1</v>
      </c>
      <c r="G119" s="1" t="s">
        <v>14</v>
      </c>
      <c r="H119" s="1" t="s">
        <v>148</v>
      </c>
      <c r="I119" s="1" t="s">
        <v>16</v>
      </c>
      <c r="J119" s="4"/>
      <c r="K119" s="2" t="s">
        <v>213</v>
      </c>
      <c r="L119" s="1">
        <v>2011</v>
      </c>
      <c r="M119" s="1" t="s">
        <v>17</v>
      </c>
    </row>
    <row r="120" spans="1:13" ht="75">
      <c r="A120" s="1" t="str">
        <f t="shared" si="4"/>
        <v>2022-05-17</v>
      </c>
      <c r="B120" s="1" t="str">
        <f>"2500"</f>
        <v>2500</v>
      </c>
      <c r="C120" s="2" t="s">
        <v>13</v>
      </c>
      <c r="E120" s="1" t="str">
        <f t="shared" si="5"/>
        <v>02</v>
      </c>
      <c r="F120" s="1">
        <v>1</v>
      </c>
      <c r="G120" s="1" t="s">
        <v>14</v>
      </c>
      <c r="H120" s="1" t="s">
        <v>148</v>
      </c>
      <c r="I120" s="1" t="s">
        <v>16</v>
      </c>
      <c r="J120" s="4"/>
      <c r="K120" s="2" t="s">
        <v>213</v>
      </c>
      <c r="L120" s="1">
        <v>2011</v>
      </c>
      <c r="M120" s="1" t="s">
        <v>17</v>
      </c>
    </row>
    <row r="121" spans="1:13" ht="75">
      <c r="A121" s="1" t="str">
        <f t="shared" si="4"/>
        <v>2022-05-17</v>
      </c>
      <c r="B121" s="1" t="str">
        <f>"2600"</f>
        <v>2600</v>
      </c>
      <c r="C121" s="2" t="s">
        <v>13</v>
      </c>
      <c r="E121" s="1" t="str">
        <f t="shared" si="5"/>
        <v>02</v>
      </c>
      <c r="F121" s="1">
        <v>1</v>
      </c>
      <c r="G121" s="1" t="s">
        <v>14</v>
      </c>
      <c r="H121" s="1" t="s">
        <v>148</v>
      </c>
      <c r="I121" s="1" t="s">
        <v>16</v>
      </c>
      <c r="J121" s="4"/>
      <c r="K121" s="2" t="s">
        <v>213</v>
      </c>
      <c r="L121" s="1">
        <v>2011</v>
      </c>
      <c r="M121" s="1" t="s">
        <v>17</v>
      </c>
    </row>
    <row r="122" spans="1:13" ht="75">
      <c r="A122" s="1" t="str">
        <f t="shared" si="4"/>
        <v>2022-05-17</v>
      </c>
      <c r="B122" s="1" t="str">
        <f>"2700"</f>
        <v>2700</v>
      </c>
      <c r="C122" s="2" t="s">
        <v>13</v>
      </c>
      <c r="E122" s="1" t="str">
        <f t="shared" si="5"/>
        <v>02</v>
      </c>
      <c r="F122" s="1">
        <v>1</v>
      </c>
      <c r="G122" s="1" t="s">
        <v>14</v>
      </c>
      <c r="H122" s="1" t="s">
        <v>148</v>
      </c>
      <c r="I122" s="1" t="s">
        <v>16</v>
      </c>
      <c r="J122" s="4"/>
      <c r="K122" s="2" t="s">
        <v>213</v>
      </c>
      <c r="L122" s="1">
        <v>2011</v>
      </c>
      <c r="M122" s="1" t="s">
        <v>17</v>
      </c>
    </row>
    <row r="123" spans="1:13" ht="75">
      <c r="A123" s="1" t="str">
        <f t="shared" si="4"/>
        <v>2022-05-17</v>
      </c>
      <c r="B123" s="1" t="str">
        <f>"2800"</f>
        <v>2800</v>
      </c>
      <c r="C123" s="2" t="s">
        <v>13</v>
      </c>
      <c r="E123" s="1" t="str">
        <f t="shared" si="5"/>
        <v>02</v>
      </c>
      <c r="F123" s="1">
        <v>1</v>
      </c>
      <c r="G123" s="1" t="s">
        <v>14</v>
      </c>
      <c r="H123" s="1" t="s">
        <v>148</v>
      </c>
      <c r="I123" s="1" t="s">
        <v>16</v>
      </c>
      <c r="J123" s="4"/>
      <c r="K123" s="2" t="s">
        <v>213</v>
      </c>
      <c r="L123" s="1">
        <v>2011</v>
      </c>
      <c r="M123" s="1" t="s">
        <v>17</v>
      </c>
    </row>
    <row r="124" spans="1:13" ht="75">
      <c r="A124" s="1" t="str">
        <f aca="true" t="shared" si="6" ref="A124:A166">"2022-05-18"</f>
        <v>2022-05-18</v>
      </c>
      <c r="B124" s="1" t="str">
        <f>"0500"</f>
        <v>0500</v>
      </c>
      <c r="C124" s="2" t="s">
        <v>13</v>
      </c>
      <c r="E124" s="1" t="str">
        <f t="shared" si="5"/>
        <v>02</v>
      </c>
      <c r="F124" s="1">
        <v>1</v>
      </c>
      <c r="G124" s="1" t="s">
        <v>14</v>
      </c>
      <c r="H124" s="1" t="s">
        <v>148</v>
      </c>
      <c r="I124" s="1" t="s">
        <v>16</v>
      </c>
      <c r="J124" s="4"/>
      <c r="K124" s="2" t="s">
        <v>213</v>
      </c>
      <c r="L124" s="1">
        <v>2011</v>
      </c>
      <c r="M124" s="1" t="s">
        <v>17</v>
      </c>
    </row>
    <row r="125" spans="1:13" ht="30">
      <c r="A125" s="1" t="str">
        <f t="shared" si="6"/>
        <v>2022-05-18</v>
      </c>
      <c r="B125" s="1" t="str">
        <f>"0600"</f>
        <v>0600</v>
      </c>
      <c r="C125" s="2" t="s">
        <v>18</v>
      </c>
      <c r="D125" s="2" t="s">
        <v>214</v>
      </c>
      <c r="E125" s="1" t="str">
        <f t="shared" si="5"/>
        <v>02</v>
      </c>
      <c r="F125" s="1">
        <v>5</v>
      </c>
      <c r="G125" s="1" t="s">
        <v>22</v>
      </c>
      <c r="I125" s="1" t="s">
        <v>16</v>
      </c>
      <c r="J125" s="4"/>
      <c r="K125" s="2" t="s">
        <v>19</v>
      </c>
      <c r="L125" s="1">
        <v>2019</v>
      </c>
      <c r="M125" s="1" t="s">
        <v>17</v>
      </c>
    </row>
    <row r="126" spans="1:13" ht="30">
      <c r="A126" s="1" t="str">
        <f t="shared" si="6"/>
        <v>2022-05-18</v>
      </c>
      <c r="B126" s="1" t="str">
        <f>"0625"</f>
        <v>0625</v>
      </c>
      <c r="C126" s="2" t="s">
        <v>18</v>
      </c>
      <c r="D126" s="2" t="s">
        <v>215</v>
      </c>
      <c r="E126" s="1" t="str">
        <f t="shared" si="5"/>
        <v>02</v>
      </c>
      <c r="F126" s="1">
        <v>6</v>
      </c>
      <c r="G126" s="1" t="s">
        <v>22</v>
      </c>
      <c r="I126" s="1" t="s">
        <v>16</v>
      </c>
      <c r="J126" s="4"/>
      <c r="K126" s="2" t="s">
        <v>19</v>
      </c>
      <c r="L126" s="1">
        <v>2019</v>
      </c>
      <c r="M126" s="1" t="s">
        <v>17</v>
      </c>
    </row>
    <row r="127" spans="1:13" ht="45">
      <c r="A127" s="1" t="str">
        <f t="shared" si="6"/>
        <v>2022-05-18</v>
      </c>
      <c r="B127" s="1" t="str">
        <f>"0650"</f>
        <v>0650</v>
      </c>
      <c r="C127" s="2" t="s">
        <v>24</v>
      </c>
      <c r="D127" s="2" t="s">
        <v>217</v>
      </c>
      <c r="E127" s="1" t="str">
        <f>"01"</f>
        <v>01</v>
      </c>
      <c r="F127" s="1">
        <v>9</v>
      </c>
      <c r="G127" s="1" t="s">
        <v>22</v>
      </c>
      <c r="I127" s="1" t="s">
        <v>16</v>
      </c>
      <c r="J127" s="4"/>
      <c r="K127" s="2" t="s">
        <v>216</v>
      </c>
      <c r="L127" s="1">
        <v>2018</v>
      </c>
      <c r="M127" s="1" t="s">
        <v>27</v>
      </c>
    </row>
    <row r="128" spans="1:13" ht="60">
      <c r="A128" s="1" t="str">
        <f t="shared" si="6"/>
        <v>2022-05-18</v>
      </c>
      <c r="B128" s="1" t="str">
        <f>"0715"</f>
        <v>0715</v>
      </c>
      <c r="C128" s="2" t="s">
        <v>28</v>
      </c>
      <c r="E128" s="1" t="str">
        <f>"03"</f>
        <v>03</v>
      </c>
      <c r="F128" s="1">
        <v>25</v>
      </c>
      <c r="G128" s="1" t="s">
        <v>22</v>
      </c>
      <c r="I128" s="1" t="s">
        <v>16</v>
      </c>
      <c r="J128" s="4"/>
      <c r="K128" s="2" t="s">
        <v>29</v>
      </c>
      <c r="L128" s="1">
        <v>2015</v>
      </c>
      <c r="M128" s="1" t="s">
        <v>31</v>
      </c>
    </row>
    <row r="129" spans="1:13" ht="75">
      <c r="A129" s="1" t="str">
        <f t="shared" si="6"/>
        <v>2022-05-18</v>
      </c>
      <c r="B129" s="1" t="str">
        <f>"0730"</f>
        <v>0730</v>
      </c>
      <c r="C129" s="2" t="s">
        <v>32</v>
      </c>
      <c r="D129" s="2" t="s">
        <v>219</v>
      </c>
      <c r="E129" s="1" t="str">
        <f>"01"</f>
        <v>01</v>
      </c>
      <c r="F129" s="1">
        <v>9</v>
      </c>
      <c r="G129" s="1" t="s">
        <v>22</v>
      </c>
      <c r="I129" s="1" t="s">
        <v>16</v>
      </c>
      <c r="J129" s="4"/>
      <c r="K129" s="2" t="s">
        <v>218</v>
      </c>
      <c r="L129" s="1">
        <v>2019</v>
      </c>
      <c r="M129" s="1" t="s">
        <v>31</v>
      </c>
    </row>
    <row r="130" spans="1:13" ht="75">
      <c r="A130" s="1" t="str">
        <f t="shared" si="6"/>
        <v>2022-05-18</v>
      </c>
      <c r="B130" s="1" t="str">
        <f>"0755"</f>
        <v>0755</v>
      </c>
      <c r="C130" s="2" t="s">
        <v>35</v>
      </c>
      <c r="D130" s="2" t="s">
        <v>220</v>
      </c>
      <c r="E130" s="1" t="str">
        <f>"01"</f>
        <v>01</v>
      </c>
      <c r="F130" s="1">
        <v>8</v>
      </c>
      <c r="G130" s="1" t="s">
        <v>22</v>
      </c>
      <c r="I130" s="1" t="s">
        <v>16</v>
      </c>
      <c r="J130" s="4"/>
      <c r="K130" s="2" t="s">
        <v>36</v>
      </c>
      <c r="L130" s="1">
        <v>2018</v>
      </c>
      <c r="M130" s="1" t="s">
        <v>27</v>
      </c>
    </row>
    <row r="131" spans="1:13" ht="75">
      <c r="A131" s="1" t="str">
        <f t="shared" si="6"/>
        <v>2022-05-18</v>
      </c>
      <c r="B131" s="1" t="str">
        <f>"0805"</f>
        <v>0805</v>
      </c>
      <c r="C131" s="2" t="s">
        <v>38</v>
      </c>
      <c r="D131" s="2" t="s">
        <v>222</v>
      </c>
      <c r="E131" s="1" t="str">
        <f>"01"</f>
        <v>01</v>
      </c>
      <c r="F131" s="1">
        <v>1</v>
      </c>
      <c r="G131" s="1" t="s">
        <v>22</v>
      </c>
      <c r="I131" s="1" t="s">
        <v>16</v>
      </c>
      <c r="J131" s="4"/>
      <c r="K131" s="2" t="s">
        <v>221</v>
      </c>
      <c r="L131" s="1">
        <v>2020</v>
      </c>
      <c r="M131" s="1" t="s">
        <v>27</v>
      </c>
    </row>
    <row r="132" spans="1:13" ht="60">
      <c r="A132" s="1" t="str">
        <f t="shared" si="6"/>
        <v>2022-05-18</v>
      </c>
      <c r="B132" s="1" t="str">
        <f>"0815"</f>
        <v>0815</v>
      </c>
      <c r="C132" s="2" t="s">
        <v>223</v>
      </c>
      <c r="D132" s="2" t="s">
        <v>225</v>
      </c>
      <c r="E132" s="1" t="str">
        <f>"01"</f>
        <v>01</v>
      </c>
      <c r="F132" s="1">
        <v>3</v>
      </c>
      <c r="G132" s="1" t="s">
        <v>22</v>
      </c>
      <c r="I132" s="1" t="s">
        <v>16</v>
      </c>
      <c r="J132" s="4"/>
      <c r="K132" s="2" t="s">
        <v>224</v>
      </c>
      <c r="L132" s="1">
        <v>2021</v>
      </c>
      <c r="M132" s="1" t="s">
        <v>44</v>
      </c>
    </row>
    <row r="133" spans="1:13" ht="30">
      <c r="A133" s="1" t="str">
        <f t="shared" si="6"/>
        <v>2022-05-18</v>
      </c>
      <c r="B133" s="1" t="str">
        <f>"0820"</f>
        <v>0820</v>
      </c>
      <c r="C133" s="2" t="s">
        <v>45</v>
      </c>
      <c r="E133" s="1" t="str">
        <f>"02"</f>
        <v>02</v>
      </c>
      <c r="F133" s="1">
        <v>6</v>
      </c>
      <c r="G133" s="1" t="s">
        <v>22</v>
      </c>
      <c r="I133" s="1" t="s">
        <v>16</v>
      </c>
      <c r="J133" s="4"/>
      <c r="K133" s="2" t="s">
        <v>46</v>
      </c>
      <c r="L133" s="1">
        <v>2011</v>
      </c>
      <c r="M133" s="1" t="s">
        <v>17</v>
      </c>
    </row>
    <row r="134" spans="1:13" ht="75">
      <c r="A134" s="1" t="str">
        <f t="shared" si="6"/>
        <v>2022-05-18</v>
      </c>
      <c r="B134" s="1" t="str">
        <f>"0845"</f>
        <v>0845</v>
      </c>
      <c r="C134" s="2" t="s">
        <v>47</v>
      </c>
      <c r="E134" s="1" t="str">
        <f>"01"</f>
        <v>01</v>
      </c>
      <c r="F134" s="1">
        <v>7</v>
      </c>
      <c r="G134" s="1" t="s">
        <v>14</v>
      </c>
      <c r="H134" s="1" t="s">
        <v>48</v>
      </c>
      <c r="I134" s="1" t="s">
        <v>16</v>
      </c>
      <c r="J134" s="4"/>
      <c r="K134" s="2" t="s">
        <v>49</v>
      </c>
      <c r="L134" s="1">
        <v>2012</v>
      </c>
      <c r="M134" s="1" t="s">
        <v>17</v>
      </c>
    </row>
    <row r="135" spans="1:13" ht="45">
      <c r="A135" s="1" t="str">
        <f t="shared" si="6"/>
        <v>2022-05-18</v>
      </c>
      <c r="B135" s="1" t="str">
        <f>"0910"</f>
        <v>0910</v>
      </c>
      <c r="C135" s="2" t="s">
        <v>50</v>
      </c>
      <c r="D135" s="2" t="s">
        <v>227</v>
      </c>
      <c r="E135" s="1" t="str">
        <f>"03"</f>
        <v>03</v>
      </c>
      <c r="F135" s="1">
        <v>13</v>
      </c>
      <c r="G135" s="1" t="s">
        <v>14</v>
      </c>
      <c r="H135" s="1" t="s">
        <v>79</v>
      </c>
      <c r="I135" s="1" t="s">
        <v>16</v>
      </c>
      <c r="J135" s="4"/>
      <c r="K135" s="2" t="s">
        <v>226</v>
      </c>
      <c r="L135" s="1">
        <v>2015</v>
      </c>
      <c r="M135" s="1" t="s">
        <v>17</v>
      </c>
    </row>
    <row r="136" spans="1:13" ht="60">
      <c r="A136" s="1" t="str">
        <f t="shared" si="6"/>
        <v>2022-05-18</v>
      </c>
      <c r="B136" s="1" t="str">
        <f>"0935"</f>
        <v>0935</v>
      </c>
      <c r="C136" s="2" t="s">
        <v>53</v>
      </c>
      <c r="D136" s="2" t="s">
        <v>391</v>
      </c>
      <c r="E136" s="1" t="str">
        <f>"04"</f>
        <v>04</v>
      </c>
      <c r="F136" s="1">
        <v>3</v>
      </c>
      <c r="G136" s="1" t="s">
        <v>22</v>
      </c>
      <c r="I136" s="1" t="s">
        <v>16</v>
      </c>
      <c r="J136" s="4"/>
      <c r="K136" s="2" t="s">
        <v>228</v>
      </c>
      <c r="L136" s="1">
        <v>2020</v>
      </c>
      <c r="M136" s="1" t="s">
        <v>27</v>
      </c>
    </row>
    <row r="137" spans="1:14" ht="60">
      <c r="A137" s="1" t="str">
        <f t="shared" si="6"/>
        <v>2022-05-18</v>
      </c>
      <c r="B137" s="1" t="str">
        <f>"1000"</f>
        <v>1000</v>
      </c>
      <c r="C137" s="2" t="s">
        <v>134</v>
      </c>
      <c r="D137" s="2" t="s">
        <v>195</v>
      </c>
      <c r="E137" s="1" t="str">
        <f>"01"</f>
        <v>01</v>
      </c>
      <c r="F137" s="1">
        <v>4</v>
      </c>
      <c r="G137" s="1" t="s">
        <v>14</v>
      </c>
      <c r="I137" s="1" t="s">
        <v>16</v>
      </c>
      <c r="J137" s="4"/>
      <c r="K137" s="2" t="s">
        <v>194</v>
      </c>
      <c r="L137" s="1">
        <v>2015</v>
      </c>
      <c r="M137" s="1" t="s">
        <v>27</v>
      </c>
      <c r="N137" s="1" t="s">
        <v>21</v>
      </c>
    </row>
    <row r="138" spans="1:13" ht="60">
      <c r="A138" s="1" t="str">
        <f t="shared" si="6"/>
        <v>2022-05-18</v>
      </c>
      <c r="B138" s="1" t="str">
        <f>"1050"</f>
        <v>1050</v>
      </c>
      <c r="C138" s="2" t="s">
        <v>196</v>
      </c>
      <c r="E138" s="1" t="str">
        <f>"2022"</f>
        <v>2022</v>
      </c>
      <c r="F138" s="1">
        <v>14</v>
      </c>
      <c r="G138" s="1" t="s">
        <v>57</v>
      </c>
      <c r="I138" s="1" t="s">
        <v>16</v>
      </c>
      <c r="J138" s="4"/>
      <c r="K138" s="2" t="s">
        <v>197</v>
      </c>
      <c r="L138" s="1">
        <v>2022</v>
      </c>
      <c r="M138" s="1" t="s">
        <v>17</v>
      </c>
    </row>
    <row r="139" spans="1:13" ht="60">
      <c r="A139" s="1" t="str">
        <f t="shared" si="6"/>
        <v>2022-05-18</v>
      </c>
      <c r="B139" s="1" t="str">
        <f>"1120"</f>
        <v>1120</v>
      </c>
      <c r="C139" s="2" t="s">
        <v>168</v>
      </c>
      <c r="D139" s="2" t="s">
        <v>230</v>
      </c>
      <c r="E139" s="1" t="str">
        <f>"01"</f>
        <v>01</v>
      </c>
      <c r="F139" s="1">
        <v>13</v>
      </c>
      <c r="G139" s="1" t="s">
        <v>22</v>
      </c>
      <c r="I139" s="1" t="s">
        <v>16</v>
      </c>
      <c r="J139" s="4"/>
      <c r="K139" s="2" t="s">
        <v>229</v>
      </c>
      <c r="L139" s="1">
        <v>2010</v>
      </c>
      <c r="M139" s="1" t="s">
        <v>17</v>
      </c>
    </row>
    <row r="140" spans="1:13" ht="60">
      <c r="A140" s="1" t="str">
        <f t="shared" si="6"/>
        <v>2022-05-18</v>
      </c>
      <c r="B140" s="1" t="str">
        <f>"1130"</f>
        <v>1130</v>
      </c>
      <c r="C140" s="2" t="s">
        <v>231</v>
      </c>
      <c r="D140" s="2" t="s">
        <v>233</v>
      </c>
      <c r="E140" s="1" t="str">
        <f>"04"</f>
        <v>04</v>
      </c>
      <c r="F140" s="1">
        <v>6</v>
      </c>
      <c r="G140" s="1" t="s">
        <v>22</v>
      </c>
      <c r="I140" s="1" t="s">
        <v>16</v>
      </c>
      <c r="J140" s="4"/>
      <c r="K140" s="2" t="s">
        <v>232</v>
      </c>
      <c r="L140" s="1">
        <v>0</v>
      </c>
      <c r="M140" s="1" t="s">
        <v>17</v>
      </c>
    </row>
    <row r="141" spans="1:13" ht="60">
      <c r="A141" s="1" t="str">
        <f t="shared" si="6"/>
        <v>2022-05-18</v>
      </c>
      <c r="B141" s="1" t="str">
        <f>"1200"</f>
        <v>1200</v>
      </c>
      <c r="C141" s="2" t="s">
        <v>201</v>
      </c>
      <c r="E141" s="1" t="str">
        <f>"2022"</f>
        <v>2022</v>
      </c>
      <c r="F141" s="1">
        <v>10</v>
      </c>
      <c r="G141" s="1" t="s">
        <v>57</v>
      </c>
      <c r="I141" s="1" t="s">
        <v>16</v>
      </c>
      <c r="J141" s="4"/>
      <c r="K141" s="2" t="s">
        <v>202</v>
      </c>
      <c r="L141" s="1">
        <v>2022</v>
      </c>
      <c r="M141" s="1" t="s">
        <v>17</v>
      </c>
    </row>
    <row r="142" spans="1:13" ht="60">
      <c r="A142" s="1" t="str">
        <f t="shared" si="6"/>
        <v>2022-05-18</v>
      </c>
      <c r="B142" s="1" t="str">
        <f>"1230"</f>
        <v>1230</v>
      </c>
      <c r="C142" s="2" t="s">
        <v>234</v>
      </c>
      <c r="E142" s="1" t="str">
        <f>"01"</f>
        <v>01</v>
      </c>
      <c r="F142" s="1">
        <v>0</v>
      </c>
      <c r="G142" s="1" t="s">
        <v>14</v>
      </c>
      <c r="I142" s="1" t="s">
        <v>16</v>
      </c>
      <c r="J142" s="4"/>
      <c r="K142" s="2" t="s">
        <v>235</v>
      </c>
      <c r="L142" s="1">
        <v>0</v>
      </c>
      <c r="M142" s="1" t="s">
        <v>17</v>
      </c>
    </row>
    <row r="143" spans="1:13" ht="60">
      <c r="A143" s="1" t="str">
        <f t="shared" si="6"/>
        <v>2022-05-18</v>
      </c>
      <c r="B143" s="1" t="str">
        <f>"1330"</f>
        <v>1330</v>
      </c>
      <c r="C143" s="2" t="s">
        <v>236</v>
      </c>
      <c r="E143" s="1" t="str">
        <f>"02"</f>
        <v>02</v>
      </c>
      <c r="F143" s="1">
        <v>7</v>
      </c>
      <c r="G143" s="1" t="s">
        <v>14</v>
      </c>
      <c r="I143" s="1" t="s">
        <v>16</v>
      </c>
      <c r="J143" s="4"/>
      <c r="K143" s="2" t="s">
        <v>237</v>
      </c>
      <c r="L143" s="1">
        <v>2014</v>
      </c>
      <c r="M143" s="1" t="s">
        <v>109</v>
      </c>
    </row>
    <row r="144" spans="1:13" ht="75">
      <c r="A144" s="1" t="str">
        <f t="shared" si="6"/>
        <v>2022-05-18</v>
      </c>
      <c r="B144" s="1" t="str">
        <f>"1400"</f>
        <v>1400</v>
      </c>
      <c r="C144" s="2" t="s">
        <v>107</v>
      </c>
      <c r="E144" s="1" t="str">
        <f>"03"</f>
        <v>03</v>
      </c>
      <c r="F144" s="1">
        <v>198</v>
      </c>
      <c r="G144" s="1" t="s">
        <v>14</v>
      </c>
      <c r="H144" s="1" t="s">
        <v>87</v>
      </c>
      <c r="I144" s="1" t="s">
        <v>16</v>
      </c>
      <c r="J144" s="4"/>
      <c r="K144" s="2" t="s">
        <v>238</v>
      </c>
      <c r="L144" s="1">
        <v>2020</v>
      </c>
      <c r="M144" s="1" t="s">
        <v>109</v>
      </c>
    </row>
    <row r="145" spans="1:13" ht="75">
      <c r="A145" s="1" t="str">
        <f t="shared" si="6"/>
        <v>2022-05-18</v>
      </c>
      <c r="B145" s="1" t="str">
        <f>"1430"</f>
        <v>1430</v>
      </c>
      <c r="C145" s="2" t="s">
        <v>110</v>
      </c>
      <c r="D145" s="2" t="s">
        <v>240</v>
      </c>
      <c r="E145" s="1" t="str">
        <f>"01"</f>
        <v>01</v>
      </c>
      <c r="F145" s="1">
        <v>8</v>
      </c>
      <c r="G145" s="1" t="s">
        <v>22</v>
      </c>
      <c r="I145" s="1" t="s">
        <v>16</v>
      </c>
      <c r="J145" s="4"/>
      <c r="K145" s="2" t="s">
        <v>239</v>
      </c>
      <c r="L145" s="1">
        <v>2018</v>
      </c>
      <c r="M145" s="1" t="s">
        <v>31</v>
      </c>
    </row>
    <row r="146" spans="1:13" ht="45">
      <c r="A146" s="1" t="str">
        <f t="shared" si="6"/>
        <v>2022-05-18</v>
      </c>
      <c r="B146" s="1" t="str">
        <f>"1500"</f>
        <v>1500</v>
      </c>
      <c r="C146" s="2" t="s">
        <v>50</v>
      </c>
      <c r="D146" s="2" t="s">
        <v>165</v>
      </c>
      <c r="E146" s="1" t="str">
        <f>"03"</f>
        <v>03</v>
      </c>
      <c r="F146" s="1">
        <v>12</v>
      </c>
      <c r="G146" s="1" t="s">
        <v>14</v>
      </c>
      <c r="H146" s="1" t="s">
        <v>79</v>
      </c>
      <c r="I146" s="1" t="s">
        <v>16</v>
      </c>
      <c r="J146" s="4"/>
      <c r="K146" s="2" t="s">
        <v>164</v>
      </c>
      <c r="L146" s="1">
        <v>2015</v>
      </c>
      <c r="M146" s="1" t="s">
        <v>17</v>
      </c>
    </row>
    <row r="147" spans="1:13" ht="75">
      <c r="A147" s="1" t="str">
        <f t="shared" si="6"/>
        <v>2022-05-18</v>
      </c>
      <c r="B147" s="1" t="str">
        <f>"1525"</f>
        <v>1525</v>
      </c>
      <c r="C147" s="2" t="s">
        <v>53</v>
      </c>
      <c r="D147" s="2" t="s">
        <v>392</v>
      </c>
      <c r="E147" s="1" t="str">
        <f>"03"</f>
        <v>03</v>
      </c>
      <c r="F147" s="1">
        <v>6</v>
      </c>
      <c r="G147" s="1" t="s">
        <v>22</v>
      </c>
      <c r="I147" s="1" t="s">
        <v>16</v>
      </c>
      <c r="J147" s="4"/>
      <c r="K147" s="2" t="s">
        <v>241</v>
      </c>
      <c r="L147" s="1">
        <v>2019</v>
      </c>
      <c r="M147" s="1" t="s">
        <v>27</v>
      </c>
    </row>
    <row r="148" spans="1:13" ht="45">
      <c r="A148" s="1" t="str">
        <f t="shared" si="6"/>
        <v>2022-05-18</v>
      </c>
      <c r="B148" s="1" t="str">
        <f>"1550"</f>
        <v>1550</v>
      </c>
      <c r="C148" s="2" t="s">
        <v>38</v>
      </c>
      <c r="D148" s="2" t="s">
        <v>393</v>
      </c>
      <c r="E148" s="1" t="str">
        <f>"01"</f>
        <v>01</v>
      </c>
      <c r="F148" s="1">
        <v>20</v>
      </c>
      <c r="G148" s="1" t="s">
        <v>22</v>
      </c>
      <c r="I148" s="1" t="s">
        <v>16</v>
      </c>
      <c r="J148" s="4"/>
      <c r="K148" s="2" t="s">
        <v>242</v>
      </c>
      <c r="L148" s="1">
        <v>2020</v>
      </c>
      <c r="M148" s="1" t="s">
        <v>27</v>
      </c>
    </row>
    <row r="149" spans="1:13" ht="75">
      <c r="A149" s="1" t="str">
        <f t="shared" si="6"/>
        <v>2022-05-18</v>
      </c>
      <c r="B149" s="1" t="str">
        <f>"1600"</f>
        <v>1600</v>
      </c>
      <c r="C149" s="2" t="s">
        <v>117</v>
      </c>
      <c r="D149" s="2" t="s">
        <v>243</v>
      </c>
      <c r="E149" s="1" t="str">
        <f>"03"</f>
        <v>03</v>
      </c>
      <c r="F149" s="1">
        <v>2</v>
      </c>
      <c r="G149" s="1" t="s">
        <v>22</v>
      </c>
      <c r="I149" s="1" t="s">
        <v>16</v>
      </c>
      <c r="J149" s="4"/>
      <c r="K149" s="2" t="s">
        <v>118</v>
      </c>
      <c r="L149" s="1">
        <v>2019</v>
      </c>
      <c r="M149" s="1" t="s">
        <v>17</v>
      </c>
    </row>
    <row r="150" spans="1:14" ht="45">
      <c r="A150" s="1" t="str">
        <f t="shared" si="6"/>
        <v>2022-05-18</v>
      </c>
      <c r="B150" s="1" t="str">
        <f>"1610"</f>
        <v>1610</v>
      </c>
      <c r="C150" s="2" t="s">
        <v>120</v>
      </c>
      <c r="D150" s="2" t="s">
        <v>394</v>
      </c>
      <c r="E150" s="1" t="str">
        <f>"01"</f>
        <v>01</v>
      </c>
      <c r="F150" s="1">
        <v>12</v>
      </c>
      <c r="G150" s="1" t="s">
        <v>14</v>
      </c>
      <c r="H150" s="1" t="s">
        <v>48</v>
      </c>
      <c r="I150" s="1" t="s">
        <v>16</v>
      </c>
      <c r="J150" s="4"/>
      <c r="K150" s="2" t="s">
        <v>244</v>
      </c>
      <c r="L150" s="1">
        <v>2017</v>
      </c>
      <c r="M150" s="1" t="s">
        <v>17</v>
      </c>
      <c r="N150" s="1" t="s">
        <v>21</v>
      </c>
    </row>
    <row r="151" spans="1:13" ht="75">
      <c r="A151" s="1" t="str">
        <f t="shared" si="6"/>
        <v>2022-05-18</v>
      </c>
      <c r="B151" s="1" t="str">
        <f>"1635"</f>
        <v>1635</v>
      </c>
      <c r="C151" s="2" t="s">
        <v>32</v>
      </c>
      <c r="D151" s="2" t="s">
        <v>34</v>
      </c>
      <c r="E151" s="1" t="str">
        <f>"01"</f>
        <v>01</v>
      </c>
      <c r="F151" s="1">
        <v>6</v>
      </c>
      <c r="G151" s="1" t="s">
        <v>22</v>
      </c>
      <c r="I151" s="1" t="s">
        <v>16</v>
      </c>
      <c r="J151" s="4"/>
      <c r="K151" s="2" t="s">
        <v>33</v>
      </c>
      <c r="L151" s="1">
        <v>2019</v>
      </c>
      <c r="M151" s="1" t="s">
        <v>31</v>
      </c>
    </row>
    <row r="152" spans="1:13" ht="75">
      <c r="A152" s="1" t="str">
        <f t="shared" si="6"/>
        <v>2022-05-18</v>
      </c>
      <c r="B152" s="1" t="str">
        <f>"1700"</f>
        <v>1700</v>
      </c>
      <c r="C152" s="2" t="s">
        <v>187</v>
      </c>
      <c r="D152" s="2" t="s">
        <v>246</v>
      </c>
      <c r="E152" s="1" t="str">
        <f>"2019"</f>
        <v>2019</v>
      </c>
      <c r="F152" s="1">
        <v>3</v>
      </c>
      <c r="G152" s="1" t="s">
        <v>14</v>
      </c>
      <c r="I152" s="1" t="s">
        <v>16</v>
      </c>
      <c r="J152" s="4"/>
      <c r="K152" s="2" t="s">
        <v>245</v>
      </c>
      <c r="L152" s="1">
        <v>2019</v>
      </c>
      <c r="M152" s="1" t="s">
        <v>17</v>
      </c>
    </row>
    <row r="153" spans="1:13" ht="75">
      <c r="A153" s="1" t="str">
        <f t="shared" si="6"/>
        <v>2022-05-18</v>
      </c>
      <c r="B153" s="1" t="str">
        <f>"1715"</f>
        <v>1715</v>
      </c>
      <c r="C153" s="2" t="s">
        <v>125</v>
      </c>
      <c r="D153" s="2" t="s">
        <v>248</v>
      </c>
      <c r="E153" s="1" t="str">
        <f>"2019"</f>
        <v>2019</v>
      </c>
      <c r="F153" s="1">
        <v>4</v>
      </c>
      <c r="G153" s="1" t="s">
        <v>14</v>
      </c>
      <c r="H153" s="1" t="s">
        <v>48</v>
      </c>
      <c r="I153" s="1" t="s">
        <v>16</v>
      </c>
      <c r="J153" s="4"/>
      <c r="K153" s="2" t="s">
        <v>247</v>
      </c>
      <c r="L153" s="1">
        <v>2019</v>
      </c>
      <c r="M153" s="1" t="s">
        <v>17</v>
      </c>
    </row>
    <row r="154" spans="1:13" ht="45">
      <c r="A154" s="1" t="str">
        <f t="shared" si="6"/>
        <v>2022-05-18</v>
      </c>
      <c r="B154" s="1" t="str">
        <f>"1730"</f>
        <v>1730</v>
      </c>
      <c r="C154" s="2" t="s">
        <v>395</v>
      </c>
      <c r="E154" s="1" t="str">
        <f>"2021"</f>
        <v>2021</v>
      </c>
      <c r="F154" s="1">
        <v>51</v>
      </c>
      <c r="G154" s="1" t="s">
        <v>57</v>
      </c>
      <c r="J154" s="4"/>
      <c r="K154" s="2" t="s">
        <v>249</v>
      </c>
      <c r="L154" s="1">
        <v>2021</v>
      </c>
      <c r="M154" s="1" t="s">
        <v>109</v>
      </c>
    </row>
    <row r="155" spans="1:13" ht="60">
      <c r="A155" s="1" t="str">
        <f t="shared" si="6"/>
        <v>2022-05-18</v>
      </c>
      <c r="B155" s="1" t="str">
        <f>"1800"</f>
        <v>1800</v>
      </c>
      <c r="C155" s="2" t="s">
        <v>132</v>
      </c>
      <c r="D155" s="2" t="s">
        <v>251</v>
      </c>
      <c r="E155" s="1" t="str">
        <f>"2020"</f>
        <v>2020</v>
      </c>
      <c r="F155" s="1">
        <v>11</v>
      </c>
      <c r="G155" s="1" t="s">
        <v>22</v>
      </c>
      <c r="I155" s="1" t="s">
        <v>16</v>
      </c>
      <c r="J155" s="4"/>
      <c r="K155" s="2" t="s">
        <v>250</v>
      </c>
      <c r="L155" s="1">
        <v>2020</v>
      </c>
      <c r="M155" s="1" t="s">
        <v>17</v>
      </c>
    </row>
    <row r="156" spans="1:13" ht="60">
      <c r="A156" s="1" t="str">
        <f t="shared" si="6"/>
        <v>2022-05-18</v>
      </c>
      <c r="B156" s="1" t="str">
        <f>"1830"</f>
        <v>1830</v>
      </c>
      <c r="C156" s="2" t="s">
        <v>73</v>
      </c>
      <c r="E156" s="1" t="str">
        <f>"2022"</f>
        <v>2022</v>
      </c>
      <c r="F156" s="1">
        <v>93</v>
      </c>
      <c r="G156" s="1" t="s">
        <v>57</v>
      </c>
      <c r="J156" s="4"/>
      <c r="K156" s="2" t="s">
        <v>74</v>
      </c>
      <c r="L156" s="1">
        <v>0</v>
      </c>
      <c r="M156" s="1" t="s">
        <v>17</v>
      </c>
    </row>
    <row r="157" spans="1:14" ht="45">
      <c r="A157" s="7" t="str">
        <f t="shared" si="6"/>
        <v>2022-05-18</v>
      </c>
      <c r="B157" s="7" t="str">
        <f>"1840"</f>
        <v>1840</v>
      </c>
      <c r="C157" s="6" t="s">
        <v>134</v>
      </c>
      <c r="D157" s="6" t="s">
        <v>253</v>
      </c>
      <c r="E157" s="7" t="str">
        <f>"01"</f>
        <v>01</v>
      </c>
      <c r="F157" s="7">
        <v>5</v>
      </c>
      <c r="G157" s="7" t="s">
        <v>14</v>
      </c>
      <c r="H157" s="7" t="s">
        <v>48</v>
      </c>
      <c r="I157" s="7" t="s">
        <v>16</v>
      </c>
      <c r="J157" s="5" t="s">
        <v>416</v>
      </c>
      <c r="K157" s="6" t="s">
        <v>252</v>
      </c>
      <c r="L157" s="7">
        <v>2015</v>
      </c>
      <c r="M157" s="7" t="s">
        <v>27</v>
      </c>
      <c r="N157" s="7" t="s">
        <v>21</v>
      </c>
    </row>
    <row r="158" spans="1:14" ht="45">
      <c r="A158" s="7" t="str">
        <f t="shared" si="6"/>
        <v>2022-05-18</v>
      </c>
      <c r="B158" s="7" t="str">
        <f>"1930"</f>
        <v>1930</v>
      </c>
      <c r="C158" s="6" t="s">
        <v>254</v>
      </c>
      <c r="D158" s="6" t="s">
        <v>396</v>
      </c>
      <c r="E158" s="7" t="str">
        <f>"01"</f>
        <v>01</v>
      </c>
      <c r="F158" s="7">
        <v>7</v>
      </c>
      <c r="G158" s="7" t="s">
        <v>14</v>
      </c>
      <c r="H158" s="7"/>
      <c r="I158" s="7"/>
      <c r="J158" s="5" t="s">
        <v>423</v>
      </c>
      <c r="K158" s="6" t="s">
        <v>255</v>
      </c>
      <c r="L158" s="7">
        <v>2020</v>
      </c>
      <c r="M158" s="7" t="s">
        <v>27</v>
      </c>
      <c r="N158" s="7"/>
    </row>
    <row r="159" spans="1:14" ht="60">
      <c r="A159" s="7" t="str">
        <f t="shared" si="6"/>
        <v>2022-05-18</v>
      </c>
      <c r="B159" s="7" t="str">
        <f>"2030"</f>
        <v>2030</v>
      </c>
      <c r="C159" s="6" t="s">
        <v>256</v>
      </c>
      <c r="D159" s="6"/>
      <c r="E159" s="7" t="str">
        <f>"2022"</f>
        <v>2022</v>
      </c>
      <c r="F159" s="7">
        <v>10</v>
      </c>
      <c r="G159" s="7" t="s">
        <v>57</v>
      </c>
      <c r="H159" s="7"/>
      <c r="I159" s="7"/>
      <c r="J159" s="5" t="s">
        <v>424</v>
      </c>
      <c r="K159" s="6" t="s">
        <v>257</v>
      </c>
      <c r="L159" s="7">
        <v>2022</v>
      </c>
      <c r="M159" s="7" t="s">
        <v>17</v>
      </c>
      <c r="N159" s="7"/>
    </row>
    <row r="160" spans="1:14" ht="75">
      <c r="A160" s="7" t="str">
        <f t="shared" si="6"/>
        <v>2022-05-18</v>
      </c>
      <c r="B160" s="7" t="str">
        <f>"2125"</f>
        <v>2125</v>
      </c>
      <c r="C160" s="6" t="s">
        <v>81</v>
      </c>
      <c r="D160" s="6"/>
      <c r="E160" s="7" t="str">
        <f>" "</f>
        <v> </v>
      </c>
      <c r="F160" s="7">
        <v>0</v>
      </c>
      <c r="G160" s="7"/>
      <c r="H160" s="7"/>
      <c r="I160" s="7" t="s">
        <v>16</v>
      </c>
      <c r="J160" s="5" t="s">
        <v>425</v>
      </c>
      <c r="K160" s="6" t="s">
        <v>403</v>
      </c>
      <c r="L160" s="7">
        <v>2020</v>
      </c>
      <c r="M160" s="7" t="s">
        <v>31</v>
      </c>
      <c r="N160" s="7"/>
    </row>
    <row r="161" spans="1:14" ht="75">
      <c r="A161" s="1" t="str">
        <f t="shared" si="6"/>
        <v>2022-05-18</v>
      </c>
      <c r="B161" s="1" t="str">
        <f>"2310"</f>
        <v>2310</v>
      </c>
      <c r="C161" s="2" t="s">
        <v>105</v>
      </c>
      <c r="E161" s="1" t="str">
        <f>"00"</f>
        <v>00</v>
      </c>
      <c r="F161" s="1">
        <v>0</v>
      </c>
      <c r="G161" s="1" t="s">
        <v>14</v>
      </c>
      <c r="H161" s="1" t="s">
        <v>79</v>
      </c>
      <c r="I161" s="1" t="s">
        <v>16</v>
      </c>
      <c r="J161" s="4"/>
      <c r="K161" s="2" t="s">
        <v>106</v>
      </c>
      <c r="L161" s="1">
        <v>2014</v>
      </c>
      <c r="M161" s="1" t="s">
        <v>17</v>
      </c>
      <c r="N161" s="1" t="s">
        <v>21</v>
      </c>
    </row>
    <row r="162" spans="1:13" ht="75">
      <c r="A162" s="1" t="str">
        <f t="shared" si="6"/>
        <v>2022-05-18</v>
      </c>
      <c r="B162" s="1" t="str">
        <f>"2400"</f>
        <v>2400</v>
      </c>
      <c r="C162" s="2" t="s">
        <v>13</v>
      </c>
      <c r="E162" s="1" t="str">
        <f aca="true" t="shared" si="7" ref="E162:E169">"02"</f>
        <v>02</v>
      </c>
      <c r="F162" s="1">
        <v>2</v>
      </c>
      <c r="G162" s="1" t="s">
        <v>14</v>
      </c>
      <c r="H162" s="1" t="s">
        <v>148</v>
      </c>
      <c r="I162" s="1" t="s">
        <v>16</v>
      </c>
      <c r="J162" s="4"/>
      <c r="K162" s="2" t="s">
        <v>213</v>
      </c>
      <c r="L162" s="1">
        <v>2011</v>
      </c>
      <c r="M162" s="1" t="s">
        <v>17</v>
      </c>
    </row>
    <row r="163" spans="1:13" ht="75">
      <c r="A163" s="1" t="str">
        <f t="shared" si="6"/>
        <v>2022-05-18</v>
      </c>
      <c r="B163" s="1" t="str">
        <f>"2500"</f>
        <v>2500</v>
      </c>
      <c r="C163" s="2" t="s">
        <v>13</v>
      </c>
      <c r="E163" s="1" t="str">
        <f t="shared" si="7"/>
        <v>02</v>
      </c>
      <c r="F163" s="1">
        <v>2</v>
      </c>
      <c r="G163" s="1" t="s">
        <v>14</v>
      </c>
      <c r="H163" s="1" t="s">
        <v>148</v>
      </c>
      <c r="I163" s="1" t="s">
        <v>16</v>
      </c>
      <c r="J163" s="4"/>
      <c r="K163" s="2" t="s">
        <v>213</v>
      </c>
      <c r="L163" s="1">
        <v>2011</v>
      </c>
      <c r="M163" s="1" t="s">
        <v>17</v>
      </c>
    </row>
    <row r="164" spans="1:13" ht="75">
      <c r="A164" s="1" t="str">
        <f t="shared" si="6"/>
        <v>2022-05-18</v>
      </c>
      <c r="B164" s="1" t="str">
        <f>"2600"</f>
        <v>2600</v>
      </c>
      <c r="C164" s="2" t="s">
        <v>13</v>
      </c>
      <c r="E164" s="1" t="str">
        <f t="shared" si="7"/>
        <v>02</v>
      </c>
      <c r="F164" s="1">
        <v>2</v>
      </c>
      <c r="G164" s="1" t="s">
        <v>14</v>
      </c>
      <c r="H164" s="1" t="s">
        <v>148</v>
      </c>
      <c r="I164" s="1" t="s">
        <v>16</v>
      </c>
      <c r="J164" s="4"/>
      <c r="K164" s="2" t="s">
        <v>213</v>
      </c>
      <c r="L164" s="1">
        <v>2011</v>
      </c>
      <c r="M164" s="1" t="s">
        <v>17</v>
      </c>
    </row>
    <row r="165" spans="1:13" ht="75">
      <c r="A165" s="1" t="str">
        <f t="shared" si="6"/>
        <v>2022-05-18</v>
      </c>
      <c r="B165" s="1" t="str">
        <f>"2700"</f>
        <v>2700</v>
      </c>
      <c r="C165" s="2" t="s">
        <v>13</v>
      </c>
      <c r="E165" s="1" t="str">
        <f t="shared" si="7"/>
        <v>02</v>
      </c>
      <c r="F165" s="1">
        <v>2</v>
      </c>
      <c r="G165" s="1" t="s">
        <v>14</v>
      </c>
      <c r="H165" s="1" t="s">
        <v>148</v>
      </c>
      <c r="I165" s="1" t="s">
        <v>16</v>
      </c>
      <c r="J165" s="4"/>
      <c r="K165" s="2" t="s">
        <v>213</v>
      </c>
      <c r="L165" s="1">
        <v>2011</v>
      </c>
      <c r="M165" s="1" t="s">
        <v>17</v>
      </c>
    </row>
    <row r="166" spans="1:13" ht="75">
      <c r="A166" s="1" t="str">
        <f t="shared" si="6"/>
        <v>2022-05-18</v>
      </c>
      <c r="B166" s="1" t="str">
        <f>"2800"</f>
        <v>2800</v>
      </c>
      <c r="C166" s="2" t="s">
        <v>13</v>
      </c>
      <c r="E166" s="1" t="str">
        <f t="shared" si="7"/>
        <v>02</v>
      </c>
      <c r="F166" s="1">
        <v>2</v>
      </c>
      <c r="G166" s="1" t="s">
        <v>14</v>
      </c>
      <c r="H166" s="1" t="s">
        <v>148</v>
      </c>
      <c r="I166" s="1" t="s">
        <v>16</v>
      </c>
      <c r="J166" s="4"/>
      <c r="K166" s="2" t="s">
        <v>213</v>
      </c>
      <c r="L166" s="1">
        <v>2011</v>
      </c>
      <c r="M166" s="1" t="s">
        <v>17</v>
      </c>
    </row>
    <row r="167" spans="1:13" ht="75">
      <c r="A167" s="1" t="str">
        <f aca="true" t="shared" si="8" ref="A167:A206">"2022-05-19"</f>
        <v>2022-05-19</v>
      </c>
      <c r="B167" s="1" t="str">
        <f>"0500"</f>
        <v>0500</v>
      </c>
      <c r="C167" s="2" t="s">
        <v>13</v>
      </c>
      <c r="E167" s="1" t="str">
        <f t="shared" si="7"/>
        <v>02</v>
      </c>
      <c r="F167" s="1">
        <v>2</v>
      </c>
      <c r="G167" s="1" t="s">
        <v>14</v>
      </c>
      <c r="H167" s="1" t="s">
        <v>148</v>
      </c>
      <c r="I167" s="1" t="s">
        <v>16</v>
      </c>
      <c r="J167" s="4"/>
      <c r="K167" s="2" t="s">
        <v>213</v>
      </c>
      <c r="L167" s="1">
        <v>2011</v>
      </c>
      <c r="M167" s="1" t="s">
        <v>17</v>
      </c>
    </row>
    <row r="168" spans="1:13" ht="30">
      <c r="A168" s="1" t="str">
        <f t="shared" si="8"/>
        <v>2022-05-19</v>
      </c>
      <c r="B168" s="1" t="str">
        <f>"0600"</f>
        <v>0600</v>
      </c>
      <c r="C168" s="2" t="s">
        <v>18</v>
      </c>
      <c r="D168" s="2" t="s">
        <v>258</v>
      </c>
      <c r="E168" s="1" t="str">
        <f t="shared" si="7"/>
        <v>02</v>
      </c>
      <c r="F168" s="1">
        <v>7</v>
      </c>
      <c r="G168" s="1" t="s">
        <v>22</v>
      </c>
      <c r="I168" s="1" t="s">
        <v>16</v>
      </c>
      <c r="J168" s="4"/>
      <c r="K168" s="2" t="s">
        <v>19</v>
      </c>
      <c r="L168" s="1">
        <v>2019</v>
      </c>
      <c r="M168" s="1" t="s">
        <v>17</v>
      </c>
    </row>
    <row r="169" spans="1:13" ht="30">
      <c r="A169" s="1" t="str">
        <f t="shared" si="8"/>
        <v>2022-05-19</v>
      </c>
      <c r="B169" s="1" t="str">
        <f>"0625"</f>
        <v>0625</v>
      </c>
      <c r="C169" s="2" t="s">
        <v>18</v>
      </c>
      <c r="D169" s="2" t="s">
        <v>259</v>
      </c>
      <c r="E169" s="1" t="str">
        <f t="shared" si="7"/>
        <v>02</v>
      </c>
      <c r="F169" s="1">
        <v>8</v>
      </c>
      <c r="G169" s="1" t="s">
        <v>22</v>
      </c>
      <c r="I169" s="1" t="s">
        <v>16</v>
      </c>
      <c r="J169" s="4"/>
      <c r="K169" s="2" t="s">
        <v>19</v>
      </c>
      <c r="L169" s="1">
        <v>2019</v>
      </c>
      <c r="M169" s="1" t="s">
        <v>17</v>
      </c>
    </row>
    <row r="170" spans="1:13" ht="60">
      <c r="A170" s="1" t="str">
        <f t="shared" si="8"/>
        <v>2022-05-19</v>
      </c>
      <c r="B170" s="1" t="str">
        <f>"0650"</f>
        <v>0650</v>
      </c>
      <c r="C170" s="2" t="s">
        <v>24</v>
      </c>
      <c r="D170" s="2" t="s">
        <v>261</v>
      </c>
      <c r="E170" s="1" t="str">
        <f>"01"</f>
        <v>01</v>
      </c>
      <c r="F170" s="1">
        <v>10</v>
      </c>
      <c r="G170" s="1" t="s">
        <v>22</v>
      </c>
      <c r="I170" s="1" t="s">
        <v>16</v>
      </c>
      <c r="J170" s="4"/>
      <c r="K170" s="2" t="s">
        <v>260</v>
      </c>
      <c r="L170" s="1">
        <v>2018</v>
      </c>
      <c r="M170" s="1" t="s">
        <v>27</v>
      </c>
    </row>
    <row r="171" spans="1:13" ht="60">
      <c r="A171" s="1" t="str">
        <f t="shared" si="8"/>
        <v>2022-05-19</v>
      </c>
      <c r="B171" s="1" t="str">
        <f>"0715"</f>
        <v>0715</v>
      </c>
      <c r="C171" s="2" t="s">
        <v>28</v>
      </c>
      <c r="D171" s="2" t="s">
        <v>30</v>
      </c>
      <c r="E171" s="1" t="str">
        <f>"03"</f>
        <v>03</v>
      </c>
      <c r="F171" s="1">
        <v>26</v>
      </c>
      <c r="G171" s="1" t="s">
        <v>22</v>
      </c>
      <c r="I171" s="1" t="s">
        <v>16</v>
      </c>
      <c r="J171" s="4"/>
      <c r="K171" s="2" t="s">
        <v>29</v>
      </c>
      <c r="L171" s="1">
        <v>2015</v>
      </c>
      <c r="M171" s="1" t="s">
        <v>31</v>
      </c>
    </row>
    <row r="172" spans="1:13" ht="75">
      <c r="A172" s="1" t="str">
        <f t="shared" si="8"/>
        <v>2022-05-19</v>
      </c>
      <c r="B172" s="1" t="str">
        <f>"0730"</f>
        <v>0730</v>
      </c>
      <c r="C172" s="2" t="s">
        <v>32</v>
      </c>
      <c r="D172" s="2" t="s">
        <v>263</v>
      </c>
      <c r="E172" s="1" t="str">
        <f>"01"</f>
        <v>01</v>
      </c>
      <c r="F172" s="1">
        <v>10</v>
      </c>
      <c r="G172" s="1" t="s">
        <v>22</v>
      </c>
      <c r="I172" s="1" t="s">
        <v>16</v>
      </c>
      <c r="J172" s="4"/>
      <c r="K172" s="2" t="s">
        <v>262</v>
      </c>
      <c r="L172" s="1">
        <v>2019</v>
      </c>
      <c r="M172" s="1" t="s">
        <v>31</v>
      </c>
    </row>
    <row r="173" spans="1:13" ht="75">
      <c r="A173" s="1" t="str">
        <f t="shared" si="8"/>
        <v>2022-05-19</v>
      </c>
      <c r="B173" s="1" t="str">
        <f>"0755"</f>
        <v>0755</v>
      </c>
      <c r="C173" s="2" t="s">
        <v>35</v>
      </c>
      <c r="D173" s="2" t="s">
        <v>264</v>
      </c>
      <c r="E173" s="1" t="str">
        <f>"01"</f>
        <v>01</v>
      </c>
      <c r="F173" s="1">
        <v>9</v>
      </c>
      <c r="G173" s="1" t="s">
        <v>22</v>
      </c>
      <c r="I173" s="1" t="s">
        <v>16</v>
      </c>
      <c r="J173" s="4"/>
      <c r="K173" s="2" t="s">
        <v>36</v>
      </c>
      <c r="L173" s="1">
        <v>2018</v>
      </c>
      <c r="M173" s="1" t="s">
        <v>27</v>
      </c>
    </row>
    <row r="174" spans="1:13" ht="60">
      <c r="A174" s="1" t="str">
        <f t="shared" si="8"/>
        <v>2022-05-19</v>
      </c>
      <c r="B174" s="1" t="str">
        <f>"0805"</f>
        <v>0805</v>
      </c>
      <c r="C174" s="2" t="s">
        <v>38</v>
      </c>
      <c r="D174" s="2" t="s">
        <v>266</v>
      </c>
      <c r="E174" s="1" t="str">
        <f>"01"</f>
        <v>01</v>
      </c>
      <c r="F174" s="1">
        <v>2</v>
      </c>
      <c r="G174" s="1" t="s">
        <v>22</v>
      </c>
      <c r="I174" s="1" t="s">
        <v>16</v>
      </c>
      <c r="J174" s="4"/>
      <c r="K174" s="2" t="s">
        <v>265</v>
      </c>
      <c r="L174" s="1">
        <v>2020</v>
      </c>
      <c r="M174" s="1" t="s">
        <v>27</v>
      </c>
    </row>
    <row r="175" spans="1:13" ht="60">
      <c r="A175" s="1" t="str">
        <f t="shared" si="8"/>
        <v>2022-05-19</v>
      </c>
      <c r="B175" s="1" t="str">
        <f>"0815"</f>
        <v>0815</v>
      </c>
      <c r="C175" s="2" t="s">
        <v>223</v>
      </c>
      <c r="D175" s="2" t="s">
        <v>268</v>
      </c>
      <c r="E175" s="1" t="str">
        <f>"01"</f>
        <v>01</v>
      </c>
      <c r="F175" s="1">
        <v>4</v>
      </c>
      <c r="G175" s="1" t="s">
        <v>22</v>
      </c>
      <c r="I175" s="1" t="s">
        <v>16</v>
      </c>
      <c r="J175" s="4"/>
      <c r="K175" s="2" t="s">
        <v>267</v>
      </c>
      <c r="L175" s="1">
        <v>2021</v>
      </c>
      <c r="M175" s="1" t="s">
        <v>44</v>
      </c>
    </row>
    <row r="176" spans="1:13" ht="30">
      <c r="A176" s="1" t="str">
        <f t="shared" si="8"/>
        <v>2022-05-19</v>
      </c>
      <c r="B176" s="1" t="str">
        <f>"0820"</f>
        <v>0820</v>
      </c>
      <c r="C176" s="2" t="s">
        <v>45</v>
      </c>
      <c r="E176" s="1" t="str">
        <f>"02"</f>
        <v>02</v>
      </c>
      <c r="F176" s="1">
        <v>7</v>
      </c>
      <c r="G176" s="1" t="s">
        <v>22</v>
      </c>
      <c r="I176" s="1" t="s">
        <v>16</v>
      </c>
      <c r="J176" s="4"/>
      <c r="K176" s="2" t="s">
        <v>46</v>
      </c>
      <c r="L176" s="1">
        <v>2011</v>
      </c>
      <c r="M176" s="1" t="s">
        <v>17</v>
      </c>
    </row>
    <row r="177" spans="1:13" ht="75">
      <c r="A177" s="1" t="str">
        <f t="shared" si="8"/>
        <v>2022-05-19</v>
      </c>
      <c r="B177" s="1" t="str">
        <f>"0845"</f>
        <v>0845</v>
      </c>
      <c r="C177" s="2" t="s">
        <v>47</v>
      </c>
      <c r="E177" s="1" t="str">
        <f>"01"</f>
        <v>01</v>
      </c>
      <c r="F177" s="1">
        <v>8</v>
      </c>
      <c r="G177" s="1" t="s">
        <v>14</v>
      </c>
      <c r="H177" s="1" t="s">
        <v>48</v>
      </c>
      <c r="I177" s="1" t="s">
        <v>16</v>
      </c>
      <c r="J177" s="4"/>
      <c r="K177" s="2" t="s">
        <v>49</v>
      </c>
      <c r="L177" s="1">
        <v>2012</v>
      </c>
      <c r="M177" s="1" t="s">
        <v>17</v>
      </c>
    </row>
    <row r="178" spans="1:13" ht="75">
      <c r="A178" s="1" t="str">
        <f t="shared" si="8"/>
        <v>2022-05-19</v>
      </c>
      <c r="B178" s="1" t="str">
        <f>"0910"</f>
        <v>0910</v>
      </c>
      <c r="C178" s="2" t="s">
        <v>50</v>
      </c>
      <c r="D178" s="2" t="s">
        <v>270</v>
      </c>
      <c r="E178" s="1" t="str">
        <f>"02"</f>
        <v>02</v>
      </c>
      <c r="F178" s="1">
        <v>1</v>
      </c>
      <c r="G178" s="1" t="s">
        <v>22</v>
      </c>
      <c r="H178" s="1" t="s">
        <v>48</v>
      </c>
      <c r="I178" s="1" t="s">
        <v>16</v>
      </c>
      <c r="J178" s="4"/>
      <c r="K178" s="2" t="s">
        <v>269</v>
      </c>
      <c r="L178" s="1">
        <v>2014</v>
      </c>
      <c r="M178" s="1" t="s">
        <v>17</v>
      </c>
    </row>
    <row r="179" spans="1:13" ht="75">
      <c r="A179" s="1" t="str">
        <f t="shared" si="8"/>
        <v>2022-05-19</v>
      </c>
      <c r="B179" s="1" t="str">
        <f>"0935"</f>
        <v>0935</v>
      </c>
      <c r="C179" s="2" t="s">
        <v>53</v>
      </c>
      <c r="D179" s="2" t="s">
        <v>272</v>
      </c>
      <c r="E179" s="1" t="str">
        <f>"04"</f>
        <v>04</v>
      </c>
      <c r="F179" s="1">
        <v>4</v>
      </c>
      <c r="G179" s="1" t="s">
        <v>22</v>
      </c>
      <c r="I179" s="1" t="s">
        <v>16</v>
      </c>
      <c r="J179" s="4"/>
      <c r="K179" s="2" t="s">
        <v>271</v>
      </c>
      <c r="L179" s="1">
        <v>2020</v>
      </c>
      <c r="M179" s="1" t="s">
        <v>27</v>
      </c>
    </row>
    <row r="180" spans="1:14" ht="45">
      <c r="A180" s="1" t="str">
        <f t="shared" si="8"/>
        <v>2022-05-19</v>
      </c>
      <c r="B180" s="1" t="str">
        <f>"1000"</f>
        <v>1000</v>
      </c>
      <c r="C180" s="2" t="s">
        <v>134</v>
      </c>
      <c r="D180" s="2" t="s">
        <v>253</v>
      </c>
      <c r="E180" s="1" t="str">
        <f>"01"</f>
        <v>01</v>
      </c>
      <c r="F180" s="1">
        <v>5</v>
      </c>
      <c r="G180" s="1" t="s">
        <v>14</v>
      </c>
      <c r="H180" s="1" t="s">
        <v>48</v>
      </c>
      <c r="I180" s="1" t="s">
        <v>16</v>
      </c>
      <c r="J180" s="4"/>
      <c r="K180" s="2" t="s">
        <v>252</v>
      </c>
      <c r="L180" s="1">
        <v>2015</v>
      </c>
      <c r="M180" s="1" t="s">
        <v>27</v>
      </c>
      <c r="N180" s="1" t="s">
        <v>21</v>
      </c>
    </row>
    <row r="181" spans="1:13" ht="60">
      <c r="A181" s="1" t="str">
        <f t="shared" si="8"/>
        <v>2022-05-19</v>
      </c>
      <c r="B181" s="1" t="str">
        <f>"1050"</f>
        <v>1050</v>
      </c>
      <c r="C181" s="2" t="s">
        <v>256</v>
      </c>
      <c r="E181" s="1" t="str">
        <f>"2022"</f>
        <v>2022</v>
      </c>
      <c r="F181" s="1">
        <v>10</v>
      </c>
      <c r="G181" s="1" t="s">
        <v>57</v>
      </c>
      <c r="I181" s="1" t="s">
        <v>16</v>
      </c>
      <c r="J181" s="4"/>
      <c r="K181" s="2" t="s">
        <v>257</v>
      </c>
      <c r="L181" s="1">
        <v>2022</v>
      </c>
      <c r="M181" s="1" t="s">
        <v>17</v>
      </c>
    </row>
    <row r="182" spans="1:13" ht="75">
      <c r="A182" s="1" t="str">
        <f t="shared" si="8"/>
        <v>2022-05-19</v>
      </c>
      <c r="B182" s="1" t="str">
        <f>"1145"</f>
        <v>1145</v>
      </c>
      <c r="C182" s="2" t="s">
        <v>273</v>
      </c>
      <c r="E182" s="1" t="str">
        <f>" "</f>
        <v> </v>
      </c>
      <c r="F182" s="1">
        <v>0</v>
      </c>
      <c r="G182" s="1" t="s">
        <v>14</v>
      </c>
      <c r="I182" s="1" t="s">
        <v>16</v>
      </c>
      <c r="J182" s="4"/>
      <c r="K182" s="2" t="s">
        <v>274</v>
      </c>
      <c r="L182" s="1">
        <v>2019</v>
      </c>
      <c r="M182" s="1" t="s">
        <v>17</v>
      </c>
    </row>
    <row r="183" spans="1:13" ht="75">
      <c r="A183" s="1" t="str">
        <f t="shared" si="8"/>
        <v>2022-05-19</v>
      </c>
      <c r="B183" s="1" t="str">
        <f>"1215"</f>
        <v>1215</v>
      </c>
      <c r="C183" s="2" t="s">
        <v>81</v>
      </c>
      <c r="E183" s="1" t="str">
        <f>" "</f>
        <v> </v>
      </c>
      <c r="F183" s="1">
        <v>0</v>
      </c>
      <c r="I183" s="1" t="s">
        <v>16</v>
      </c>
      <c r="J183" s="4"/>
      <c r="K183" s="2" t="s">
        <v>403</v>
      </c>
      <c r="L183" s="1">
        <v>2020</v>
      </c>
      <c r="M183" s="1" t="s">
        <v>31</v>
      </c>
    </row>
    <row r="184" spans="1:13" ht="75">
      <c r="A184" s="1" t="str">
        <f t="shared" si="8"/>
        <v>2022-05-19</v>
      </c>
      <c r="B184" s="1" t="str">
        <f>"1400"</f>
        <v>1400</v>
      </c>
      <c r="C184" s="2" t="s">
        <v>107</v>
      </c>
      <c r="E184" s="1" t="str">
        <f>"03"</f>
        <v>03</v>
      </c>
      <c r="F184" s="1">
        <v>199</v>
      </c>
      <c r="G184" s="1" t="s">
        <v>14</v>
      </c>
      <c r="H184" s="1" t="s">
        <v>275</v>
      </c>
      <c r="I184" s="1" t="s">
        <v>16</v>
      </c>
      <c r="J184" s="4"/>
      <c r="K184" s="2" t="s">
        <v>276</v>
      </c>
      <c r="L184" s="1">
        <v>2020</v>
      </c>
      <c r="M184" s="1" t="s">
        <v>109</v>
      </c>
    </row>
    <row r="185" spans="1:13" ht="60">
      <c r="A185" s="1" t="str">
        <f t="shared" si="8"/>
        <v>2022-05-19</v>
      </c>
      <c r="B185" s="1" t="str">
        <f>"1430"</f>
        <v>1430</v>
      </c>
      <c r="C185" s="2" t="s">
        <v>110</v>
      </c>
      <c r="D185" s="2" t="s">
        <v>278</v>
      </c>
      <c r="E185" s="1" t="str">
        <f>"01"</f>
        <v>01</v>
      </c>
      <c r="F185" s="1">
        <v>9</v>
      </c>
      <c r="G185" s="1" t="s">
        <v>22</v>
      </c>
      <c r="I185" s="1" t="s">
        <v>16</v>
      </c>
      <c r="J185" s="4"/>
      <c r="K185" s="2" t="s">
        <v>277</v>
      </c>
      <c r="L185" s="1">
        <v>2018</v>
      </c>
      <c r="M185" s="1" t="s">
        <v>31</v>
      </c>
    </row>
    <row r="186" spans="1:13" ht="45">
      <c r="A186" s="1" t="str">
        <f t="shared" si="8"/>
        <v>2022-05-19</v>
      </c>
      <c r="B186" s="1" t="str">
        <f>"1500"</f>
        <v>1500</v>
      </c>
      <c r="C186" s="2" t="s">
        <v>50</v>
      </c>
      <c r="D186" s="2" t="s">
        <v>227</v>
      </c>
      <c r="E186" s="1" t="str">
        <f>"03"</f>
        <v>03</v>
      </c>
      <c r="F186" s="1">
        <v>13</v>
      </c>
      <c r="G186" s="1" t="s">
        <v>14</v>
      </c>
      <c r="H186" s="1" t="s">
        <v>79</v>
      </c>
      <c r="I186" s="1" t="s">
        <v>16</v>
      </c>
      <c r="J186" s="4"/>
      <c r="K186" s="2" t="s">
        <v>226</v>
      </c>
      <c r="L186" s="1">
        <v>2015</v>
      </c>
      <c r="M186" s="1" t="s">
        <v>17</v>
      </c>
    </row>
    <row r="187" spans="1:13" ht="75">
      <c r="A187" s="1" t="str">
        <f t="shared" si="8"/>
        <v>2022-05-19</v>
      </c>
      <c r="B187" s="1" t="str">
        <f>"1525"</f>
        <v>1525</v>
      </c>
      <c r="C187" s="2" t="s">
        <v>53</v>
      </c>
      <c r="D187" s="2" t="s">
        <v>280</v>
      </c>
      <c r="E187" s="1" t="str">
        <f>"03"</f>
        <v>03</v>
      </c>
      <c r="F187" s="1">
        <v>7</v>
      </c>
      <c r="G187" s="1" t="s">
        <v>22</v>
      </c>
      <c r="I187" s="1" t="s">
        <v>16</v>
      </c>
      <c r="J187" s="4"/>
      <c r="K187" s="2" t="s">
        <v>279</v>
      </c>
      <c r="L187" s="1">
        <v>2019</v>
      </c>
      <c r="M187" s="1" t="s">
        <v>27</v>
      </c>
    </row>
    <row r="188" spans="1:13" ht="75">
      <c r="A188" s="1" t="str">
        <f t="shared" si="8"/>
        <v>2022-05-19</v>
      </c>
      <c r="B188" s="1" t="str">
        <f>"1550"</f>
        <v>1550</v>
      </c>
      <c r="C188" s="2" t="s">
        <v>38</v>
      </c>
      <c r="D188" s="2" t="s">
        <v>282</v>
      </c>
      <c r="E188" s="1" t="str">
        <f>"01"</f>
        <v>01</v>
      </c>
      <c r="F188" s="1">
        <v>21</v>
      </c>
      <c r="G188" s="1" t="s">
        <v>14</v>
      </c>
      <c r="I188" s="1" t="s">
        <v>16</v>
      </c>
      <c r="J188" s="4"/>
      <c r="K188" s="2" t="s">
        <v>281</v>
      </c>
      <c r="L188" s="1">
        <v>2020</v>
      </c>
      <c r="M188" s="1" t="s">
        <v>27</v>
      </c>
    </row>
    <row r="189" spans="1:13" ht="75">
      <c r="A189" s="1" t="str">
        <f t="shared" si="8"/>
        <v>2022-05-19</v>
      </c>
      <c r="B189" s="1" t="str">
        <f>"1600"</f>
        <v>1600</v>
      </c>
      <c r="C189" s="2" t="s">
        <v>117</v>
      </c>
      <c r="D189" s="2" t="s">
        <v>283</v>
      </c>
      <c r="E189" s="1" t="str">
        <f>"03"</f>
        <v>03</v>
      </c>
      <c r="F189" s="1">
        <v>3</v>
      </c>
      <c r="G189" s="1" t="s">
        <v>22</v>
      </c>
      <c r="I189" s="1" t="s">
        <v>16</v>
      </c>
      <c r="J189" s="4"/>
      <c r="K189" s="2" t="s">
        <v>118</v>
      </c>
      <c r="L189" s="1">
        <v>2019</v>
      </c>
      <c r="M189" s="1" t="s">
        <v>17</v>
      </c>
    </row>
    <row r="190" spans="1:14" ht="30">
      <c r="A190" s="1" t="str">
        <f t="shared" si="8"/>
        <v>2022-05-19</v>
      </c>
      <c r="B190" s="1" t="str">
        <f>"1610"</f>
        <v>1610</v>
      </c>
      <c r="C190" s="2" t="s">
        <v>120</v>
      </c>
      <c r="D190" s="2" t="s">
        <v>397</v>
      </c>
      <c r="E190" s="1" t="str">
        <f>"01"</f>
        <v>01</v>
      </c>
      <c r="F190" s="1">
        <v>13</v>
      </c>
      <c r="G190" s="1" t="s">
        <v>14</v>
      </c>
      <c r="H190" s="1" t="s">
        <v>48</v>
      </c>
      <c r="I190" s="1" t="s">
        <v>16</v>
      </c>
      <c r="J190" s="4"/>
      <c r="K190" s="2" t="s">
        <v>284</v>
      </c>
      <c r="L190" s="1">
        <v>2017</v>
      </c>
      <c r="M190" s="1" t="s">
        <v>17</v>
      </c>
      <c r="N190" s="1" t="s">
        <v>21</v>
      </c>
    </row>
    <row r="191" spans="1:13" ht="75">
      <c r="A191" s="1" t="str">
        <f t="shared" si="8"/>
        <v>2022-05-19</v>
      </c>
      <c r="B191" s="1" t="str">
        <f>"1635"</f>
        <v>1635</v>
      </c>
      <c r="C191" s="2" t="s">
        <v>32</v>
      </c>
      <c r="D191" s="2" t="s">
        <v>95</v>
      </c>
      <c r="E191" s="1" t="str">
        <f>"01"</f>
        <v>01</v>
      </c>
      <c r="F191" s="1">
        <v>7</v>
      </c>
      <c r="G191" s="1" t="s">
        <v>22</v>
      </c>
      <c r="I191" s="1" t="s">
        <v>16</v>
      </c>
      <c r="J191" s="4"/>
      <c r="K191" s="2" t="s">
        <v>94</v>
      </c>
      <c r="L191" s="1">
        <v>2019</v>
      </c>
      <c r="M191" s="1" t="s">
        <v>31</v>
      </c>
    </row>
    <row r="192" spans="1:13" ht="75">
      <c r="A192" s="1" t="str">
        <f t="shared" si="8"/>
        <v>2022-05-19</v>
      </c>
      <c r="B192" s="1" t="str">
        <f>"1700"</f>
        <v>1700</v>
      </c>
      <c r="C192" s="2" t="s">
        <v>125</v>
      </c>
      <c r="D192" s="2" t="s">
        <v>398</v>
      </c>
      <c r="E192" s="1" t="str">
        <f>"2019"</f>
        <v>2019</v>
      </c>
      <c r="F192" s="1">
        <v>5</v>
      </c>
      <c r="G192" s="1" t="s">
        <v>14</v>
      </c>
      <c r="I192" s="1" t="s">
        <v>16</v>
      </c>
      <c r="J192" s="4"/>
      <c r="K192" s="2" t="s">
        <v>285</v>
      </c>
      <c r="L192" s="1">
        <v>2019</v>
      </c>
      <c r="M192" s="1" t="s">
        <v>17</v>
      </c>
    </row>
    <row r="193" spans="1:13" ht="75">
      <c r="A193" s="1" t="str">
        <f t="shared" si="8"/>
        <v>2022-05-19</v>
      </c>
      <c r="B193" s="1" t="str">
        <f>"1715"</f>
        <v>1715</v>
      </c>
      <c r="C193" s="2" t="s">
        <v>187</v>
      </c>
      <c r="D193" s="2" t="s">
        <v>399</v>
      </c>
      <c r="E193" s="1" t="str">
        <f>"2019"</f>
        <v>2019</v>
      </c>
      <c r="F193" s="1">
        <v>6</v>
      </c>
      <c r="G193" s="1" t="s">
        <v>22</v>
      </c>
      <c r="I193" s="1" t="s">
        <v>16</v>
      </c>
      <c r="J193" s="4"/>
      <c r="K193" s="2" t="s">
        <v>286</v>
      </c>
      <c r="L193" s="1">
        <v>2019</v>
      </c>
      <c r="M193" s="1" t="s">
        <v>17</v>
      </c>
    </row>
    <row r="194" spans="1:13" ht="75">
      <c r="A194" s="1" t="str">
        <f t="shared" si="8"/>
        <v>2022-05-19</v>
      </c>
      <c r="B194" s="1" t="str">
        <f>"1730"</f>
        <v>1730</v>
      </c>
      <c r="C194" s="2" t="s">
        <v>287</v>
      </c>
      <c r="E194" s="1" t="str">
        <f>"2021"</f>
        <v>2021</v>
      </c>
      <c r="F194" s="1">
        <v>54</v>
      </c>
      <c r="G194" s="1" t="s">
        <v>57</v>
      </c>
      <c r="J194" s="4"/>
      <c r="K194" s="2" t="s">
        <v>288</v>
      </c>
      <c r="L194" s="1">
        <v>2021</v>
      </c>
      <c r="M194" s="1" t="s">
        <v>289</v>
      </c>
    </row>
    <row r="195" spans="1:13" ht="45">
      <c r="A195" s="1" t="str">
        <f t="shared" si="8"/>
        <v>2022-05-19</v>
      </c>
      <c r="B195" s="1" t="str">
        <f>"1800"</f>
        <v>1800</v>
      </c>
      <c r="C195" s="2" t="s">
        <v>132</v>
      </c>
      <c r="D195" s="2" t="s">
        <v>291</v>
      </c>
      <c r="E195" s="1" t="str">
        <f>"2020"</f>
        <v>2020</v>
      </c>
      <c r="F195" s="1">
        <v>4</v>
      </c>
      <c r="G195" s="1" t="s">
        <v>22</v>
      </c>
      <c r="I195" s="1" t="s">
        <v>16</v>
      </c>
      <c r="J195" s="4"/>
      <c r="K195" s="2" t="s">
        <v>290</v>
      </c>
      <c r="L195" s="1">
        <v>2020</v>
      </c>
      <c r="M195" s="1" t="s">
        <v>17</v>
      </c>
    </row>
    <row r="196" spans="1:13" ht="60">
      <c r="A196" s="1" t="str">
        <f t="shared" si="8"/>
        <v>2022-05-19</v>
      </c>
      <c r="B196" s="1" t="str">
        <f>"1830"</f>
        <v>1830</v>
      </c>
      <c r="C196" s="2" t="s">
        <v>73</v>
      </c>
      <c r="E196" s="1" t="str">
        <f>"2022"</f>
        <v>2022</v>
      </c>
      <c r="F196" s="1">
        <v>94</v>
      </c>
      <c r="G196" s="1" t="s">
        <v>57</v>
      </c>
      <c r="J196" s="4"/>
      <c r="K196" s="2" t="s">
        <v>74</v>
      </c>
      <c r="L196" s="1">
        <v>0</v>
      </c>
      <c r="M196" s="1" t="s">
        <v>17</v>
      </c>
    </row>
    <row r="197" spans="1:14" ht="75">
      <c r="A197" s="7" t="str">
        <f t="shared" si="8"/>
        <v>2022-05-19</v>
      </c>
      <c r="B197" s="7" t="str">
        <f>"1840"</f>
        <v>1840</v>
      </c>
      <c r="C197" s="6" t="s">
        <v>134</v>
      </c>
      <c r="D197" s="6" t="s">
        <v>293</v>
      </c>
      <c r="E197" s="7" t="str">
        <f>"02"</f>
        <v>02</v>
      </c>
      <c r="F197" s="7">
        <v>1</v>
      </c>
      <c r="G197" s="7" t="s">
        <v>22</v>
      </c>
      <c r="H197" s="7"/>
      <c r="I197" s="7" t="s">
        <v>16</v>
      </c>
      <c r="J197" s="5" t="s">
        <v>416</v>
      </c>
      <c r="K197" s="6" t="s">
        <v>292</v>
      </c>
      <c r="L197" s="7">
        <v>2015</v>
      </c>
      <c r="M197" s="7" t="s">
        <v>27</v>
      </c>
      <c r="N197" s="7" t="s">
        <v>21</v>
      </c>
    </row>
    <row r="198" spans="1:14" ht="75">
      <c r="A198" s="7" t="str">
        <f t="shared" si="8"/>
        <v>2022-05-19</v>
      </c>
      <c r="B198" s="7" t="str">
        <f>"1930"</f>
        <v>1930</v>
      </c>
      <c r="C198" s="6" t="s">
        <v>294</v>
      </c>
      <c r="D198" s="6" t="s">
        <v>296</v>
      </c>
      <c r="E198" s="7" t="str">
        <f>"02"</f>
        <v>02</v>
      </c>
      <c r="F198" s="7">
        <v>6</v>
      </c>
      <c r="G198" s="7" t="s">
        <v>14</v>
      </c>
      <c r="H198" s="7"/>
      <c r="I198" s="7" t="s">
        <v>16</v>
      </c>
      <c r="J198" s="5" t="s">
        <v>426</v>
      </c>
      <c r="K198" s="6" t="s">
        <v>295</v>
      </c>
      <c r="L198" s="7">
        <v>2018</v>
      </c>
      <c r="M198" s="7" t="s">
        <v>17</v>
      </c>
      <c r="N198" s="7"/>
    </row>
    <row r="199" spans="1:14" ht="30">
      <c r="A199" s="7" t="str">
        <f t="shared" si="8"/>
        <v>2022-05-19</v>
      </c>
      <c r="B199" s="7" t="str">
        <f>"2030"</f>
        <v>2030</v>
      </c>
      <c r="C199" s="6" t="s">
        <v>297</v>
      </c>
      <c r="D199" s="6" t="s">
        <v>298</v>
      </c>
      <c r="E199" s="7" t="str">
        <f>"02"</f>
        <v>02</v>
      </c>
      <c r="F199" s="7">
        <v>5</v>
      </c>
      <c r="G199" s="7" t="s">
        <v>86</v>
      </c>
      <c r="H199" s="7"/>
      <c r="I199" s="7"/>
      <c r="J199" s="5" t="s">
        <v>427</v>
      </c>
      <c r="K199" s="6" t="s">
        <v>404</v>
      </c>
      <c r="L199" s="7">
        <v>2020</v>
      </c>
      <c r="M199" s="7" t="s">
        <v>27</v>
      </c>
      <c r="N199" s="7"/>
    </row>
    <row r="200" spans="1:14" ht="75">
      <c r="A200" s="7" t="str">
        <f t="shared" si="8"/>
        <v>2022-05-19</v>
      </c>
      <c r="B200" s="7" t="str">
        <f>"2130"</f>
        <v>2130</v>
      </c>
      <c r="C200" s="6" t="s">
        <v>299</v>
      </c>
      <c r="D200" s="6" t="s">
        <v>71</v>
      </c>
      <c r="E200" s="7" t="str">
        <f>" "</f>
        <v> </v>
      </c>
      <c r="F200" s="7">
        <v>0</v>
      </c>
      <c r="G200" s="7"/>
      <c r="H200" s="7"/>
      <c r="I200" s="7"/>
      <c r="J200" s="5" t="s">
        <v>428</v>
      </c>
      <c r="K200" s="6" t="s">
        <v>405</v>
      </c>
      <c r="L200" s="7">
        <v>2014</v>
      </c>
      <c r="M200" s="7" t="s">
        <v>31</v>
      </c>
      <c r="N200" s="7"/>
    </row>
    <row r="201" spans="1:13" ht="60">
      <c r="A201" s="1" t="str">
        <f t="shared" si="8"/>
        <v>2022-05-19</v>
      </c>
      <c r="B201" s="1" t="str">
        <f>"2330"</f>
        <v>2330</v>
      </c>
      <c r="C201" s="2" t="s">
        <v>300</v>
      </c>
      <c r="D201" s="2" t="s">
        <v>302</v>
      </c>
      <c r="E201" s="1" t="str">
        <f aca="true" t="shared" si="9" ref="E201:E209">"02"</f>
        <v>02</v>
      </c>
      <c r="F201" s="1">
        <v>3</v>
      </c>
      <c r="G201" s="1" t="s">
        <v>22</v>
      </c>
      <c r="I201" s="1" t="s">
        <v>16</v>
      </c>
      <c r="J201" s="4"/>
      <c r="K201" s="2" t="s">
        <v>301</v>
      </c>
      <c r="L201" s="1">
        <v>2020</v>
      </c>
      <c r="M201" s="1" t="s">
        <v>17</v>
      </c>
    </row>
    <row r="202" spans="1:13" ht="75">
      <c r="A202" s="1" t="str">
        <f t="shared" si="8"/>
        <v>2022-05-19</v>
      </c>
      <c r="B202" s="1" t="str">
        <f>"2400"</f>
        <v>2400</v>
      </c>
      <c r="C202" s="2" t="s">
        <v>13</v>
      </c>
      <c r="E202" s="1" t="str">
        <f t="shared" si="9"/>
        <v>02</v>
      </c>
      <c r="F202" s="1">
        <v>3</v>
      </c>
      <c r="G202" s="1" t="s">
        <v>14</v>
      </c>
      <c r="H202" s="1" t="s">
        <v>148</v>
      </c>
      <c r="I202" s="1" t="s">
        <v>16</v>
      </c>
      <c r="J202" s="4"/>
      <c r="K202" s="2" t="s">
        <v>213</v>
      </c>
      <c r="L202" s="1">
        <v>2011</v>
      </c>
      <c r="M202" s="1" t="s">
        <v>17</v>
      </c>
    </row>
    <row r="203" spans="1:13" ht="75">
      <c r="A203" s="1" t="str">
        <f t="shared" si="8"/>
        <v>2022-05-19</v>
      </c>
      <c r="B203" s="1" t="str">
        <f>"2500"</f>
        <v>2500</v>
      </c>
      <c r="C203" s="2" t="s">
        <v>13</v>
      </c>
      <c r="E203" s="1" t="str">
        <f t="shared" si="9"/>
        <v>02</v>
      </c>
      <c r="F203" s="1">
        <v>3</v>
      </c>
      <c r="G203" s="1" t="s">
        <v>14</v>
      </c>
      <c r="H203" s="1" t="s">
        <v>148</v>
      </c>
      <c r="I203" s="1" t="s">
        <v>16</v>
      </c>
      <c r="J203" s="4"/>
      <c r="K203" s="2" t="s">
        <v>213</v>
      </c>
      <c r="L203" s="1">
        <v>2011</v>
      </c>
      <c r="M203" s="1" t="s">
        <v>17</v>
      </c>
    </row>
    <row r="204" spans="1:13" ht="75">
      <c r="A204" s="1" t="str">
        <f t="shared" si="8"/>
        <v>2022-05-19</v>
      </c>
      <c r="B204" s="1" t="str">
        <f>"2600"</f>
        <v>2600</v>
      </c>
      <c r="C204" s="2" t="s">
        <v>13</v>
      </c>
      <c r="E204" s="1" t="str">
        <f t="shared" si="9"/>
        <v>02</v>
      </c>
      <c r="F204" s="1">
        <v>3</v>
      </c>
      <c r="G204" s="1" t="s">
        <v>14</v>
      </c>
      <c r="H204" s="1" t="s">
        <v>148</v>
      </c>
      <c r="I204" s="1" t="s">
        <v>16</v>
      </c>
      <c r="J204" s="4"/>
      <c r="K204" s="2" t="s">
        <v>213</v>
      </c>
      <c r="L204" s="1">
        <v>2011</v>
      </c>
      <c r="M204" s="1" t="s">
        <v>17</v>
      </c>
    </row>
    <row r="205" spans="1:13" ht="75">
      <c r="A205" s="1" t="str">
        <f t="shared" si="8"/>
        <v>2022-05-19</v>
      </c>
      <c r="B205" s="1" t="str">
        <f>"2700"</f>
        <v>2700</v>
      </c>
      <c r="C205" s="2" t="s">
        <v>13</v>
      </c>
      <c r="E205" s="1" t="str">
        <f t="shared" si="9"/>
        <v>02</v>
      </c>
      <c r="F205" s="1">
        <v>3</v>
      </c>
      <c r="G205" s="1" t="s">
        <v>14</v>
      </c>
      <c r="H205" s="1" t="s">
        <v>148</v>
      </c>
      <c r="I205" s="1" t="s">
        <v>16</v>
      </c>
      <c r="J205" s="4"/>
      <c r="K205" s="2" t="s">
        <v>213</v>
      </c>
      <c r="L205" s="1">
        <v>2011</v>
      </c>
      <c r="M205" s="1" t="s">
        <v>17</v>
      </c>
    </row>
    <row r="206" spans="1:13" ht="75">
      <c r="A206" s="1" t="str">
        <f t="shared" si="8"/>
        <v>2022-05-19</v>
      </c>
      <c r="B206" s="1" t="str">
        <f>"2800"</f>
        <v>2800</v>
      </c>
      <c r="C206" s="2" t="s">
        <v>13</v>
      </c>
      <c r="E206" s="1" t="str">
        <f t="shared" si="9"/>
        <v>02</v>
      </c>
      <c r="F206" s="1">
        <v>3</v>
      </c>
      <c r="G206" s="1" t="s">
        <v>14</v>
      </c>
      <c r="H206" s="1" t="s">
        <v>148</v>
      </c>
      <c r="I206" s="1" t="s">
        <v>16</v>
      </c>
      <c r="J206" s="4"/>
      <c r="K206" s="2" t="s">
        <v>213</v>
      </c>
      <c r="L206" s="1">
        <v>2011</v>
      </c>
      <c r="M206" s="1" t="s">
        <v>17</v>
      </c>
    </row>
    <row r="207" spans="1:13" ht="75">
      <c r="A207" s="1" t="str">
        <f aca="true" t="shared" si="10" ref="A207:A248">"2022-05-20"</f>
        <v>2022-05-20</v>
      </c>
      <c r="B207" s="1" t="str">
        <f>"0500"</f>
        <v>0500</v>
      </c>
      <c r="C207" s="2" t="s">
        <v>13</v>
      </c>
      <c r="E207" s="1" t="str">
        <f t="shared" si="9"/>
        <v>02</v>
      </c>
      <c r="F207" s="1">
        <v>3</v>
      </c>
      <c r="G207" s="1" t="s">
        <v>14</v>
      </c>
      <c r="H207" s="1" t="s">
        <v>148</v>
      </c>
      <c r="I207" s="1" t="s">
        <v>16</v>
      </c>
      <c r="J207" s="4"/>
      <c r="K207" s="2" t="s">
        <v>213</v>
      </c>
      <c r="L207" s="1">
        <v>2011</v>
      </c>
      <c r="M207" s="1" t="s">
        <v>17</v>
      </c>
    </row>
    <row r="208" spans="1:13" ht="30">
      <c r="A208" s="1" t="str">
        <f t="shared" si="10"/>
        <v>2022-05-20</v>
      </c>
      <c r="B208" s="1" t="str">
        <f>"0600"</f>
        <v>0600</v>
      </c>
      <c r="C208" s="2" t="s">
        <v>18</v>
      </c>
      <c r="D208" s="2" t="s">
        <v>303</v>
      </c>
      <c r="E208" s="1" t="str">
        <f t="shared" si="9"/>
        <v>02</v>
      </c>
      <c r="F208" s="1">
        <v>9</v>
      </c>
      <c r="G208" s="1" t="s">
        <v>14</v>
      </c>
      <c r="I208" s="1" t="s">
        <v>16</v>
      </c>
      <c r="J208" s="4"/>
      <c r="K208" s="2" t="s">
        <v>19</v>
      </c>
      <c r="L208" s="1">
        <v>2019</v>
      </c>
      <c r="M208" s="1" t="s">
        <v>17</v>
      </c>
    </row>
    <row r="209" spans="1:13" ht="30">
      <c r="A209" s="1" t="str">
        <f t="shared" si="10"/>
        <v>2022-05-20</v>
      </c>
      <c r="B209" s="1" t="str">
        <f>"0625"</f>
        <v>0625</v>
      </c>
      <c r="C209" s="2" t="s">
        <v>18</v>
      </c>
      <c r="D209" s="2" t="s">
        <v>304</v>
      </c>
      <c r="E209" s="1" t="str">
        <f t="shared" si="9"/>
        <v>02</v>
      </c>
      <c r="F209" s="1">
        <v>10</v>
      </c>
      <c r="G209" s="1" t="s">
        <v>22</v>
      </c>
      <c r="I209" s="1" t="s">
        <v>16</v>
      </c>
      <c r="J209" s="4"/>
      <c r="K209" s="2" t="s">
        <v>19</v>
      </c>
      <c r="L209" s="1">
        <v>2019</v>
      </c>
      <c r="M209" s="1" t="s">
        <v>17</v>
      </c>
    </row>
    <row r="210" spans="1:13" ht="45">
      <c r="A210" s="1" t="str">
        <f t="shared" si="10"/>
        <v>2022-05-20</v>
      </c>
      <c r="B210" s="1" t="str">
        <f>"0650"</f>
        <v>0650</v>
      </c>
      <c r="C210" s="2" t="s">
        <v>24</v>
      </c>
      <c r="D210" s="2" t="s">
        <v>306</v>
      </c>
      <c r="E210" s="1" t="str">
        <f>"01"</f>
        <v>01</v>
      </c>
      <c r="F210" s="1">
        <v>11</v>
      </c>
      <c r="G210" s="1" t="s">
        <v>22</v>
      </c>
      <c r="I210" s="1" t="s">
        <v>16</v>
      </c>
      <c r="J210" s="4"/>
      <c r="K210" s="2" t="s">
        <v>305</v>
      </c>
      <c r="L210" s="1">
        <v>2018</v>
      </c>
      <c r="M210" s="1" t="s">
        <v>27</v>
      </c>
    </row>
    <row r="211" spans="1:13" ht="60">
      <c r="A211" s="1" t="str">
        <f t="shared" si="10"/>
        <v>2022-05-20</v>
      </c>
      <c r="B211" s="1" t="str">
        <f>"0715"</f>
        <v>0715</v>
      </c>
      <c r="C211" s="2" t="s">
        <v>28</v>
      </c>
      <c r="E211" s="1" t="str">
        <f>"03"</f>
        <v>03</v>
      </c>
      <c r="F211" s="1">
        <v>1</v>
      </c>
      <c r="G211" s="1" t="s">
        <v>22</v>
      </c>
      <c r="I211" s="1" t="s">
        <v>16</v>
      </c>
      <c r="J211" s="4"/>
      <c r="K211" s="2" t="s">
        <v>29</v>
      </c>
      <c r="L211" s="1">
        <v>2015</v>
      </c>
      <c r="M211" s="1" t="s">
        <v>31</v>
      </c>
    </row>
    <row r="212" spans="1:13" ht="75">
      <c r="A212" s="1" t="str">
        <f t="shared" si="10"/>
        <v>2022-05-20</v>
      </c>
      <c r="B212" s="1" t="str">
        <f>"0730"</f>
        <v>0730</v>
      </c>
      <c r="C212" s="2" t="s">
        <v>32</v>
      </c>
      <c r="D212" s="2" t="s">
        <v>308</v>
      </c>
      <c r="E212" s="1" t="str">
        <f>"01"</f>
        <v>01</v>
      </c>
      <c r="F212" s="1">
        <v>11</v>
      </c>
      <c r="G212" s="1" t="s">
        <v>22</v>
      </c>
      <c r="I212" s="1" t="s">
        <v>16</v>
      </c>
      <c r="J212" s="4"/>
      <c r="K212" s="2" t="s">
        <v>307</v>
      </c>
      <c r="L212" s="1">
        <v>2019</v>
      </c>
      <c r="M212" s="1" t="s">
        <v>31</v>
      </c>
    </row>
    <row r="213" spans="1:13" ht="75">
      <c r="A213" s="1" t="str">
        <f t="shared" si="10"/>
        <v>2022-05-20</v>
      </c>
      <c r="B213" s="1" t="str">
        <f>"0755"</f>
        <v>0755</v>
      </c>
      <c r="C213" s="2" t="s">
        <v>35</v>
      </c>
      <c r="D213" s="2" t="s">
        <v>309</v>
      </c>
      <c r="E213" s="1" t="str">
        <f>"01"</f>
        <v>01</v>
      </c>
      <c r="F213" s="1">
        <v>10</v>
      </c>
      <c r="G213" s="1" t="s">
        <v>14</v>
      </c>
      <c r="H213" s="1" t="s">
        <v>79</v>
      </c>
      <c r="I213" s="1" t="s">
        <v>16</v>
      </c>
      <c r="J213" s="4"/>
      <c r="K213" s="2" t="s">
        <v>36</v>
      </c>
      <c r="L213" s="1">
        <v>2018</v>
      </c>
      <c r="M213" s="1" t="s">
        <v>27</v>
      </c>
    </row>
    <row r="214" spans="1:13" ht="60">
      <c r="A214" s="1" t="str">
        <f t="shared" si="10"/>
        <v>2022-05-20</v>
      </c>
      <c r="B214" s="1" t="str">
        <f>"0805"</f>
        <v>0805</v>
      </c>
      <c r="C214" s="2" t="s">
        <v>38</v>
      </c>
      <c r="D214" s="2" t="s">
        <v>311</v>
      </c>
      <c r="E214" s="1" t="str">
        <f>"01"</f>
        <v>01</v>
      </c>
      <c r="F214" s="1">
        <v>3</v>
      </c>
      <c r="G214" s="1" t="s">
        <v>22</v>
      </c>
      <c r="I214" s="1" t="s">
        <v>16</v>
      </c>
      <c r="J214" s="4"/>
      <c r="K214" s="2" t="s">
        <v>310</v>
      </c>
      <c r="L214" s="1">
        <v>2020</v>
      </c>
      <c r="M214" s="1" t="s">
        <v>27</v>
      </c>
    </row>
    <row r="215" spans="1:13" ht="60">
      <c r="A215" s="1" t="str">
        <f t="shared" si="10"/>
        <v>2022-05-20</v>
      </c>
      <c r="B215" s="1" t="str">
        <f>"0815"</f>
        <v>0815</v>
      </c>
      <c r="C215" s="2" t="s">
        <v>41</v>
      </c>
      <c r="D215" s="2" t="s">
        <v>313</v>
      </c>
      <c r="E215" s="1" t="str">
        <f>"01"</f>
        <v>01</v>
      </c>
      <c r="F215" s="1">
        <v>5</v>
      </c>
      <c r="G215" s="1" t="s">
        <v>22</v>
      </c>
      <c r="I215" s="1" t="s">
        <v>16</v>
      </c>
      <c r="J215" s="4"/>
      <c r="K215" s="2" t="s">
        <v>312</v>
      </c>
      <c r="L215" s="1">
        <v>2021</v>
      </c>
      <c r="M215" s="1" t="s">
        <v>44</v>
      </c>
    </row>
    <row r="216" spans="1:13" ht="30">
      <c r="A216" s="1" t="str">
        <f t="shared" si="10"/>
        <v>2022-05-20</v>
      </c>
      <c r="B216" s="1" t="str">
        <f>"0820"</f>
        <v>0820</v>
      </c>
      <c r="C216" s="2" t="s">
        <v>45</v>
      </c>
      <c r="E216" s="1" t="str">
        <f>"02"</f>
        <v>02</v>
      </c>
      <c r="F216" s="1">
        <v>8</v>
      </c>
      <c r="G216" s="1" t="s">
        <v>22</v>
      </c>
      <c r="I216" s="1" t="s">
        <v>16</v>
      </c>
      <c r="J216" s="4"/>
      <c r="K216" s="2" t="s">
        <v>46</v>
      </c>
      <c r="L216" s="1">
        <v>2011</v>
      </c>
      <c r="M216" s="1" t="s">
        <v>17</v>
      </c>
    </row>
    <row r="217" spans="1:13" ht="75">
      <c r="A217" s="1" t="str">
        <f t="shared" si="10"/>
        <v>2022-05-20</v>
      </c>
      <c r="B217" s="1" t="str">
        <f>"0845"</f>
        <v>0845</v>
      </c>
      <c r="C217" s="2" t="s">
        <v>47</v>
      </c>
      <c r="E217" s="1" t="str">
        <f>"01"</f>
        <v>01</v>
      </c>
      <c r="F217" s="1">
        <v>9</v>
      </c>
      <c r="G217" s="1" t="s">
        <v>14</v>
      </c>
      <c r="H217" s="1" t="s">
        <v>48</v>
      </c>
      <c r="I217" s="1" t="s">
        <v>16</v>
      </c>
      <c r="J217" s="4"/>
      <c r="K217" s="2" t="s">
        <v>49</v>
      </c>
      <c r="L217" s="1">
        <v>2012</v>
      </c>
      <c r="M217" s="1" t="s">
        <v>17</v>
      </c>
    </row>
    <row r="218" spans="1:13" ht="75">
      <c r="A218" s="1" t="str">
        <f t="shared" si="10"/>
        <v>2022-05-20</v>
      </c>
      <c r="B218" s="1" t="str">
        <f>"0910"</f>
        <v>0910</v>
      </c>
      <c r="C218" s="2" t="s">
        <v>50</v>
      </c>
      <c r="D218" s="2" t="s">
        <v>315</v>
      </c>
      <c r="E218" s="1" t="str">
        <f>"02"</f>
        <v>02</v>
      </c>
      <c r="F218" s="1">
        <v>2</v>
      </c>
      <c r="G218" s="1" t="s">
        <v>22</v>
      </c>
      <c r="I218" s="1" t="s">
        <v>16</v>
      </c>
      <c r="J218" s="4"/>
      <c r="K218" s="2" t="s">
        <v>314</v>
      </c>
      <c r="L218" s="1">
        <v>2014</v>
      </c>
      <c r="M218" s="1" t="s">
        <v>17</v>
      </c>
    </row>
    <row r="219" spans="1:13" ht="60">
      <c r="A219" s="1" t="str">
        <f t="shared" si="10"/>
        <v>2022-05-20</v>
      </c>
      <c r="B219" s="1" t="str">
        <f>"0935"</f>
        <v>0935</v>
      </c>
      <c r="C219" s="2" t="s">
        <v>53</v>
      </c>
      <c r="D219" s="2" t="s">
        <v>317</v>
      </c>
      <c r="E219" s="1" t="str">
        <f>"04"</f>
        <v>04</v>
      </c>
      <c r="F219" s="1">
        <v>5</v>
      </c>
      <c r="G219" s="1" t="s">
        <v>22</v>
      </c>
      <c r="I219" s="1" t="s">
        <v>16</v>
      </c>
      <c r="J219" s="4"/>
      <c r="K219" s="2" t="s">
        <v>316</v>
      </c>
      <c r="L219" s="1">
        <v>2020</v>
      </c>
      <c r="M219" s="1" t="s">
        <v>27</v>
      </c>
    </row>
    <row r="220" spans="1:14" ht="75">
      <c r="A220" s="1" t="str">
        <f t="shared" si="10"/>
        <v>2022-05-20</v>
      </c>
      <c r="B220" s="1" t="str">
        <f>"1000"</f>
        <v>1000</v>
      </c>
      <c r="C220" s="2" t="s">
        <v>134</v>
      </c>
      <c r="D220" s="2" t="s">
        <v>293</v>
      </c>
      <c r="E220" s="1" t="str">
        <f>"02"</f>
        <v>02</v>
      </c>
      <c r="F220" s="1">
        <v>1</v>
      </c>
      <c r="G220" s="1" t="s">
        <v>22</v>
      </c>
      <c r="I220" s="1" t="s">
        <v>16</v>
      </c>
      <c r="J220" s="4"/>
      <c r="K220" s="2" t="s">
        <v>292</v>
      </c>
      <c r="L220" s="1">
        <v>2015</v>
      </c>
      <c r="M220" s="1" t="s">
        <v>27</v>
      </c>
      <c r="N220" s="1" t="s">
        <v>21</v>
      </c>
    </row>
    <row r="221" spans="1:13" ht="75">
      <c r="A221" s="1" t="str">
        <f t="shared" si="10"/>
        <v>2022-05-20</v>
      </c>
      <c r="B221" s="1" t="str">
        <f>"1050"</f>
        <v>1050</v>
      </c>
      <c r="C221" s="2" t="s">
        <v>294</v>
      </c>
      <c r="D221" s="2" t="s">
        <v>296</v>
      </c>
      <c r="E221" s="1" t="str">
        <f>"02"</f>
        <v>02</v>
      </c>
      <c r="F221" s="1">
        <v>6</v>
      </c>
      <c r="G221" s="1" t="s">
        <v>14</v>
      </c>
      <c r="I221" s="1" t="s">
        <v>16</v>
      </c>
      <c r="J221" s="4"/>
      <c r="K221" s="2" t="s">
        <v>295</v>
      </c>
      <c r="L221" s="1">
        <v>2018</v>
      </c>
      <c r="M221" s="1" t="s">
        <v>17</v>
      </c>
    </row>
    <row r="222" spans="1:13" ht="30">
      <c r="A222" s="1" t="str">
        <f t="shared" si="10"/>
        <v>2022-05-20</v>
      </c>
      <c r="B222" s="1" t="str">
        <f>"1150"</f>
        <v>1150</v>
      </c>
      <c r="C222" s="2" t="s">
        <v>168</v>
      </c>
      <c r="D222" s="2" t="s">
        <v>319</v>
      </c>
      <c r="E222" s="1" t="str">
        <f>"01"</f>
        <v>01</v>
      </c>
      <c r="F222" s="1">
        <v>11</v>
      </c>
      <c r="G222" s="1" t="s">
        <v>22</v>
      </c>
      <c r="I222" s="1" t="s">
        <v>16</v>
      </c>
      <c r="J222" s="4"/>
      <c r="K222" s="2" t="s">
        <v>318</v>
      </c>
      <c r="L222" s="1">
        <v>2010</v>
      </c>
      <c r="M222" s="1" t="s">
        <v>17</v>
      </c>
    </row>
    <row r="223" spans="1:13" ht="75">
      <c r="A223" s="1" t="str">
        <f t="shared" si="10"/>
        <v>2022-05-20</v>
      </c>
      <c r="B223" s="1" t="str">
        <f>"1200"</f>
        <v>1200</v>
      </c>
      <c r="C223" s="2" t="s">
        <v>299</v>
      </c>
      <c r="D223" s="2" t="s">
        <v>71</v>
      </c>
      <c r="E223" s="1" t="str">
        <f>" "</f>
        <v> </v>
      </c>
      <c r="F223" s="1">
        <v>0</v>
      </c>
      <c r="I223" s="1" t="s">
        <v>16</v>
      </c>
      <c r="J223" s="4"/>
      <c r="K223" s="2" t="s">
        <v>405</v>
      </c>
      <c r="L223" s="1">
        <v>2014</v>
      </c>
      <c r="M223" s="1" t="s">
        <v>31</v>
      </c>
    </row>
    <row r="224" spans="1:13" ht="60">
      <c r="A224" s="1" t="str">
        <f t="shared" si="10"/>
        <v>2022-05-20</v>
      </c>
      <c r="B224" s="1" t="str">
        <f>"1400"</f>
        <v>1400</v>
      </c>
      <c r="C224" s="2" t="s">
        <v>107</v>
      </c>
      <c r="E224" s="1" t="str">
        <f>"03"</f>
        <v>03</v>
      </c>
      <c r="F224" s="1">
        <v>200</v>
      </c>
      <c r="G224" s="1" t="s">
        <v>14</v>
      </c>
      <c r="H224" s="1" t="s">
        <v>48</v>
      </c>
      <c r="I224" s="1" t="s">
        <v>16</v>
      </c>
      <c r="J224" s="4"/>
      <c r="K224" s="2" t="s">
        <v>320</v>
      </c>
      <c r="L224" s="1">
        <v>2020</v>
      </c>
      <c r="M224" s="1" t="s">
        <v>109</v>
      </c>
    </row>
    <row r="225" spans="1:13" ht="60">
      <c r="A225" s="1" t="str">
        <f t="shared" si="10"/>
        <v>2022-05-20</v>
      </c>
      <c r="B225" s="1" t="str">
        <f>"1430"</f>
        <v>1430</v>
      </c>
      <c r="C225" s="2" t="s">
        <v>110</v>
      </c>
      <c r="D225" s="2" t="s">
        <v>322</v>
      </c>
      <c r="E225" s="1" t="str">
        <f>"01"</f>
        <v>01</v>
      </c>
      <c r="F225" s="1">
        <v>10</v>
      </c>
      <c r="G225" s="1" t="s">
        <v>22</v>
      </c>
      <c r="I225" s="1" t="s">
        <v>16</v>
      </c>
      <c r="J225" s="4"/>
      <c r="K225" s="2" t="s">
        <v>321</v>
      </c>
      <c r="L225" s="1">
        <v>2018</v>
      </c>
      <c r="M225" s="1" t="s">
        <v>31</v>
      </c>
    </row>
    <row r="226" spans="1:13" ht="75">
      <c r="A226" s="1" t="str">
        <f t="shared" si="10"/>
        <v>2022-05-20</v>
      </c>
      <c r="B226" s="1" t="str">
        <f>"1500"</f>
        <v>1500</v>
      </c>
      <c r="C226" s="2" t="s">
        <v>50</v>
      </c>
      <c r="D226" s="2" t="s">
        <v>270</v>
      </c>
      <c r="E226" s="1" t="str">
        <f>"02"</f>
        <v>02</v>
      </c>
      <c r="F226" s="1">
        <v>1</v>
      </c>
      <c r="G226" s="1" t="s">
        <v>22</v>
      </c>
      <c r="H226" s="1" t="s">
        <v>48</v>
      </c>
      <c r="I226" s="1" t="s">
        <v>16</v>
      </c>
      <c r="J226" s="4"/>
      <c r="K226" s="2" t="s">
        <v>269</v>
      </c>
      <c r="L226" s="1">
        <v>2014</v>
      </c>
      <c r="M226" s="1" t="s">
        <v>17</v>
      </c>
    </row>
    <row r="227" spans="1:13" ht="45">
      <c r="A227" s="1" t="str">
        <f t="shared" si="10"/>
        <v>2022-05-20</v>
      </c>
      <c r="B227" s="1" t="str">
        <f>"1525"</f>
        <v>1525</v>
      </c>
      <c r="C227" s="2" t="s">
        <v>53</v>
      </c>
      <c r="D227" s="2" t="s">
        <v>324</v>
      </c>
      <c r="E227" s="1" t="str">
        <f>"03"</f>
        <v>03</v>
      </c>
      <c r="F227" s="1">
        <v>8</v>
      </c>
      <c r="G227" s="1" t="s">
        <v>22</v>
      </c>
      <c r="I227" s="1" t="s">
        <v>16</v>
      </c>
      <c r="J227" s="4"/>
      <c r="K227" s="2" t="s">
        <v>323</v>
      </c>
      <c r="L227" s="1">
        <v>2019</v>
      </c>
      <c r="M227" s="1" t="s">
        <v>27</v>
      </c>
    </row>
    <row r="228" spans="1:13" ht="45">
      <c r="A228" s="1" t="str">
        <f t="shared" si="10"/>
        <v>2022-05-20</v>
      </c>
      <c r="B228" s="1" t="str">
        <f>"1550"</f>
        <v>1550</v>
      </c>
      <c r="C228" s="2" t="s">
        <v>38</v>
      </c>
      <c r="D228" s="2" t="s">
        <v>326</v>
      </c>
      <c r="E228" s="1" t="str">
        <f>"01"</f>
        <v>01</v>
      </c>
      <c r="F228" s="1">
        <v>22</v>
      </c>
      <c r="G228" s="1" t="s">
        <v>22</v>
      </c>
      <c r="I228" s="1" t="s">
        <v>16</v>
      </c>
      <c r="J228" s="4"/>
      <c r="K228" s="2" t="s">
        <v>325</v>
      </c>
      <c r="L228" s="1">
        <v>2020</v>
      </c>
      <c r="M228" s="1" t="s">
        <v>27</v>
      </c>
    </row>
    <row r="229" spans="1:13" ht="75">
      <c r="A229" s="1" t="str">
        <f t="shared" si="10"/>
        <v>2022-05-20</v>
      </c>
      <c r="B229" s="1" t="str">
        <f>"1600"</f>
        <v>1600</v>
      </c>
      <c r="C229" s="2" t="s">
        <v>117</v>
      </c>
      <c r="D229" s="2" t="s">
        <v>327</v>
      </c>
      <c r="E229" s="1" t="str">
        <f>"03"</f>
        <v>03</v>
      </c>
      <c r="F229" s="1">
        <v>4</v>
      </c>
      <c r="G229" s="1" t="s">
        <v>22</v>
      </c>
      <c r="I229" s="1" t="s">
        <v>16</v>
      </c>
      <c r="J229" s="4"/>
      <c r="K229" s="2" t="s">
        <v>118</v>
      </c>
      <c r="L229" s="1">
        <v>2019</v>
      </c>
      <c r="M229" s="1" t="s">
        <v>17</v>
      </c>
    </row>
    <row r="230" spans="1:14" ht="45">
      <c r="A230" s="1" t="str">
        <f t="shared" si="10"/>
        <v>2022-05-20</v>
      </c>
      <c r="B230" s="1" t="str">
        <f>"1610"</f>
        <v>1610</v>
      </c>
      <c r="C230" s="2" t="s">
        <v>120</v>
      </c>
      <c r="D230" s="2" t="s">
        <v>329</v>
      </c>
      <c r="E230" s="1" t="str">
        <f>"01"</f>
        <v>01</v>
      </c>
      <c r="F230" s="1">
        <v>1</v>
      </c>
      <c r="G230" s="1" t="s">
        <v>14</v>
      </c>
      <c r="H230" s="1" t="s">
        <v>48</v>
      </c>
      <c r="I230" s="1" t="s">
        <v>16</v>
      </c>
      <c r="J230" s="4"/>
      <c r="K230" s="2" t="s">
        <v>328</v>
      </c>
      <c r="L230" s="1">
        <v>2017</v>
      </c>
      <c r="M230" s="1" t="s">
        <v>17</v>
      </c>
      <c r="N230" s="1" t="s">
        <v>21</v>
      </c>
    </row>
    <row r="231" spans="1:13" ht="75">
      <c r="A231" s="1" t="str">
        <f t="shared" si="10"/>
        <v>2022-05-20</v>
      </c>
      <c r="B231" s="1" t="str">
        <f>"1635"</f>
        <v>1635</v>
      </c>
      <c r="C231" s="2" t="s">
        <v>32</v>
      </c>
      <c r="D231" s="2" t="s">
        <v>158</v>
      </c>
      <c r="E231" s="1" t="str">
        <f>"01"</f>
        <v>01</v>
      </c>
      <c r="F231" s="1">
        <v>8</v>
      </c>
      <c r="G231" s="1" t="s">
        <v>22</v>
      </c>
      <c r="I231" s="1" t="s">
        <v>16</v>
      </c>
      <c r="J231" s="4"/>
      <c r="K231" s="2" t="s">
        <v>157</v>
      </c>
      <c r="L231" s="1">
        <v>2019</v>
      </c>
      <c r="M231" s="1" t="s">
        <v>31</v>
      </c>
    </row>
    <row r="232" spans="1:13" ht="75">
      <c r="A232" s="1" t="str">
        <f t="shared" si="10"/>
        <v>2022-05-20</v>
      </c>
      <c r="B232" s="1" t="str">
        <f>"1700"</f>
        <v>1700</v>
      </c>
      <c r="C232" s="2" t="s">
        <v>125</v>
      </c>
      <c r="D232" s="2" t="s">
        <v>400</v>
      </c>
      <c r="E232" s="1" t="str">
        <f>"2019"</f>
        <v>2019</v>
      </c>
      <c r="F232" s="1">
        <v>7</v>
      </c>
      <c r="G232" s="1" t="s">
        <v>22</v>
      </c>
      <c r="I232" s="1" t="s">
        <v>16</v>
      </c>
      <c r="J232" s="4"/>
      <c r="K232" s="2" t="s">
        <v>330</v>
      </c>
      <c r="L232" s="1">
        <v>2019</v>
      </c>
      <c r="M232" s="1" t="s">
        <v>17</v>
      </c>
    </row>
    <row r="233" spans="1:13" ht="60">
      <c r="A233" s="1" t="str">
        <f t="shared" si="10"/>
        <v>2022-05-20</v>
      </c>
      <c r="B233" s="1" t="str">
        <f>"1715"</f>
        <v>1715</v>
      </c>
      <c r="C233" s="2" t="s">
        <v>187</v>
      </c>
      <c r="D233" s="2" t="s">
        <v>332</v>
      </c>
      <c r="E233" s="1" t="str">
        <f>"2019"</f>
        <v>2019</v>
      </c>
      <c r="F233" s="1">
        <v>8</v>
      </c>
      <c r="G233" s="1" t="s">
        <v>22</v>
      </c>
      <c r="I233" s="1" t="s">
        <v>16</v>
      </c>
      <c r="J233" s="4"/>
      <c r="K233" s="2" t="s">
        <v>331</v>
      </c>
      <c r="L233" s="1">
        <v>2019</v>
      </c>
      <c r="M233" s="1" t="s">
        <v>17</v>
      </c>
    </row>
    <row r="234" spans="1:13" ht="60">
      <c r="A234" s="1" t="str">
        <f t="shared" si="10"/>
        <v>2022-05-20</v>
      </c>
      <c r="B234" s="1" t="str">
        <f>"1730"</f>
        <v>1730</v>
      </c>
      <c r="C234" s="2" t="s">
        <v>333</v>
      </c>
      <c r="E234" s="1" t="str">
        <f>"2022"</f>
        <v>2022</v>
      </c>
      <c r="F234" s="1">
        <v>18</v>
      </c>
      <c r="G234" s="1" t="s">
        <v>57</v>
      </c>
      <c r="I234" s="1" t="s">
        <v>16</v>
      </c>
      <c r="J234" s="4"/>
      <c r="K234" s="2" t="s">
        <v>74</v>
      </c>
      <c r="L234" s="1">
        <v>2022</v>
      </c>
      <c r="M234" s="1" t="s">
        <v>17</v>
      </c>
    </row>
    <row r="235" spans="1:13" ht="60">
      <c r="A235" s="1" t="str">
        <f t="shared" si="10"/>
        <v>2022-05-20</v>
      </c>
      <c r="B235" s="1" t="str">
        <f>"1800"</f>
        <v>1800</v>
      </c>
      <c r="C235" s="2" t="s">
        <v>334</v>
      </c>
      <c r="D235" s="2" t="s">
        <v>336</v>
      </c>
      <c r="E235" s="1" t="str">
        <f>"2020"</f>
        <v>2020</v>
      </c>
      <c r="F235" s="1">
        <v>17</v>
      </c>
      <c r="G235" s="1" t="s">
        <v>22</v>
      </c>
      <c r="I235" s="1" t="s">
        <v>16</v>
      </c>
      <c r="J235" s="4"/>
      <c r="K235" s="2" t="s">
        <v>335</v>
      </c>
      <c r="L235" s="1">
        <v>2020</v>
      </c>
      <c r="M235" s="1" t="s">
        <v>17</v>
      </c>
    </row>
    <row r="236" spans="1:13" ht="60">
      <c r="A236" s="1" t="str">
        <f t="shared" si="10"/>
        <v>2022-05-20</v>
      </c>
      <c r="B236" s="1" t="str">
        <f>"1820"</f>
        <v>1820</v>
      </c>
      <c r="C236" s="2" t="s">
        <v>334</v>
      </c>
      <c r="D236" s="2" t="s">
        <v>338</v>
      </c>
      <c r="E236" s="1" t="str">
        <f>"2020"</f>
        <v>2020</v>
      </c>
      <c r="F236" s="1">
        <v>18</v>
      </c>
      <c r="G236" s="1" t="s">
        <v>22</v>
      </c>
      <c r="I236" s="1" t="s">
        <v>16</v>
      </c>
      <c r="J236" s="4"/>
      <c r="K236" s="2" t="s">
        <v>337</v>
      </c>
      <c r="L236" s="1">
        <v>2020</v>
      </c>
      <c r="M236" s="1" t="s">
        <v>17</v>
      </c>
    </row>
    <row r="237" spans="1:14" ht="75">
      <c r="A237" s="7" t="str">
        <f t="shared" si="10"/>
        <v>2022-05-20</v>
      </c>
      <c r="B237" s="7" t="str">
        <f>"1840"</f>
        <v>1840</v>
      </c>
      <c r="C237" s="6" t="s">
        <v>134</v>
      </c>
      <c r="D237" s="6" t="s">
        <v>340</v>
      </c>
      <c r="E237" s="7" t="str">
        <f>"02"</f>
        <v>02</v>
      </c>
      <c r="F237" s="7">
        <v>2</v>
      </c>
      <c r="G237" s="7" t="s">
        <v>14</v>
      </c>
      <c r="H237" s="7"/>
      <c r="I237" s="7" t="s">
        <v>16</v>
      </c>
      <c r="J237" s="5" t="s">
        <v>416</v>
      </c>
      <c r="K237" s="6" t="s">
        <v>339</v>
      </c>
      <c r="L237" s="7">
        <v>2015</v>
      </c>
      <c r="M237" s="7" t="s">
        <v>27</v>
      </c>
      <c r="N237" s="7" t="s">
        <v>21</v>
      </c>
    </row>
    <row r="238" spans="1:14" ht="75">
      <c r="A238" s="7" t="str">
        <f t="shared" si="10"/>
        <v>2022-05-20</v>
      </c>
      <c r="B238" s="7" t="str">
        <f>"1930"</f>
        <v>1930</v>
      </c>
      <c r="C238" s="6" t="s">
        <v>341</v>
      </c>
      <c r="D238" s="6"/>
      <c r="E238" s="7" t="str">
        <f>" "</f>
        <v> </v>
      </c>
      <c r="F238" s="7">
        <v>0</v>
      </c>
      <c r="G238" s="7" t="s">
        <v>14</v>
      </c>
      <c r="H238" s="7" t="s">
        <v>48</v>
      </c>
      <c r="I238" s="7" t="s">
        <v>16</v>
      </c>
      <c r="J238" s="5" t="s">
        <v>429</v>
      </c>
      <c r="K238" s="6" t="s">
        <v>342</v>
      </c>
      <c r="L238" s="7">
        <v>2021</v>
      </c>
      <c r="M238" s="7" t="s">
        <v>31</v>
      </c>
      <c r="N238" s="7"/>
    </row>
    <row r="239" spans="1:14" ht="60">
      <c r="A239" s="7" t="str">
        <f t="shared" si="10"/>
        <v>2022-05-20</v>
      </c>
      <c r="B239" s="7" t="str">
        <f>"2100"</f>
        <v>2100</v>
      </c>
      <c r="C239" s="6" t="s">
        <v>343</v>
      </c>
      <c r="D239" s="6" t="s">
        <v>345</v>
      </c>
      <c r="E239" s="7" t="str">
        <f>"01"</f>
        <v>01</v>
      </c>
      <c r="F239" s="7">
        <v>7</v>
      </c>
      <c r="G239" s="7" t="s">
        <v>22</v>
      </c>
      <c r="H239" s="7"/>
      <c r="I239" s="7" t="s">
        <v>16</v>
      </c>
      <c r="J239" s="5" t="s">
        <v>430</v>
      </c>
      <c r="K239" s="6" t="s">
        <v>344</v>
      </c>
      <c r="L239" s="7">
        <v>2018</v>
      </c>
      <c r="M239" s="7" t="s">
        <v>17</v>
      </c>
      <c r="N239" s="7"/>
    </row>
    <row r="240" spans="1:13" ht="75">
      <c r="A240" s="1" t="str">
        <f t="shared" si="10"/>
        <v>2022-05-20</v>
      </c>
      <c r="B240" s="1" t="str">
        <f>"2110"</f>
        <v>2110</v>
      </c>
      <c r="C240" s="2" t="s">
        <v>137</v>
      </c>
      <c r="D240" s="2" t="s">
        <v>139</v>
      </c>
      <c r="E240" s="1" t="str">
        <f>"04"</f>
        <v>04</v>
      </c>
      <c r="F240" s="1">
        <v>3</v>
      </c>
      <c r="G240" s="1" t="s">
        <v>14</v>
      </c>
      <c r="H240" s="1" t="s">
        <v>48</v>
      </c>
      <c r="I240" s="1" t="s">
        <v>16</v>
      </c>
      <c r="J240" s="4"/>
      <c r="K240" s="2" t="s">
        <v>138</v>
      </c>
      <c r="L240" s="1">
        <v>2013</v>
      </c>
      <c r="M240" s="1" t="s">
        <v>31</v>
      </c>
    </row>
    <row r="241" spans="1:13" ht="75">
      <c r="A241" s="1" t="str">
        <f t="shared" si="10"/>
        <v>2022-05-20</v>
      </c>
      <c r="B241" s="1" t="str">
        <f>"2200"</f>
        <v>2200</v>
      </c>
      <c r="C241" s="2" t="s">
        <v>346</v>
      </c>
      <c r="D241" s="2" t="s">
        <v>348</v>
      </c>
      <c r="E241" s="1" t="str">
        <f>"2013"</f>
        <v>2013</v>
      </c>
      <c r="F241" s="1">
        <v>6</v>
      </c>
      <c r="G241" s="1" t="s">
        <v>14</v>
      </c>
      <c r="I241" s="1" t="s">
        <v>16</v>
      </c>
      <c r="J241" s="4"/>
      <c r="K241" s="2" t="s">
        <v>347</v>
      </c>
      <c r="L241" s="1">
        <v>0</v>
      </c>
      <c r="M241" s="1" t="s">
        <v>17</v>
      </c>
    </row>
    <row r="242" spans="1:13" ht="60">
      <c r="A242" s="1" t="str">
        <f t="shared" si="10"/>
        <v>2022-05-20</v>
      </c>
      <c r="B242" s="1" t="str">
        <f>"2300"</f>
        <v>2300</v>
      </c>
      <c r="C242" s="2" t="s">
        <v>349</v>
      </c>
      <c r="D242" s="2" t="s">
        <v>350</v>
      </c>
      <c r="E242" s="1" t="str">
        <f>"01"</f>
        <v>01</v>
      </c>
      <c r="F242" s="1">
        <v>11</v>
      </c>
      <c r="G242" s="1" t="s">
        <v>14</v>
      </c>
      <c r="J242" s="4"/>
      <c r="K242" s="2" t="s">
        <v>406</v>
      </c>
      <c r="L242" s="1">
        <v>2020</v>
      </c>
      <c r="M242" s="1" t="s">
        <v>27</v>
      </c>
    </row>
    <row r="243" spans="1:14" ht="60">
      <c r="A243" s="1" t="str">
        <f t="shared" si="10"/>
        <v>2022-05-20</v>
      </c>
      <c r="B243" s="1" t="str">
        <f>"2330"</f>
        <v>2330</v>
      </c>
      <c r="C243" s="2" t="s">
        <v>351</v>
      </c>
      <c r="E243" s="1" t="str">
        <f>"2016"</f>
        <v>2016</v>
      </c>
      <c r="F243" s="1">
        <v>0</v>
      </c>
      <c r="G243" s="1" t="s">
        <v>14</v>
      </c>
      <c r="I243" s="1" t="s">
        <v>16</v>
      </c>
      <c r="J243" s="4"/>
      <c r="K243" s="2" t="s">
        <v>352</v>
      </c>
      <c r="L243" s="1">
        <v>2016</v>
      </c>
      <c r="M243" s="1" t="s">
        <v>17</v>
      </c>
      <c r="N243" s="1" t="s">
        <v>21</v>
      </c>
    </row>
    <row r="244" spans="1:13" ht="75">
      <c r="A244" s="1" t="str">
        <f t="shared" si="10"/>
        <v>2022-05-20</v>
      </c>
      <c r="B244" s="1" t="str">
        <f>"2400"</f>
        <v>2400</v>
      </c>
      <c r="C244" s="2" t="s">
        <v>13</v>
      </c>
      <c r="E244" s="1" t="str">
        <f aca="true" t="shared" si="11" ref="E244:E251">"02"</f>
        <v>02</v>
      </c>
      <c r="F244" s="1">
        <v>4</v>
      </c>
      <c r="G244" s="1" t="s">
        <v>14</v>
      </c>
      <c r="H244" s="1" t="s">
        <v>148</v>
      </c>
      <c r="I244" s="1" t="s">
        <v>16</v>
      </c>
      <c r="J244" s="4"/>
      <c r="K244" s="2" t="s">
        <v>213</v>
      </c>
      <c r="L244" s="1">
        <v>2011</v>
      </c>
      <c r="M244" s="1" t="s">
        <v>17</v>
      </c>
    </row>
    <row r="245" spans="1:13" ht="75">
      <c r="A245" s="1" t="str">
        <f t="shared" si="10"/>
        <v>2022-05-20</v>
      </c>
      <c r="B245" s="1" t="str">
        <f>"2500"</f>
        <v>2500</v>
      </c>
      <c r="C245" s="2" t="s">
        <v>13</v>
      </c>
      <c r="E245" s="1" t="str">
        <f t="shared" si="11"/>
        <v>02</v>
      </c>
      <c r="F245" s="1">
        <v>4</v>
      </c>
      <c r="G245" s="1" t="s">
        <v>14</v>
      </c>
      <c r="H245" s="1" t="s">
        <v>148</v>
      </c>
      <c r="I245" s="1" t="s">
        <v>16</v>
      </c>
      <c r="J245" s="4"/>
      <c r="K245" s="2" t="s">
        <v>213</v>
      </c>
      <c r="L245" s="1">
        <v>2011</v>
      </c>
      <c r="M245" s="1" t="s">
        <v>17</v>
      </c>
    </row>
    <row r="246" spans="1:13" ht="75">
      <c r="A246" s="1" t="str">
        <f t="shared" si="10"/>
        <v>2022-05-20</v>
      </c>
      <c r="B246" s="1" t="str">
        <f>"2600"</f>
        <v>2600</v>
      </c>
      <c r="C246" s="2" t="s">
        <v>13</v>
      </c>
      <c r="E246" s="1" t="str">
        <f t="shared" si="11"/>
        <v>02</v>
      </c>
      <c r="F246" s="1">
        <v>4</v>
      </c>
      <c r="G246" s="1" t="s">
        <v>14</v>
      </c>
      <c r="H246" s="1" t="s">
        <v>148</v>
      </c>
      <c r="I246" s="1" t="s">
        <v>16</v>
      </c>
      <c r="J246" s="4"/>
      <c r="K246" s="2" t="s">
        <v>213</v>
      </c>
      <c r="L246" s="1">
        <v>2011</v>
      </c>
      <c r="M246" s="1" t="s">
        <v>17</v>
      </c>
    </row>
    <row r="247" spans="1:13" ht="75">
      <c r="A247" s="1" t="str">
        <f t="shared" si="10"/>
        <v>2022-05-20</v>
      </c>
      <c r="B247" s="1" t="str">
        <f>"2700"</f>
        <v>2700</v>
      </c>
      <c r="C247" s="2" t="s">
        <v>13</v>
      </c>
      <c r="E247" s="1" t="str">
        <f t="shared" si="11"/>
        <v>02</v>
      </c>
      <c r="F247" s="1">
        <v>4</v>
      </c>
      <c r="G247" s="1" t="s">
        <v>14</v>
      </c>
      <c r="H247" s="1" t="s">
        <v>148</v>
      </c>
      <c r="I247" s="1" t="s">
        <v>16</v>
      </c>
      <c r="J247" s="4"/>
      <c r="K247" s="2" t="s">
        <v>213</v>
      </c>
      <c r="L247" s="1">
        <v>2011</v>
      </c>
      <c r="M247" s="1" t="s">
        <v>17</v>
      </c>
    </row>
    <row r="248" spans="1:13" ht="75">
      <c r="A248" s="1" t="str">
        <f t="shared" si="10"/>
        <v>2022-05-20</v>
      </c>
      <c r="B248" s="1" t="str">
        <f>"2800"</f>
        <v>2800</v>
      </c>
      <c r="C248" s="2" t="s">
        <v>13</v>
      </c>
      <c r="E248" s="1" t="str">
        <f t="shared" si="11"/>
        <v>02</v>
      </c>
      <c r="F248" s="1">
        <v>4</v>
      </c>
      <c r="G248" s="1" t="s">
        <v>14</v>
      </c>
      <c r="H248" s="1" t="s">
        <v>148</v>
      </c>
      <c r="I248" s="1" t="s">
        <v>16</v>
      </c>
      <c r="J248" s="4"/>
      <c r="K248" s="2" t="s">
        <v>213</v>
      </c>
      <c r="L248" s="1">
        <v>2011</v>
      </c>
      <c r="M248" s="1" t="s">
        <v>17</v>
      </c>
    </row>
    <row r="249" spans="1:13" ht="75">
      <c r="A249" s="1" t="str">
        <f aca="true" t="shared" si="12" ref="A249:A280">"2022-05-21"</f>
        <v>2022-05-21</v>
      </c>
      <c r="B249" s="1" t="str">
        <f>"0500"</f>
        <v>0500</v>
      </c>
      <c r="C249" s="2" t="s">
        <v>13</v>
      </c>
      <c r="E249" s="1" t="str">
        <f t="shared" si="11"/>
        <v>02</v>
      </c>
      <c r="F249" s="1">
        <v>4</v>
      </c>
      <c r="G249" s="1" t="s">
        <v>14</v>
      </c>
      <c r="H249" s="1" t="s">
        <v>148</v>
      </c>
      <c r="I249" s="1" t="s">
        <v>16</v>
      </c>
      <c r="J249" s="4"/>
      <c r="K249" s="2" t="s">
        <v>213</v>
      </c>
      <c r="L249" s="1">
        <v>2011</v>
      </c>
      <c r="M249" s="1" t="s">
        <v>17</v>
      </c>
    </row>
    <row r="250" spans="1:13" ht="30">
      <c r="A250" s="1" t="str">
        <f t="shared" si="12"/>
        <v>2022-05-21</v>
      </c>
      <c r="B250" s="1" t="str">
        <f>"0600"</f>
        <v>0600</v>
      </c>
      <c r="C250" s="2" t="s">
        <v>18</v>
      </c>
      <c r="D250" s="2" t="s">
        <v>353</v>
      </c>
      <c r="E250" s="1" t="str">
        <f t="shared" si="11"/>
        <v>02</v>
      </c>
      <c r="F250" s="1">
        <v>11</v>
      </c>
      <c r="G250" s="1" t="s">
        <v>22</v>
      </c>
      <c r="I250" s="1" t="s">
        <v>16</v>
      </c>
      <c r="J250" s="4"/>
      <c r="K250" s="2" t="s">
        <v>19</v>
      </c>
      <c r="L250" s="1">
        <v>2019</v>
      </c>
      <c r="M250" s="1" t="s">
        <v>17</v>
      </c>
    </row>
    <row r="251" spans="1:13" ht="30">
      <c r="A251" s="1" t="str">
        <f t="shared" si="12"/>
        <v>2022-05-21</v>
      </c>
      <c r="B251" s="1" t="str">
        <f>"0625"</f>
        <v>0625</v>
      </c>
      <c r="C251" s="2" t="s">
        <v>18</v>
      </c>
      <c r="D251" s="2" t="s">
        <v>20</v>
      </c>
      <c r="E251" s="1" t="str">
        <f t="shared" si="11"/>
        <v>02</v>
      </c>
      <c r="F251" s="1">
        <v>12</v>
      </c>
      <c r="G251" s="1" t="s">
        <v>14</v>
      </c>
      <c r="I251" s="1" t="s">
        <v>16</v>
      </c>
      <c r="J251" s="4"/>
      <c r="K251" s="2" t="s">
        <v>19</v>
      </c>
      <c r="L251" s="1">
        <v>2019</v>
      </c>
      <c r="M251" s="1" t="s">
        <v>17</v>
      </c>
    </row>
    <row r="252" spans="1:13" ht="45">
      <c r="A252" s="1" t="str">
        <f t="shared" si="12"/>
        <v>2022-05-21</v>
      </c>
      <c r="B252" s="1" t="str">
        <f>"0650"</f>
        <v>0650</v>
      </c>
      <c r="C252" s="2" t="s">
        <v>24</v>
      </c>
      <c r="D252" s="2" t="s">
        <v>355</v>
      </c>
      <c r="E252" s="1" t="str">
        <f>"01"</f>
        <v>01</v>
      </c>
      <c r="F252" s="1">
        <v>12</v>
      </c>
      <c r="G252" s="1" t="s">
        <v>22</v>
      </c>
      <c r="I252" s="1" t="s">
        <v>16</v>
      </c>
      <c r="J252" s="4"/>
      <c r="K252" s="2" t="s">
        <v>354</v>
      </c>
      <c r="L252" s="1">
        <v>2018</v>
      </c>
      <c r="M252" s="1" t="s">
        <v>27</v>
      </c>
    </row>
    <row r="253" spans="1:13" ht="60">
      <c r="A253" s="1" t="str">
        <f t="shared" si="12"/>
        <v>2022-05-21</v>
      </c>
      <c r="B253" s="1" t="str">
        <f>"0715"</f>
        <v>0715</v>
      </c>
      <c r="C253" s="2" t="s">
        <v>28</v>
      </c>
      <c r="D253" s="2" t="s">
        <v>30</v>
      </c>
      <c r="E253" s="1" t="str">
        <f>"03"</f>
        <v>03</v>
      </c>
      <c r="F253" s="1">
        <v>2</v>
      </c>
      <c r="G253" s="1" t="s">
        <v>22</v>
      </c>
      <c r="I253" s="1" t="s">
        <v>16</v>
      </c>
      <c r="J253" s="4"/>
      <c r="K253" s="2" t="s">
        <v>29</v>
      </c>
      <c r="L253" s="1">
        <v>2015</v>
      </c>
      <c r="M253" s="1" t="s">
        <v>31</v>
      </c>
    </row>
    <row r="254" spans="1:13" ht="75">
      <c r="A254" s="1" t="str">
        <f t="shared" si="12"/>
        <v>2022-05-21</v>
      </c>
      <c r="B254" s="1" t="str">
        <f>"0730"</f>
        <v>0730</v>
      </c>
      <c r="C254" s="2" t="s">
        <v>32</v>
      </c>
      <c r="D254" s="2" t="s">
        <v>357</v>
      </c>
      <c r="E254" s="1" t="str">
        <f aca="true" t="shared" si="13" ref="E254:E259">"01"</f>
        <v>01</v>
      </c>
      <c r="F254" s="1">
        <v>12</v>
      </c>
      <c r="G254" s="1" t="s">
        <v>22</v>
      </c>
      <c r="I254" s="1" t="s">
        <v>16</v>
      </c>
      <c r="J254" s="4"/>
      <c r="K254" s="2" t="s">
        <v>356</v>
      </c>
      <c r="L254" s="1">
        <v>2019</v>
      </c>
      <c r="M254" s="1" t="s">
        <v>31</v>
      </c>
    </row>
    <row r="255" spans="1:13" ht="75">
      <c r="A255" s="1" t="str">
        <f t="shared" si="12"/>
        <v>2022-05-21</v>
      </c>
      <c r="B255" s="1" t="str">
        <f>"0755"</f>
        <v>0755</v>
      </c>
      <c r="C255" s="2" t="s">
        <v>35</v>
      </c>
      <c r="D255" s="2" t="s">
        <v>358</v>
      </c>
      <c r="E255" s="1" t="str">
        <f t="shared" si="13"/>
        <v>01</v>
      </c>
      <c r="F255" s="1">
        <v>11</v>
      </c>
      <c r="G255" s="1" t="s">
        <v>22</v>
      </c>
      <c r="I255" s="1" t="s">
        <v>16</v>
      </c>
      <c r="J255" s="4"/>
      <c r="K255" s="2" t="s">
        <v>36</v>
      </c>
      <c r="L255" s="1">
        <v>2018</v>
      </c>
      <c r="M255" s="1" t="s">
        <v>27</v>
      </c>
    </row>
    <row r="256" spans="1:13" ht="75">
      <c r="A256" s="1" t="str">
        <f t="shared" si="12"/>
        <v>2022-05-21</v>
      </c>
      <c r="B256" s="1" t="str">
        <f>"0805"</f>
        <v>0805</v>
      </c>
      <c r="C256" s="2" t="s">
        <v>38</v>
      </c>
      <c r="D256" s="2" t="s">
        <v>360</v>
      </c>
      <c r="E256" s="1" t="str">
        <f t="shared" si="13"/>
        <v>01</v>
      </c>
      <c r="F256" s="1">
        <v>4</v>
      </c>
      <c r="G256" s="1" t="s">
        <v>22</v>
      </c>
      <c r="I256" s="1" t="s">
        <v>16</v>
      </c>
      <c r="J256" s="4"/>
      <c r="K256" s="2" t="s">
        <v>359</v>
      </c>
      <c r="L256" s="1">
        <v>2020</v>
      </c>
      <c r="M256" s="1" t="s">
        <v>27</v>
      </c>
    </row>
    <row r="257" spans="1:13" ht="48" customHeight="1">
      <c r="A257" s="1" t="str">
        <f t="shared" si="12"/>
        <v>2022-05-21</v>
      </c>
      <c r="B257" s="1" t="str">
        <f>"0815"</f>
        <v>0815</v>
      </c>
      <c r="C257" s="2" t="s">
        <v>223</v>
      </c>
      <c r="D257" s="2" t="s">
        <v>362</v>
      </c>
      <c r="E257" s="1" t="str">
        <f t="shared" si="13"/>
        <v>01</v>
      </c>
      <c r="F257" s="1">
        <v>6</v>
      </c>
      <c r="G257" s="1" t="s">
        <v>22</v>
      </c>
      <c r="I257" s="1" t="s">
        <v>16</v>
      </c>
      <c r="J257" s="4"/>
      <c r="K257" s="2" t="s">
        <v>361</v>
      </c>
      <c r="L257" s="1">
        <v>2021</v>
      </c>
      <c r="M257" s="1" t="s">
        <v>44</v>
      </c>
    </row>
    <row r="258" spans="1:13" ht="75">
      <c r="A258" s="1" t="str">
        <f t="shared" si="12"/>
        <v>2022-05-21</v>
      </c>
      <c r="B258" s="1" t="str">
        <f>"0820"</f>
        <v>0820</v>
      </c>
      <c r="C258" s="2" t="s">
        <v>45</v>
      </c>
      <c r="D258" s="2" t="s">
        <v>364</v>
      </c>
      <c r="E258" s="1" t="str">
        <f t="shared" si="13"/>
        <v>01</v>
      </c>
      <c r="F258" s="1">
        <v>1</v>
      </c>
      <c r="G258" s="1" t="s">
        <v>22</v>
      </c>
      <c r="I258" s="1" t="s">
        <v>16</v>
      </c>
      <c r="J258" s="4"/>
      <c r="K258" s="2" t="s">
        <v>363</v>
      </c>
      <c r="L258" s="1">
        <v>2009</v>
      </c>
      <c r="M258" s="1" t="s">
        <v>31</v>
      </c>
    </row>
    <row r="259" spans="1:13" ht="75">
      <c r="A259" s="1" t="str">
        <f t="shared" si="12"/>
        <v>2022-05-21</v>
      </c>
      <c r="B259" s="1" t="str">
        <f>"0845"</f>
        <v>0845</v>
      </c>
      <c r="C259" s="2" t="s">
        <v>47</v>
      </c>
      <c r="E259" s="1" t="str">
        <f t="shared" si="13"/>
        <v>01</v>
      </c>
      <c r="F259" s="1">
        <v>10</v>
      </c>
      <c r="G259" s="1" t="s">
        <v>14</v>
      </c>
      <c r="H259" s="1" t="s">
        <v>48</v>
      </c>
      <c r="I259" s="1" t="s">
        <v>16</v>
      </c>
      <c r="J259" s="4"/>
      <c r="K259" s="2" t="s">
        <v>49</v>
      </c>
      <c r="L259" s="1">
        <v>2012</v>
      </c>
      <c r="M259" s="1" t="s">
        <v>17</v>
      </c>
    </row>
    <row r="260" spans="1:13" ht="60">
      <c r="A260" s="1" t="str">
        <f t="shared" si="12"/>
        <v>2022-05-21</v>
      </c>
      <c r="B260" s="1" t="str">
        <f>"0910"</f>
        <v>0910</v>
      </c>
      <c r="C260" s="2" t="s">
        <v>50</v>
      </c>
      <c r="D260" s="2" t="s">
        <v>366</v>
      </c>
      <c r="E260" s="1" t="str">
        <f>"02"</f>
        <v>02</v>
      </c>
      <c r="F260" s="1">
        <v>3</v>
      </c>
      <c r="G260" s="1" t="s">
        <v>14</v>
      </c>
      <c r="H260" s="1" t="s">
        <v>87</v>
      </c>
      <c r="I260" s="1" t="s">
        <v>16</v>
      </c>
      <c r="J260" s="4"/>
      <c r="K260" s="2" t="s">
        <v>365</v>
      </c>
      <c r="L260" s="1">
        <v>2014</v>
      </c>
      <c r="M260" s="1" t="s">
        <v>17</v>
      </c>
    </row>
    <row r="261" spans="1:13" ht="45">
      <c r="A261" s="1" t="str">
        <f t="shared" si="12"/>
        <v>2022-05-21</v>
      </c>
      <c r="B261" s="1" t="str">
        <f>"0935"</f>
        <v>0935</v>
      </c>
      <c r="C261" s="2" t="s">
        <v>53</v>
      </c>
      <c r="D261" s="2" t="s">
        <v>368</v>
      </c>
      <c r="E261" s="1" t="str">
        <f>"04"</f>
        <v>04</v>
      </c>
      <c r="F261" s="1">
        <v>6</v>
      </c>
      <c r="G261" s="1" t="s">
        <v>22</v>
      </c>
      <c r="I261" s="1" t="s">
        <v>16</v>
      </c>
      <c r="J261" s="4"/>
      <c r="K261" s="2" t="s">
        <v>367</v>
      </c>
      <c r="L261" s="1">
        <v>2020</v>
      </c>
      <c r="M261" s="1" t="s">
        <v>27</v>
      </c>
    </row>
    <row r="262" spans="1:13" ht="60">
      <c r="A262" s="1" t="str">
        <f t="shared" si="12"/>
        <v>2022-05-21</v>
      </c>
      <c r="B262" s="1" t="str">
        <f>"1000"</f>
        <v>1000</v>
      </c>
      <c r="C262" s="2" t="s">
        <v>369</v>
      </c>
      <c r="E262" s="1" t="str">
        <f>" "</f>
        <v> </v>
      </c>
      <c r="F262" s="1">
        <v>0</v>
      </c>
      <c r="G262" s="1" t="s">
        <v>22</v>
      </c>
      <c r="I262" s="1" t="s">
        <v>16</v>
      </c>
      <c r="J262" s="4"/>
      <c r="K262" s="2" t="s">
        <v>370</v>
      </c>
      <c r="L262" s="1">
        <v>2013</v>
      </c>
      <c r="M262" s="1" t="s">
        <v>17</v>
      </c>
    </row>
    <row r="263" spans="1:14" ht="75">
      <c r="A263" s="1" t="str">
        <f t="shared" si="12"/>
        <v>2022-05-21</v>
      </c>
      <c r="B263" s="1" t="str">
        <f>"1130"</f>
        <v>1130</v>
      </c>
      <c r="C263" s="2" t="s">
        <v>134</v>
      </c>
      <c r="D263" s="2" t="s">
        <v>340</v>
      </c>
      <c r="E263" s="1" t="str">
        <f>"02"</f>
        <v>02</v>
      </c>
      <c r="F263" s="1">
        <v>2</v>
      </c>
      <c r="G263" s="1" t="s">
        <v>14</v>
      </c>
      <c r="I263" s="1" t="s">
        <v>16</v>
      </c>
      <c r="J263" s="4"/>
      <c r="K263" s="2" t="s">
        <v>339</v>
      </c>
      <c r="L263" s="1">
        <v>2015</v>
      </c>
      <c r="M263" s="1" t="s">
        <v>27</v>
      </c>
      <c r="N263" s="1" t="s">
        <v>21</v>
      </c>
    </row>
    <row r="264" spans="1:13" ht="45">
      <c r="A264" s="1" t="str">
        <f t="shared" si="12"/>
        <v>2022-05-21</v>
      </c>
      <c r="B264" s="1" t="str">
        <f>"1220"</f>
        <v>1220</v>
      </c>
      <c r="C264" s="2" t="s">
        <v>171</v>
      </c>
      <c r="D264" s="2" t="s">
        <v>173</v>
      </c>
      <c r="E264" s="1" t="str">
        <f>"01"</f>
        <v>01</v>
      </c>
      <c r="F264" s="1">
        <v>0</v>
      </c>
      <c r="G264" s="1" t="s">
        <v>14</v>
      </c>
      <c r="I264" s="1" t="s">
        <v>16</v>
      </c>
      <c r="J264" s="4"/>
      <c r="K264" s="2" t="s">
        <v>172</v>
      </c>
      <c r="L264" s="1">
        <v>2015</v>
      </c>
      <c r="M264" s="1" t="s">
        <v>17</v>
      </c>
    </row>
    <row r="265" spans="1:14" ht="30">
      <c r="A265" s="7" t="str">
        <f t="shared" si="12"/>
        <v>2022-05-21</v>
      </c>
      <c r="B265" s="7" t="str">
        <f>"1300"</f>
        <v>1300</v>
      </c>
      <c r="C265" s="6" t="s">
        <v>371</v>
      </c>
      <c r="D265" s="6"/>
      <c r="E265" s="7" t="str">
        <f>"2022"</f>
        <v>2022</v>
      </c>
      <c r="F265" s="7">
        <v>6</v>
      </c>
      <c r="G265" s="7" t="s">
        <v>57</v>
      </c>
      <c r="H265" s="7"/>
      <c r="I265" s="7"/>
      <c r="J265" s="5" t="s">
        <v>431</v>
      </c>
      <c r="K265" s="6" t="s">
        <v>372</v>
      </c>
      <c r="L265" s="7">
        <v>2022</v>
      </c>
      <c r="M265" s="7" t="s">
        <v>17</v>
      </c>
      <c r="N265" s="7"/>
    </row>
    <row r="266" spans="1:14" ht="30">
      <c r="A266" s="7" t="str">
        <f t="shared" si="12"/>
        <v>2022-05-21</v>
      </c>
      <c r="B266" s="7" t="str">
        <f>"1430"</f>
        <v>1430</v>
      </c>
      <c r="C266" s="6" t="s">
        <v>401</v>
      </c>
      <c r="D266" s="6"/>
      <c r="E266" s="7" t="str">
        <f>"2022"</f>
        <v>2022</v>
      </c>
      <c r="F266" s="7">
        <v>6</v>
      </c>
      <c r="G266" s="7" t="s">
        <v>57</v>
      </c>
      <c r="H266" s="7"/>
      <c r="I266" s="7"/>
      <c r="J266" s="5" t="s">
        <v>431</v>
      </c>
      <c r="K266" s="6" t="s">
        <v>373</v>
      </c>
      <c r="L266" s="7">
        <v>2022</v>
      </c>
      <c r="M266" s="7" t="s">
        <v>17</v>
      </c>
      <c r="N266" s="7"/>
    </row>
    <row r="267" spans="1:14" ht="45">
      <c r="A267" s="7" t="str">
        <f t="shared" si="12"/>
        <v>2022-05-21</v>
      </c>
      <c r="B267" s="7" t="str">
        <f>"1600"</f>
        <v>1600</v>
      </c>
      <c r="C267" s="6" t="s">
        <v>374</v>
      </c>
      <c r="D267" s="6"/>
      <c r="E267" s="7" t="str">
        <f>"1"</f>
        <v>1</v>
      </c>
      <c r="F267" s="7">
        <v>16</v>
      </c>
      <c r="G267" s="7" t="s">
        <v>57</v>
      </c>
      <c r="H267" s="7"/>
      <c r="I267" s="7"/>
      <c r="J267" s="5" t="s">
        <v>432</v>
      </c>
      <c r="K267" s="6" t="s">
        <v>375</v>
      </c>
      <c r="L267" s="7">
        <v>0</v>
      </c>
      <c r="M267" s="7" t="s">
        <v>376</v>
      </c>
      <c r="N267" s="7"/>
    </row>
    <row r="268" spans="1:14" ht="75">
      <c r="A268" s="7" t="str">
        <f t="shared" si="12"/>
        <v>2022-05-21</v>
      </c>
      <c r="B268" s="7" t="str">
        <f>"1750"</f>
        <v>1750</v>
      </c>
      <c r="C268" s="6" t="s">
        <v>377</v>
      </c>
      <c r="D268" s="6" t="s">
        <v>379</v>
      </c>
      <c r="E268" s="7" t="str">
        <f>"01"</f>
        <v>01</v>
      </c>
      <c r="F268" s="7">
        <v>5</v>
      </c>
      <c r="G268" s="7" t="s">
        <v>14</v>
      </c>
      <c r="H268" s="7"/>
      <c r="I268" s="7" t="s">
        <v>16</v>
      </c>
      <c r="J268" s="5" t="s">
        <v>433</v>
      </c>
      <c r="K268" s="6" t="s">
        <v>378</v>
      </c>
      <c r="L268" s="7">
        <v>2017</v>
      </c>
      <c r="M268" s="7" t="s">
        <v>27</v>
      </c>
      <c r="N268" s="7"/>
    </row>
    <row r="269" spans="1:14" ht="45">
      <c r="A269" s="7" t="str">
        <f t="shared" si="12"/>
        <v>2022-05-21</v>
      </c>
      <c r="B269" s="7" t="str">
        <f>"1820"</f>
        <v>1820</v>
      </c>
      <c r="C269" s="6" t="s">
        <v>380</v>
      </c>
      <c r="D269" s="6" t="s">
        <v>381</v>
      </c>
      <c r="E269" s="7" t="str">
        <f>"02"</f>
        <v>02</v>
      </c>
      <c r="F269" s="7">
        <v>9</v>
      </c>
      <c r="G269" s="7" t="s">
        <v>14</v>
      </c>
      <c r="H269" s="7"/>
      <c r="I269" s="7"/>
      <c r="J269" s="5" t="s">
        <v>434</v>
      </c>
      <c r="K269" s="6" t="s">
        <v>407</v>
      </c>
      <c r="L269" s="7">
        <v>2020</v>
      </c>
      <c r="M269" s="7" t="s">
        <v>27</v>
      </c>
      <c r="N269" s="7"/>
    </row>
    <row r="270" spans="1:13" ht="60">
      <c r="A270" s="1" t="str">
        <f t="shared" si="12"/>
        <v>2022-05-21</v>
      </c>
      <c r="B270" s="1" t="str">
        <f>"1850"</f>
        <v>1850</v>
      </c>
      <c r="C270" s="2" t="s">
        <v>73</v>
      </c>
      <c r="E270" s="1" t="str">
        <f>"2022"</f>
        <v>2022</v>
      </c>
      <c r="F270" s="1">
        <v>95</v>
      </c>
      <c r="G270" s="1" t="s">
        <v>57</v>
      </c>
      <c r="J270" s="4"/>
      <c r="K270" s="2" t="s">
        <v>74</v>
      </c>
      <c r="L270" s="1">
        <v>0</v>
      </c>
      <c r="M270" s="1" t="s">
        <v>17</v>
      </c>
    </row>
    <row r="271" spans="1:14" ht="75">
      <c r="A271" s="7" t="str">
        <f t="shared" si="12"/>
        <v>2022-05-21</v>
      </c>
      <c r="B271" s="7" t="str">
        <f>"1900"</f>
        <v>1900</v>
      </c>
      <c r="C271" s="6" t="s">
        <v>382</v>
      </c>
      <c r="D271" s="6"/>
      <c r="E271" s="7" t="str">
        <f>"03"</f>
        <v>03</v>
      </c>
      <c r="F271" s="7">
        <v>4</v>
      </c>
      <c r="G271" s="7" t="s">
        <v>14</v>
      </c>
      <c r="H271" s="7" t="s">
        <v>79</v>
      </c>
      <c r="I271" s="7" t="s">
        <v>16</v>
      </c>
      <c r="J271" s="5" t="s">
        <v>435</v>
      </c>
      <c r="K271" s="6" t="s">
        <v>383</v>
      </c>
      <c r="L271" s="7">
        <v>2019</v>
      </c>
      <c r="M271" s="7" t="s">
        <v>109</v>
      </c>
      <c r="N271" s="7"/>
    </row>
    <row r="272" spans="1:14" ht="15">
      <c r="A272" s="7" t="str">
        <f t="shared" si="12"/>
        <v>2022-05-21</v>
      </c>
      <c r="B272" s="7" t="str">
        <f>"1930"</f>
        <v>1930</v>
      </c>
      <c r="C272" s="6" t="s">
        <v>384</v>
      </c>
      <c r="D272" s="6"/>
      <c r="E272" s="7" t="str">
        <f>"01"</f>
        <v>01</v>
      </c>
      <c r="F272" s="7">
        <v>1</v>
      </c>
      <c r="G272" s="7"/>
      <c r="H272" s="7"/>
      <c r="I272" s="7"/>
      <c r="J272" s="5" t="s">
        <v>436</v>
      </c>
      <c r="K272" s="6" t="s">
        <v>438</v>
      </c>
      <c r="L272" s="7">
        <v>2016</v>
      </c>
      <c r="M272" s="7" t="s">
        <v>77</v>
      </c>
      <c r="N272" s="7"/>
    </row>
    <row r="273" spans="1:14" ht="75">
      <c r="A273" s="7" t="str">
        <f t="shared" si="12"/>
        <v>2022-05-21</v>
      </c>
      <c r="B273" s="7" t="str">
        <f>"2030"</f>
        <v>2030</v>
      </c>
      <c r="C273" s="6" t="s">
        <v>385</v>
      </c>
      <c r="D273" s="6"/>
      <c r="E273" s="7" t="str">
        <f>" "</f>
        <v> </v>
      </c>
      <c r="F273" s="7">
        <v>0</v>
      </c>
      <c r="G273" s="7" t="s">
        <v>14</v>
      </c>
      <c r="H273" s="7" t="s">
        <v>48</v>
      </c>
      <c r="I273" s="7" t="s">
        <v>16</v>
      </c>
      <c r="J273" s="5" t="s">
        <v>415</v>
      </c>
      <c r="K273" s="6" t="s">
        <v>386</v>
      </c>
      <c r="L273" s="7">
        <v>2020</v>
      </c>
      <c r="M273" s="7" t="s">
        <v>31</v>
      </c>
      <c r="N273" s="7"/>
    </row>
    <row r="274" spans="1:14" ht="75">
      <c r="A274" s="7" t="str">
        <f t="shared" si="12"/>
        <v>2022-05-21</v>
      </c>
      <c r="B274" s="7" t="str">
        <f>"2155"</f>
        <v>2155</v>
      </c>
      <c r="C274" s="6" t="s">
        <v>299</v>
      </c>
      <c r="D274" s="6" t="s">
        <v>71</v>
      </c>
      <c r="E274" s="7" t="str">
        <f>" "</f>
        <v> </v>
      </c>
      <c r="F274" s="7">
        <v>0</v>
      </c>
      <c r="G274" s="7"/>
      <c r="H274" s="7"/>
      <c r="I274" s="7" t="s">
        <v>16</v>
      </c>
      <c r="J274" s="5" t="s">
        <v>437</v>
      </c>
      <c r="K274" s="6" t="s">
        <v>405</v>
      </c>
      <c r="L274" s="7">
        <v>2014</v>
      </c>
      <c r="M274" s="7" t="s">
        <v>31</v>
      </c>
      <c r="N274" s="7"/>
    </row>
    <row r="275" spans="1:13" ht="60">
      <c r="A275" s="1" t="str">
        <f t="shared" si="12"/>
        <v>2022-05-21</v>
      </c>
      <c r="B275" s="1" t="str">
        <f>"2355"</f>
        <v>2355</v>
      </c>
      <c r="C275" s="2" t="s">
        <v>132</v>
      </c>
      <c r="D275" s="2" t="s">
        <v>388</v>
      </c>
      <c r="E275" s="1" t="str">
        <f>"03"</f>
        <v>03</v>
      </c>
      <c r="F275" s="1">
        <v>24</v>
      </c>
      <c r="G275" s="1" t="s">
        <v>22</v>
      </c>
      <c r="I275" s="1" t="s">
        <v>16</v>
      </c>
      <c r="J275" s="4"/>
      <c r="K275" s="2" t="s">
        <v>387</v>
      </c>
      <c r="L275" s="1">
        <v>2021</v>
      </c>
      <c r="M275" s="1" t="s">
        <v>17</v>
      </c>
    </row>
    <row r="276" spans="1:13" ht="75">
      <c r="A276" s="1" t="str">
        <f t="shared" si="12"/>
        <v>2022-05-21</v>
      </c>
      <c r="B276" s="1" t="str">
        <f>"2400"</f>
        <v>2400</v>
      </c>
      <c r="C276" s="2" t="s">
        <v>13</v>
      </c>
      <c r="E276" s="1" t="str">
        <f>"02"</f>
        <v>02</v>
      </c>
      <c r="F276" s="1">
        <v>5</v>
      </c>
      <c r="G276" s="1" t="s">
        <v>14</v>
      </c>
      <c r="H276" s="1" t="s">
        <v>148</v>
      </c>
      <c r="I276" s="1" t="s">
        <v>16</v>
      </c>
      <c r="J276" s="4"/>
      <c r="K276" s="2" t="s">
        <v>213</v>
      </c>
      <c r="L276" s="1">
        <v>2011</v>
      </c>
      <c r="M276" s="1" t="s">
        <v>17</v>
      </c>
    </row>
    <row r="277" spans="1:13" ht="75">
      <c r="A277" s="1" t="str">
        <f t="shared" si="12"/>
        <v>2022-05-21</v>
      </c>
      <c r="B277" s="1" t="str">
        <f>"2500"</f>
        <v>2500</v>
      </c>
      <c r="C277" s="2" t="s">
        <v>13</v>
      </c>
      <c r="E277" s="1" t="str">
        <f>"02"</f>
        <v>02</v>
      </c>
      <c r="F277" s="1">
        <v>5</v>
      </c>
      <c r="G277" s="1" t="s">
        <v>14</v>
      </c>
      <c r="H277" s="1" t="s">
        <v>148</v>
      </c>
      <c r="I277" s="1" t="s">
        <v>16</v>
      </c>
      <c r="J277" s="4"/>
      <c r="K277" s="2" t="s">
        <v>213</v>
      </c>
      <c r="L277" s="1">
        <v>2011</v>
      </c>
      <c r="M277" s="1" t="s">
        <v>17</v>
      </c>
    </row>
    <row r="278" spans="1:13" ht="75">
      <c r="A278" s="1" t="str">
        <f t="shared" si="12"/>
        <v>2022-05-21</v>
      </c>
      <c r="B278" s="1" t="str">
        <f>"2600"</f>
        <v>2600</v>
      </c>
      <c r="C278" s="2" t="s">
        <v>13</v>
      </c>
      <c r="E278" s="1" t="str">
        <f>"02"</f>
        <v>02</v>
      </c>
      <c r="F278" s="1">
        <v>5</v>
      </c>
      <c r="G278" s="1" t="s">
        <v>14</v>
      </c>
      <c r="H278" s="1" t="s">
        <v>148</v>
      </c>
      <c r="I278" s="1" t="s">
        <v>16</v>
      </c>
      <c r="J278" s="4"/>
      <c r="K278" s="2" t="s">
        <v>213</v>
      </c>
      <c r="L278" s="1">
        <v>2011</v>
      </c>
      <c r="M278" s="1" t="s">
        <v>17</v>
      </c>
    </row>
    <row r="279" spans="1:13" ht="75">
      <c r="A279" s="1" t="str">
        <f t="shared" si="12"/>
        <v>2022-05-21</v>
      </c>
      <c r="B279" s="1" t="str">
        <f>"2700"</f>
        <v>2700</v>
      </c>
      <c r="C279" s="2" t="s">
        <v>13</v>
      </c>
      <c r="E279" s="1" t="str">
        <f>"02"</f>
        <v>02</v>
      </c>
      <c r="F279" s="1">
        <v>5</v>
      </c>
      <c r="G279" s="1" t="s">
        <v>14</v>
      </c>
      <c r="H279" s="1" t="s">
        <v>148</v>
      </c>
      <c r="I279" s="1" t="s">
        <v>16</v>
      </c>
      <c r="J279" s="4"/>
      <c r="K279" s="2" t="s">
        <v>213</v>
      </c>
      <c r="L279" s="1">
        <v>2011</v>
      </c>
      <c r="M279" s="1" t="s">
        <v>17</v>
      </c>
    </row>
    <row r="280" spans="1:13" ht="75">
      <c r="A280" s="1" t="str">
        <f t="shared" si="12"/>
        <v>2022-05-21</v>
      </c>
      <c r="B280" s="1" t="str">
        <f>"2800"</f>
        <v>2800</v>
      </c>
      <c r="C280" s="2" t="s">
        <v>13</v>
      </c>
      <c r="E280" s="1" t="str">
        <f>"02"</f>
        <v>02</v>
      </c>
      <c r="F280" s="1">
        <v>5</v>
      </c>
      <c r="G280" s="1" t="s">
        <v>14</v>
      </c>
      <c r="H280" s="1" t="s">
        <v>148</v>
      </c>
      <c r="I280" s="1" t="s">
        <v>16</v>
      </c>
      <c r="J280" s="4"/>
      <c r="K280" s="2" t="s">
        <v>213</v>
      </c>
      <c r="L280" s="1">
        <v>2011</v>
      </c>
      <c r="M280" s="1" t="s">
        <v>17</v>
      </c>
    </row>
  </sheetData>
  <sheetProtection/>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Bentley</dc:creator>
  <cp:keywords/>
  <dc:description/>
  <cp:lastModifiedBy>Madeleine Bentley</cp:lastModifiedBy>
  <dcterms:created xsi:type="dcterms:W3CDTF">2022-04-08T02:28:42Z</dcterms:created>
  <dcterms:modified xsi:type="dcterms:W3CDTF">2022-04-27T06:34:02Z</dcterms:modified>
  <cp:category/>
  <cp:version/>
  <cp:contentType/>
  <cp:contentStatus/>
</cp:coreProperties>
</file>