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Publicity Program Guide 1526634" sheetId="1" r:id="rId1"/>
  </sheets>
  <definedNames/>
  <calcPr fullCalcOnLoad="1"/>
</workbook>
</file>

<file path=xl/sharedStrings.xml><?xml version="1.0" encoding="utf-8"?>
<sst xmlns="http://schemas.openxmlformats.org/spreadsheetml/2006/main" count="1710" uniqueCount="504">
  <si>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</si>
  <si>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</si>
  <si>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</si>
  <si>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</si>
  <si>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</si>
  <si>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</si>
  <si>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</si>
  <si>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</si>
  <si>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</si>
  <si>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</si>
  <si>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</si>
  <si>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</si>
  <si>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</si>
  <si>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</si>
  <si>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</si>
  <si>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</si>
  <si>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</si>
  <si>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</si>
  <si>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</si>
  <si>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</si>
  <si>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</si>
  <si>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</si>
  <si>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Stanley Chasm</t>
  </si>
  <si>
    <t>Y</t>
  </si>
  <si>
    <t>Ballooning</t>
  </si>
  <si>
    <t>Coyote's Crazy Smart Science Show</t>
  </si>
  <si>
    <t>Isa asks what can we learn from rivers while our Science Questers explore how rivers as an important part of food systems and travel today and for our ancestors.</t>
  </si>
  <si>
    <t>Rivers</t>
  </si>
  <si>
    <t>CANADA</t>
  </si>
  <si>
    <t>Aussie Bush Tales</t>
  </si>
  <si>
    <t>The children walk to the coast to enjoy some oyster pearl meat. They are walking for days then finally see the sandy beaches for the first time. Here they find a black pearl and turtle nest.</t>
  </si>
  <si>
    <t>Turtles Nest</t>
  </si>
  <si>
    <t>Waabiny Time</t>
  </si>
  <si>
    <t>Kedala, day-time for the ngaangk, the sun and kedalak, night-time is when the miyak the moon comes out.</t>
  </si>
  <si>
    <t>Day And Night</t>
  </si>
  <si>
    <t>USA</t>
  </si>
  <si>
    <t>Little J &amp; Big Cuz</t>
  </si>
  <si>
    <t>Little J's new undies have special powers - so how can he play basketball without them?</t>
  </si>
  <si>
    <t>Lucky Undies</t>
  </si>
  <si>
    <t>Wolf Joe</t>
  </si>
  <si>
    <t>Joe believes he has magician's skills until he discovers Smudge the puppy helped in every one of his tricks but his real skill shines through when leading a rescue on a creaky bridge.</t>
  </si>
  <si>
    <t>Turtle Bay Talent Show</t>
  </si>
  <si>
    <t>Nanny Tuta</t>
  </si>
  <si>
    <t>Today there is a music in the house - Tuta and the Fox are dancing. Their friend Fennec has a nice game in mind... Will you play along?</t>
  </si>
  <si>
    <t>Dance And Freeze</t>
  </si>
  <si>
    <t>UNITED KINGDOM</t>
  </si>
  <si>
    <t>Spartakus And The Sun Beneath The Sea</t>
  </si>
  <si>
    <t>By the magic of an old lament, Spartakus makes the Drummer appear. This leads him to the ancient kingdom of Benin for a journey which Spartakus must become king of the day.</t>
  </si>
  <si>
    <t>FRANCE</t>
  </si>
  <si>
    <t>Bushwhacked</t>
  </si>
  <si>
    <t>Kayne and Kamil set off to Uluru in search of Australia's greatest monitor, the perentie, but not without meeting some very special desert folk along the way!</t>
  </si>
  <si>
    <t>Perenties</t>
  </si>
  <si>
    <t>The Magic Canoe</t>
  </si>
  <si>
    <t>Nico doesn't listen to Viola's warnings and ends up losing his precious turquoise stone during the adventure. In the future, he promises to be more attentive to the advice of the greats.</t>
  </si>
  <si>
    <t>Boreal Safari</t>
  </si>
  <si>
    <t>The children of the camp have the idea of exchanging gifts. While living the fun adventure, our three friends understand that when we give a gift, the important thing is not the object.</t>
  </si>
  <si>
    <t>Gift Story</t>
  </si>
  <si>
    <t>Motor Sport: Dakar Rally 2023</t>
  </si>
  <si>
    <t>NC</t>
  </si>
  <si>
    <t>All the best moments and highlights from the Dakar Rally, Stage 14. International Motor Sport, 2023.</t>
  </si>
  <si>
    <t>Dakar Rally, Stage 14</t>
  </si>
  <si>
    <t>SAUDI ARABIA</t>
  </si>
  <si>
    <t>Rugby League 2022: Koori Knockout</t>
  </si>
  <si>
    <t>Relive all the magic of the 50th edition of the Koori Knockout - an unforgettable gathering of sport and culture.</t>
  </si>
  <si>
    <t>Men's Quarter Finals 2 - Castlereigh V Newcastle Emus</t>
  </si>
  <si>
    <t xml:space="preserve">Over The Black Dot </t>
  </si>
  <si>
    <t>A weekly off-the-cuff footy chat with Rugby League great Dean Widders and Timana Tahu with regular recurring guest Bo De La Cruz. They discuss everything from the grass roots all the way to the NRL.</t>
  </si>
  <si>
    <t>First Nations Indigenous Football Cup</t>
  </si>
  <si>
    <t>Catch all the action from the 2022 First Nations Indigenous Football Cup.</t>
  </si>
  <si>
    <t>Women's Rd 4 - NT Yappas V Sydney City</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</si>
  <si>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</si>
  <si>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</si>
  <si>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</si>
  <si>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</si>
  <si>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</si>
  <si>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</si>
  <si>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Round 14 - Wanderers V Waratah</t>
  </si>
  <si>
    <t>The South Sydney Story</t>
  </si>
  <si>
    <t xml:space="preserve">l </t>
  </si>
  <si>
    <t>We visit the final games of the season and determine if the grand experiment of privatisation has worked at South's.</t>
  </si>
  <si>
    <t>Rabbit Season</t>
  </si>
  <si>
    <t xml:space="preserve">Big Sky Girls </t>
  </si>
  <si>
    <t>Filmed in one day, Big Sky Girls follows a group of girls from remote and regional areas of Australia who have been selected for a song-writing mentorship program.</t>
  </si>
  <si>
    <t>Going Native</t>
  </si>
  <si>
    <t>Drew Hayden Taylor learns the Indigenous story of the horse by meeting a daredevil family of 'Indian Relay' racers, encounters a Navajo Horse Whisperer, and explores unique wild horse sanctuary.</t>
  </si>
  <si>
    <t>Going Horse</t>
  </si>
  <si>
    <t>Nitv News Update 2023</t>
  </si>
  <si>
    <t>The latest news from the oldest living culture, Join Natalie Ahmat and the team of NITV journalists for stories from an Indigenous perspective.</t>
  </si>
  <si>
    <t>Wild New Zealand</t>
  </si>
  <si>
    <t xml:space="preserve">a w </t>
  </si>
  <si>
    <t>The most extreme and wild parts of New Zealand are in the South Island, which lie towards Antarctica, in the path of the tempestuous 'roaring forties'.</t>
  </si>
  <si>
    <t>Wild Extremes</t>
  </si>
  <si>
    <t>Resistance In A Hostile Environment: Uprising Ep 3</t>
  </si>
  <si>
    <t>M</t>
  </si>
  <si>
    <t xml:space="preserve"> </t>
  </si>
  <si>
    <t xml:space="preserve">Scotland, Slavery And Statues </t>
  </si>
  <si>
    <t>A fierce debate has arisen about the inscription of Scotland's tallest statue - a debate symbolic of Scotland grappling with its slavery history. We show the twists and turns of this four-year story.</t>
  </si>
  <si>
    <t>SCOTLAND</t>
  </si>
  <si>
    <t>Farming</t>
  </si>
  <si>
    <t>MA</t>
  </si>
  <si>
    <t xml:space="preserve">a l v w </t>
  </si>
  <si>
    <t>In the 1980s, a young Nigerian boy is 'farmed out' by his parents to a white British family in the hopes of securing a better future. Instead, he becomes the feared leader of a white skinhead gang.</t>
  </si>
  <si>
    <t>Songlines on Screen</t>
  </si>
  <si>
    <t>Yarripiri the giant ancestral taipan created the Jardiwanpa Songline through his journey, bringing songs, law and the Jardiwanpa fire ceremony to Warlpiri people.</t>
  </si>
  <si>
    <t>Yarripiri's Journey</t>
  </si>
  <si>
    <t>Katherine Gorge</t>
  </si>
  <si>
    <t>Alice Dunes</t>
  </si>
  <si>
    <t>We meet with Indigenous fishermen who teach us about respectfully living by the ocean.</t>
  </si>
  <si>
    <t>Life By The Ocean</t>
  </si>
  <si>
    <t>The children go down to the Paperbark Billabong hoping to see the strange creature which the Elder Moort tells them lives in the water. Moort describes the noise made by the creature as 'Baoloo-oo'.</t>
  </si>
  <si>
    <t>Billabong Baoloo-Oo</t>
  </si>
  <si>
    <t>Kwort Kwobikin, to celebrate is deadly! Moort madja, family get-togethers are deadly!</t>
  </si>
  <si>
    <t>Celebrate</t>
  </si>
  <si>
    <t>Big Cuz tricks Little J into believing that the Giant Wombat is not extinct.</t>
  </si>
  <si>
    <t>Wombat Rex</t>
  </si>
  <si>
    <t>In a frog filled marsh Joe and the team stretch their skills rescuing a baby skunk then must use teamwork to build a new shelter for the whole skunk family before a big storm arrives.</t>
  </si>
  <si>
    <t>Skunk Den Do Over</t>
  </si>
  <si>
    <t xml:space="preserve">Nanny Tuta </t>
  </si>
  <si>
    <t>Nanny Tuta and the Fox have decided to play the shadow theatre. Do you know how to create shadow images? Join in and watch Tuta's show together with Foxy!</t>
  </si>
  <si>
    <t>Shadow Theatre</t>
  </si>
  <si>
    <t>After being captured by Masagaze, Rebecca pushes the pirates to mutiny. Her plan works and the leaders are imprisoned and a wind of freedom blows on board the pirate train.</t>
  </si>
  <si>
    <t>Rebecca, Pirate Of Sea</t>
  </si>
  <si>
    <t>Kamil challenges Kayne's inner cowboy to conquer a rodeo bull ride and become a protection athlete AKA Rodeo Clown at a professional rodeo!</t>
  </si>
  <si>
    <t>Rodeo</t>
  </si>
  <si>
    <t>Nico has fun camouflaging himself and, not knowing how to stop, comes close to triggering an accident.</t>
  </si>
  <si>
    <t>Hide And Seek</t>
  </si>
  <si>
    <t>Julie declares herself a tightrope walker and, unaware that she does not yet have the skills, insists on walking a high tightrope right away.</t>
  </si>
  <si>
    <t>Julie's Rodeo</t>
  </si>
  <si>
    <t>Ngumpin Kartiya</t>
  </si>
  <si>
    <t>This documentary looks at a proud and sometimes difficult past, and also celebrates a bright and better future.</t>
  </si>
  <si>
    <t>Shortland Street</t>
  </si>
  <si>
    <t xml:space="preserve">a d s </t>
  </si>
  <si>
    <t>Drew misreads Harper's suggestive text as an excuse to throw a party. Drew is keen to buddy up with Marty, but Marty's attention is drawn to Esther.</t>
  </si>
  <si>
    <t>NEW ZEALAND</t>
  </si>
  <si>
    <t>The Cook Up With Adam Liaw</t>
  </si>
  <si>
    <t>Adam, model Samantha Harris and chef Karl Firla are saying buongiorno to The Cook Up Kitchen as they explore Italian dishes with an Aussie twist.</t>
  </si>
  <si>
    <t>Aussie Italian</t>
  </si>
  <si>
    <t>Molly Of Denali</t>
  </si>
  <si>
    <t>Molly and Vera accompany scientists to a dinosaur excavation site. Then, The Sassy Ladies of Saskatoon are back in search of a glacier they saw 30 years ago.</t>
  </si>
  <si>
    <t>Going Toe To Toe With A Dinosaur / Sassy Ladies On Ice</t>
  </si>
  <si>
    <t>Bogged</t>
  </si>
  <si>
    <t>The Ngurin River runs to the coast but is often dry. On a rare rainy day, the Red Dirt Riders want to see how much water is in the dam.</t>
  </si>
  <si>
    <t xml:space="preserve">Aussie Bush Tales </t>
  </si>
  <si>
    <t>The children go down to the river to catch some mud crabs for dinner. Boya rescues a Joey kangaroo and makes a new friend. All their hard work is wasted as the mud crabs all get away except for one.</t>
  </si>
  <si>
    <t>Boya's Pet Mud Crab</t>
  </si>
  <si>
    <t xml:space="preserve">Seven Sacred Laws </t>
  </si>
  <si>
    <t>A beautiful traditional song draws the boy to a special encounter with a Turtle, who helps him understand the importance of the Law of Truth.</t>
  </si>
  <si>
    <t>Turtle (Truth)</t>
  </si>
  <si>
    <t>Barrumbi Kids</t>
  </si>
  <si>
    <t>While out on country, doing a VR film shoot Tomias, Dahlia and Gordon soon find actual reality colliding with virtual reality when things don't go to plan and they find themselves stranded.</t>
  </si>
  <si>
    <t>Actual Reality</t>
  </si>
  <si>
    <t xml:space="preserve">Spartakus And The Sun Beneath The Sea </t>
  </si>
  <si>
    <t>Without suspecting that they are being watched and followed by pirates, our heroes venture into a jungle which shelters strange remains.</t>
  </si>
  <si>
    <t>Arkana And The Beast</t>
  </si>
  <si>
    <t>Our Stories</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</si>
  <si>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</si>
  <si>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</si>
  <si>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</si>
  <si>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</si>
  <si>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</si>
  <si>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</si>
  <si>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</si>
  <si>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</si>
  <si>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</si>
  <si>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Barkinji - Ngyiampaa - Mutthi Mutthi Country - Mungo NSW Part 2</t>
  </si>
  <si>
    <t>Borderlands</t>
  </si>
  <si>
    <t xml:space="preserve">Every Family Has A Secret </t>
  </si>
  <si>
    <t>Angela Hamilton searches for the truth about her brutal father, whom she suspects had collaborated with Nazis during World War II.</t>
  </si>
  <si>
    <t>Angela Hamilton &amp; David Field</t>
  </si>
  <si>
    <t>Living Black</t>
  </si>
  <si>
    <t>Christine Anu is an icon of the Australian music industry having performed at the Olympic Games to Uluru with NITV. Now she shares her remarkable journey to stardom with Living Black.</t>
  </si>
  <si>
    <t>The Sit In: Harry Belafonte</t>
  </si>
  <si>
    <t xml:space="preserve">a </t>
  </si>
  <si>
    <t>While the country was embroiled in a divisive election with racial tensions flaring, Civil Rights activist and trailblazing performer Harry Belafonte guest hosted The Tonight Show for a week in 1968.</t>
  </si>
  <si>
    <t>Outback Lockdown</t>
  </si>
  <si>
    <t>Ky has just flown in from the USA, where she normally works as a Hollywood stuntwoman, while Calem has travelled from the UK. Together they drive to the Australian Outback.</t>
  </si>
  <si>
    <t>A slow TV showcase of the stunning landscapes found in Kambuwal, Guuwa &amp; Gayiri Country.</t>
  </si>
  <si>
    <t>Kambuwal, Guuwa &amp; Gayiri Country</t>
  </si>
  <si>
    <t>Arnhern Land</t>
  </si>
  <si>
    <t>Todd River</t>
  </si>
  <si>
    <t>Isa, our awesome youth host, welcomes us to Our Great Blue World - and did you know the Oceans make up 70% of Mother Earth!</t>
  </si>
  <si>
    <t>Our Great Blue World</t>
  </si>
  <si>
    <t>Elder Moort goes fishing and is keen to show the children what an experienced hunter he is. He spots a long neck turtle in the swamp and positions himself on a log only to feel it move beneath him.</t>
  </si>
  <si>
    <t>Crocodile In A Swamp</t>
  </si>
  <si>
    <t>Noongar people have been solid tool makers for a long, long time. Karli, the boomerang and kitj, the spear are very useful tools.</t>
  </si>
  <si>
    <t>Traditional Tools</t>
  </si>
  <si>
    <t>Little J frets that his dream of being an acrobat is not the RIGHT dream...</t>
  </si>
  <si>
    <t>New Tricks</t>
  </si>
  <si>
    <t>When Buddy sets out to find a crow feather just like his father did as a kid he finds it challenging until he applies a clever strategy to earn his feather, which makes his father proud.</t>
  </si>
  <si>
    <t>Little Bear Chief</t>
  </si>
  <si>
    <t>Nanny Tuta loves all kinds of miracles and magic tricks. Together with the Fox they will show us some of their favourites. Follow the magic Foxy will play on Tuta...</t>
  </si>
  <si>
    <t>Magic</t>
  </si>
  <si>
    <t>To escape the pirates, our heroes enter a passage which is said to lead to 'elsewhere and tomorrow'. On the other side, they finally arrive on Arkadia, but the city seems abandoned...</t>
  </si>
  <si>
    <t>Star Healer</t>
  </si>
  <si>
    <t>Kamil challenges Kayne to hug a sawfish, but to find it he must visit a place where darkness is king amidst waters alive with bull sharks and crocodiles.</t>
  </si>
  <si>
    <t>Sawfish</t>
  </si>
  <si>
    <t>Pam is fearful when people talk to her about ghosts. It is only in a funny adventure that she will be able to distinguish the true from the false.</t>
  </si>
  <si>
    <t>Nico has bad manners and it is only when he is confronted with Orote, a prehistoric man with no good manners, that Nico will become aware that certain behaviors are not pleasant for others.</t>
  </si>
  <si>
    <t>Nico Has No Manners</t>
  </si>
  <si>
    <t xml:space="preserve">Dance Ceremony </t>
  </si>
  <si>
    <t>Dance ceremony performed on Waiben (Thursday Island) by the Island Stars.</t>
  </si>
  <si>
    <t>Waiben</t>
  </si>
  <si>
    <t>Scrolling Marc's social media, Madonna is dismayed to see he's followed by gorgeous women. During a phone-call, she learns that he's staying in a hotel - surrounded by models.</t>
  </si>
  <si>
    <t>Adam, chef Sharon Salloum and social media foodie Morgan Hipworth are in The Cook Up Kitchen upgrading the humble soup to something super.</t>
  </si>
  <si>
    <t>Super Soups</t>
  </si>
  <si>
    <t>Molly invites Oscar to go mountain climbing with her and Grandpa Nat, but he is afraid of heights; Travis returns to Qyah to photograph a rare willow ptarmigan.</t>
  </si>
  <si>
    <t>Climb Every Mountain / Happy Trails</t>
  </si>
  <si>
    <t>Harding Dam</t>
  </si>
  <si>
    <t>Trying for the dam again, the Red Dirt Riders set off on country tracks to reach their destination.</t>
  </si>
  <si>
    <t>The children go swimming in the billabong, not realising a crocodile is lurking in the water. The crocodile chases after Jarra and a turtle and Jarra grabs hold of a tree branch and pulls himself up.</t>
  </si>
  <si>
    <t>Billabong Ripple</t>
  </si>
  <si>
    <t>On Manitoba's sacred site of Manito Api, a young boy setting out on the final night of his Vision Quest realizes he is no longer alone.</t>
  </si>
  <si>
    <t>With the Mandjarkkorl Festival fast approaching, Tomias and Dahlia just want to practice their new dance routine, but their cultural and family responsibilities pull them in different directions.</t>
  </si>
  <si>
    <t>Under the plastic palm trees of their inflatable island, it's vacation time for the hackers. Our heroes want to reopen an old passage that has become impassable...</t>
  </si>
  <si>
    <t>This story of -determination explores an Indigenous-led school program that's achieving real educational outcomes for the lives of disadvantaged kids from regional and remote Australia.</t>
  </si>
  <si>
    <t>Star Girls</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</si>
  <si>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</si>
  <si>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</si>
  <si>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</si>
  <si>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</si>
  <si>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Indian Country Today</t>
  </si>
  <si>
    <t xml:space="preserve">Native American News </t>
  </si>
  <si>
    <t>Barkinji Country - The Barkaa NSW Part 1</t>
  </si>
  <si>
    <t>Peaks</t>
  </si>
  <si>
    <t>The Point</t>
  </si>
  <si>
    <t>Exorcist, The</t>
  </si>
  <si>
    <t xml:space="preserve">a h l s </t>
  </si>
  <si>
    <t>Regan, a young girl, displays bizarre behaviour after playing with an Ouija board. Chris, her mother and an actress, consults two priests who conclude that Regan is possessed by a demonic entity.</t>
  </si>
  <si>
    <t xml:space="preserve">The Moogai </t>
  </si>
  <si>
    <t xml:space="preserve">a v </t>
  </si>
  <si>
    <t>An Aboriginal psychological horror, The Moogai is the story of a family terrorised by a child-stealing spirit.</t>
  </si>
  <si>
    <t>Hunting Aotearoa Series 14 Ep 2</t>
  </si>
  <si>
    <t>Teaming up with local farm manager Paul Denton and friends it's game on as Pete finds out what pig hunting is really like on the peninsula.</t>
  </si>
  <si>
    <t>Moehau</t>
  </si>
  <si>
    <t>Kakadu</t>
  </si>
  <si>
    <t>Ooraminna</t>
  </si>
  <si>
    <t>Our Youth Host, Isa and our Science Questers are inspired by the leadership of T'Sou-Ke Nation and other First Nations bringing Solar Power to their communities.</t>
  </si>
  <si>
    <t>Solar Power</t>
  </si>
  <si>
    <t>Elder Moort spots an eagle flying over camp and decides he would like it for a pet. Moort calls the children to catch it for him. Later Moort is startled to see Boya in the sky holding onto a rope.</t>
  </si>
  <si>
    <t>Flight Of An Eagle</t>
  </si>
  <si>
    <t>Do you feel djoorabiny, do you feel happy? Or do you feel menditj, do you feel sick? Make sure you share how you feel with someone who cares. It's moorditj koolangka!</t>
  </si>
  <si>
    <t>Feelings</t>
  </si>
  <si>
    <t>On their quest to the beach, Little J, Nanna and Big Cuz struggle to find what they need before sunset.</t>
  </si>
  <si>
    <t>Right Under Your Nose</t>
  </si>
  <si>
    <t>A friend's glider is damaged and the pals are sure Hank can fix it but when the powerful launcher he makes sends it on a wild flight they must use their speedy skills to rescue the runaway plane.</t>
  </si>
  <si>
    <t>Turtle Bay Flyers</t>
  </si>
  <si>
    <t>A very nice family lives in Tuta's dollhouse - dad, mom, and their three children. Help Tuta to discover who is the sleepy one and where is the Fox hiding.</t>
  </si>
  <si>
    <t>Tutas Dollhouse</t>
  </si>
  <si>
    <t>Bob and Rebecca have collected the fragments of a kind of fossil, which they manage to reconstruct and discover it is a mask. Shortly after, our heroes wake up in a strange clearing.</t>
  </si>
  <si>
    <t>Find out why Kamil challenges Kayne to wash his hair with camel urine in a hilarious episode of Bushwhacked with the grossest mission yet!</t>
  </si>
  <si>
    <t>Camels</t>
  </si>
  <si>
    <t>Julie does not believe that unicorns exist. During the funny adventure she will become aware that wonderful creatures can also exist in real life.</t>
  </si>
  <si>
    <t>Julie And The Sea Unicorn</t>
  </si>
  <si>
    <t>Pam learns that some liquids, even in small amounts, can be harmful to streams and their inhabitants.</t>
  </si>
  <si>
    <t>Water Rescue!</t>
  </si>
  <si>
    <t>Living By The Stars</t>
  </si>
  <si>
    <t>In this day and age, when we get sick we go to straight to the doctor. We believe that modern medicine has the cure for any sickness that we may have. But what did our ancestors do?</t>
  </si>
  <si>
    <t>Matariki Me Te Rongoa</t>
  </si>
  <si>
    <t>Elements</t>
  </si>
  <si>
    <t>The Gubaw Gizul of Saibai is an insight into the totemic kinship connection that each clan of Saibai has with a specific directional wind, and the integral role the winds play in the everyday life.</t>
  </si>
  <si>
    <t>Wind - The Gubaw Gizul Of Saibai</t>
  </si>
  <si>
    <t>Characters Of Broome</t>
  </si>
  <si>
    <t xml:space="preserve">a d w </t>
  </si>
  <si>
    <t>Peter Yu's story will step behind his public image and reveal the private man and what drives him.</t>
  </si>
  <si>
    <t>Peter Yu</t>
  </si>
  <si>
    <t xml:space="preserve">a s </t>
  </si>
  <si>
    <t>Jack is relieved when Stanley makes it through surgery, but Dawn is left suspicious when he's cagey about where he was during the emergency.</t>
  </si>
  <si>
    <t>The British High Commissioner to Australia Vicki Treadell, and Executive Chef of Nel Restaurant, Nelly Robinson, join Adam in The Cook Up kitchen to make some Great British grub.</t>
  </si>
  <si>
    <t>Great British Grub</t>
  </si>
  <si>
    <t>Molly persuades Tooey and her mom to deliver Grandpa Nat and Nina a camera to capture an erupting volcano. Then, Molly and Tooey plan a trip for Trini's birthday.</t>
  </si>
  <si>
    <t>By Sled Or Snowshoe / The Shortest Birthday</t>
  </si>
  <si>
    <t xml:space="preserve"> Red Dirt Riders</t>
  </si>
  <si>
    <t>The Pilbara's first traffic jam forms during riding practice before a trip to the marsh. Living proof of the dangers of riding on country.</t>
  </si>
  <si>
    <t>Moort the Elder is hungry for boiled emu eggs and sends the children to find some. The children come back empty-handed so he shows them how to find them. They arrive too late the eggs are hatching.</t>
  </si>
  <si>
    <t>Boiled Emu Eggs</t>
  </si>
  <si>
    <t>An apparition of a Buffalo appears from the sacred fire, and teaches the boy about the Law of Respect.</t>
  </si>
  <si>
    <t>Buffalo (Respect)</t>
  </si>
  <si>
    <t>When Tomias and Dahlia find a box of fire crackers and decide not to hand them in things quickly get out of hand. Now Tomias and Dahlia must find a way to get Mandjakkorl's Cracker Night un-cancelled.</t>
  </si>
  <si>
    <t>Cracker Night</t>
  </si>
  <si>
    <t>Fleeing from the pirate scooters, Tehrig steps inside a huge crystal formation which turns out to be inhabited.</t>
  </si>
  <si>
    <t>Living Crystal</t>
  </si>
  <si>
    <t>Aboriginal people have gathered and hunted bush tucker as ceremony on the Foreshore for generations, but recent human impacts on the ecosystem are forcing Traditional owners to adapt.</t>
  </si>
  <si>
    <t>Foreshore</t>
  </si>
  <si>
    <t>A grandfather faces the struggle of maintaining his Alian Kastom to hunt, cook share and showcase cultural feastings. In an ever-changing landscape, will Cooking Kastom be possible in the future?</t>
  </si>
  <si>
    <t>Cooking Kastom</t>
  </si>
  <si>
    <t>Te Ao with Moana</t>
  </si>
  <si>
    <t>A weekly current affairs program that examines New Zealand and international stories through a Maori lens. From Maori Television, Auckland, NZ, in English.</t>
  </si>
  <si>
    <t>Barkinji Country - The Barkaa NSW Part 2</t>
  </si>
  <si>
    <t>From the Torres Straits to Tasmania and everywhere in between - Bamay is a slow TV showcase of Australia's most stunning landscapes. NITV pays tribute to that which gives us life: Country.</t>
  </si>
  <si>
    <t>High Arctic Haulers</t>
  </si>
  <si>
    <t xml:space="preserve">a d </t>
  </si>
  <si>
    <t>Disaster at sea - water pours onto the Sedna threatening the cargo; the Taiga's schedule forces a ship-to-ship transfer.</t>
  </si>
  <si>
    <t>Wet Below Deck</t>
  </si>
  <si>
    <t>Yokayi Footy</t>
  </si>
  <si>
    <t>Yokayi is Victory! AFL is back. Yokayi Footy returns with more deadly AFL action, interviews, and analysis. Hosted by Megan Waters and Andrew Krakouer.</t>
  </si>
  <si>
    <t>Mighty Ruthie</t>
  </si>
  <si>
    <t>Ruthie Bolton - Olympic gold medalist, former Auburn Tigers basketball player and a victim of domestic violence - shares her powerful story.</t>
  </si>
  <si>
    <t>Without Bias</t>
  </si>
  <si>
    <t xml:space="preserve">d </t>
  </si>
  <si>
    <t>When rising superstar Len Bias dropped dead two days after being selected as the second overall pick in the 1986 NBA Draft, he forever altered our perception of casual drug use.</t>
  </si>
  <si>
    <t>Always Was Always Will Be</t>
  </si>
  <si>
    <t>This film documents the camp set up by a number of Aboriginal organisations to protect the Sacred Grounds of the Waugul in the middle of Perth from construction of a tourist centre and car park.</t>
  </si>
  <si>
    <t>Mataranka</t>
  </si>
  <si>
    <t>Hermannsburg</t>
  </si>
  <si>
    <t>Isa introduces us to the world of skateboarding and our Science Questers learn how physics, force, energy and gravity are in motion while skateboarding - while having fun doing ollies!</t>
  </si>
  <si>
    <t>Skateboarding</t>
  </si>
  <si>
    <t>The children have never heard of a Bunyip. They are told by Elder Moort if they go near the ghostly bush they may see one. They follow Moort's advice to stay in a cave overnight to see for themselves.</t>
  </si>
  <si>
    <t>Myth Of The Bunyip</t>
  </si>
  <si>
    <t>There are maar keny bonar, six seasons. Birak is hot time, time for djiba-djobaliny, swimming time.</t>
  </si>
  <si>
    <t>Seasons And Weather</t>
  </si>
  <si>
    <t>Little J gets confused hunting bush tucker when he follows his own tracks.</t>
  </si>
  <si>
    <t>Goanna Ate My Homework</t>
  </si>
  <si>
    <t>Pilot Adventure Sue flies the friends to a remote location where she teaches them tracking skills but she loses the airplane keys so Nina must use her special lynx-like abilities to get them home.</t>
  </si>
  <si>
    <t>Making Tracks</t>
  </si>
  <si>
    <t>Nanny Tuta is very bored, so she decides to draw something. What do you think Tuta will draw? And who is Tutrobot?</t>
  </si>
  <si>
    <t>Turobot</t>
  </si>
  <si>
    <t>After Spartakus and the crew lose the pirates they crash into an arctic region.</t>
  </si>
  <si>
    <t>Emergency Landing</t>
  </si>
  <si>
    <t>Kayne and Kamil meet the cast of mantas, dolphins, soldier crabs and turtles in Kayne's quest to help the endangered dugong from the threat of extinction in this important episode of Bushwhacked!</t>
  </si>
  <si>
    <t>Dugong</t>
  </si>
  <si>
    <t>Nico insists a lot that we play with him and it is only in the funny adventure that he will understand that people sometimes have other things to do than having fun with us.</t>
  </si>
  <si>
    <t>Nico And His Sticky Friend</t>
  </si>
  <si>
    <t>Julie has a tendency to take other people's things without asking permission, which annoys campers.</t>
  </si>
  <si>
    <t>Julia's Mania</t>
  </si>
  <si>
    <t>Matariki has a very special association with food. We explore the connections between the Matariki cluster and our kai.</t>
  </si>
  <si>
    <t>Matariki Me Te Kai</t>
  </si>
  <si>
    <t>Yothu Yindi Tribute Concert</t>
  </si>
  <si>
    <t>A special tribute that recognises the contribution and the legacy that Yothu Yindi has made to our Indigenous voice on the National and International stage.</t>
  </si>
  <si>
    <t>Leanne is happy to babysit Amelie but is curious about Vivienne's bad mood. When Viv is rude towards her, Leanne backstabs her to Nicole. Nicole warns Leanne that Amelie is listening in.</t>
  </si>
  <si>
    <t>To prove that great dinners don't require a lot of equipment Adam, journalist Jason Om and creative Jenevieve Chang are in The Cook Up Kitchen cooking with only one pan.</t>
  </si>
  <si>
    <t>One Pan Dinner</t>
  </si>
  <si>
    <t>Molly and Trini gather supplies to make suncatchers for their friends, but they lose the beads on the way home. Molly wants to surprise Mom with a pair of traditional beaded slippers for her birthday.</t>
  </si>
  <si>
    <t>Molly's Valentines Day Disaster / Porcupine Slippers</t>
  </si>
  <si>
    <t>Red Dirt Riders</t>
  </si>
  <si>
    <t>Near a ghost town on the coast, a famous red dog is resting in peace after an adventurous life. To visit his memorial the Red Dirt Riders must brave the Ngurin River crossing.</t>
  </si>
  <si>
    <t>Bajinhurrba</t>
  </si>
  <si>
    <t>Elder Moort is sleeping in his humpy when he hears a noise behind a bush and sends the children to find out what is making the noise. The children find a cave and are chased by a black boar.</t>
  </si>
  <si>
    <t>The young boy looks to the sky as an enormous Eagle flies down to teach the Law of Love.</t>
  </si>
  <si>
    <t>Eagle (Love)</t>
  </si>
  <si>
    <t>When Dahlia and Tomias pick the same topic for a school speech competition, their research leads them on a treasure hunt, revealing Dahlia's deeper connections to Mandjakkorl but also grave danger.</t>
  </si>
  <si>
    <t>Speech Comp</t>
  </si>
  <si>
    <t>Tired from travelling, Tehrig must stop in a snowy steppe. There our heroes meet Myra and her grandfather, whose village is regularly looted by warriors Mogokhs.</t>
  </si>
  <si>
    <t>An inspiring story about the journey of a founding member of the Aboriginal Sobriety Group SA, Cyril 'Bumpa' Coaby, who has helped build the organisation from the ground up to help others in need.</t>
  </si>
  <si>
    <t>Bumpa's Legacy</t>
  </si>
  <si>
    <t>Living in Stuttgart Germany, 54-year-old Aboriginal skateboarder Chris Robinson is raising two young children and has a unique style of parenting.</t>
  </si>
  <si>
    <t>Chris Robinson</t>
  </si>
  <si>
    <t>The 77 Percent</t>
  </si>
  <si>
    <t>Africa is home to a large number of youth as they constitute 77 per cent of the continent's population. A few ambitious youngsters come together to share their vision for the continent's future.</t>
  </si>
  <si>
    <t>GERMANY</t>
  </si>
  <si>
    <t>Gija Country -  Bungle Bungles WA Part 1</t>
  </si>
  <si>
    <t>Balancing The Forest</t>
  </si>
  <si>
    <t xml:space="preserve">Going Places With Ernie Dingo </t>
  </si>
  <si>
    <t>Ernie visits Queensland's Gold Coast and learns how life is there through the eyes of an actor, a young man embracing his culture, and an ex iron woman and mother.</t>
  </si>
  <si>
    <t>Gold Coast</t>
  </si>
  <si>
    <t>The Inventors</t>
  </si>
  <si>
    <t>Can oral stories accurately store vital knowledge? A bold expedition sets out to prove that the First Nations science of storytelling recorded ice age events ten thousand years ago.</t>
  </si>
  <si>
    <t>Radiance</t>
  </si>
  <si>
    <t xml:space="preserve">a l s </t>
  </si>
  <si>
    <t>A mother's death draws her three disparate, distant daughters back to their ramshackle childhood home where they are forced to confront their mother's legacy of half-truths and unfinished business.</t>
  </si>
  <si>
    <t xml:space="preserve">Moko </t>
  </si>
  <si>
    <t>What are the origins of moko and why did the visibility of this taonga decline.</t>
  </si>
  <si>
    <t>Origins And Decline</t>
  </si>
  <si>
    <t>Palm Valley</t>
  </si>
  <si>
    <t>Anzac Hill</t>
  </si>
  <si>
    <t>We follow Kai and Anostin to Iceland to discover what happens underground and how almost 90% of Iceland homes are heated by geothermal power.</t>
  </si>
  <si>
    <t>Underground</t>
  </si>
  <si>
    <t>The Aboriginal boys find some eucalyptus branches and decide to make three didgeridoos that will have the most beautiful acoustic sounds in the land.</t>
  </si>
  <si>
    <t>Three Didgeridoos</t>
  </si>
  <si>
    <t>Celebrate Nyoongar Culture and learn more about our country with Waabiny Time</t>
  </si>
  <si>
    <t>When the 'big kids' won't play with him, Little J creates a tantalizing adventure - in the back yard.</t>
  </si>
  <si>
    <t>Big Plans</t>
  </si>
  <si>
    <t>Joe is sure he'll win the sports competition with Mishoom as his partner but when it turns out he's with Kookum he tries to win alone until a canoe rescue reminds him to use teamwork.</t>
  </si>
  <si>
    <t>Team Supreme</t>
  </si>
  <si>
    <t>The train runs along the house of Nanny Tuta and stops at the station to visit various animals. Tuta is singing a wonderful 'Train Song'. Sing along with her!</t>
  </si>
  <si>
    <t>Train Song</t>
  </si>
  <si>
    <t>Spartakus has led Tehrig to a disreputable town, hoping to find his friend Quillsinger, the bad boy poet.</t>
  </si>
  <si>
    <t>Kamil challenges Kayne to rescue a venomous, temperamental King Brown snake - and the King Brown is not too happy about it!</t>
  </si>
  <si>
    <t>King Brown Snake</t>
  </si>
  <si>
    <t>When Nico, Pam and Julie try to build a teepee at Camp Manitou, Max imposes his help.</t>
  </si>
  <si>
    <t>Relax, Max!</t>
  </si>
  <si>
    <t>Pam really doesn't like bats. In a funny adventure she will discover that even the 'not beautiful' things can have very positive sides.</t>
  </si>
  <si>
    <t>When Matariki rose, the gods would be fed with the practice of whangai hau; an offering of ceremonial food to an atua.</t>
  </si>
  <si>
    <t>Whangai I Te Hautapu</t>
  </si>
  <si>
    <t>Jack remains coy over his love life to Dawn, who has her own worries about Pastor Scott going quiet on her, and buries himself in work.</t>
  </si>
  <si>
    <t>Let's get the party started! Adam, performer Mitch Tambo and chef Aline de Freitas are in The Cook Up Kitchen making celebration food.</t>
  </si>
  <si>
    <t>Celebration Food</t>
  </si>
  <si>
    <t>Molly, Trini and Nina go out to pick cloudberries to make a pie for Molly's mom; Molly and Tooey find a strange box under the floorboards and discover something valuable inside.</t>
  </si>
  <si>
    <t>Picking Cloudberries / Puzzled</t>
  </si>
  <si>
    <t>Weymul is a safe place to ride with lots of tracks and stories. The Red Dirt Riders visit a shearer's shed where a mysterious spirit of the country lives.</t>
  </si>
  <si>
    <t>Weymul</t>
  </si>
  <si>
    <t>A giant Grizzly Bear emerges from the forest, and the boy learns about the Law of Courage.</t>
  </si>
  <si>
    <t>Bear (Courage)</t>
  </si>
  <si>
    <t>When Tomias loses his cousin straight after he arrives back home for initiation ceremony, it fuels his own anxieties around boarding school, whilst Dahlia confronts her own purpose in Mandjakkorl.</t>
  </si>
  <si>
    <t>Transitions</t>
  </si>
  <si>
    <t>Spartakus and three pirates have been taken prisoner by a Sultana, who reigns over a city where women enslave men. Arkana and Massmedia are forced to form an alliance to try to free their friends.</t>
  </si>
  <si>
    <t>Night Of The Amazons</t>
  </si>
  <si>
    <t xml:space="preserve">Retired 75-year-old Aboriginal stockman, Matt Dawson, is too old to get back in the saddle so he shares stories of his connection to Country and the importance of sharing his language. </t>
  </si>
  <si>
    <t>Nomad In The Saddle</t>
  </si>
  <si>
    <t>The inspiring and candid story of Carolynanha Johnson, a much-loved Adnyamathanha Elder, who talks about her diagnosis with cancer and how her story may help save the lives of others in her community.</t>
  </si>
  <si>
    <t>Why Me?</t>
  </si>
  <si>
    <t>Nitv News: Nula 2023</t>
  </si>
  <si>
    <t>The latest news from the oldest living culture, join Natalie Ahmat and the team of NITV journalists for stories from an Indigenous perspective.</t>
  </si>
  <si>
    <t xml:space="preserve">Bamay </t>
  </si>
  <si>
    <t>This episode of Bamay showcases beautiful Arrernte and Warlpiri Country, with locations such as Mparntwe Alice Springs and the Ellery Creek Big Hole.</t>
  </si>
  <si>
    <t>Arrernte Country - Mparntwe Alice Springs</t>
  </si>
  <si>
    <t xml:space="preserve"> A slow TV showcase of the stunning landscapes found in Ngunawal, Wiradjuri and Ngarigo Country along the waters of the Murrumbidgee River.</t>
  </si>
  <si>
    <t>Murrumbidgee River - Ngunawal, Wiradjuri &amp; Ngarigo Country</t>
  </si>
  <si>
    <t>Group Survival</t>
  </si>
  <si>
    <t>Duckrockers</t>
  </si>
  <si>
    <t>Rumble Duck</t>
  </si>
  <si>
    <t>Ernie visits Queensland's Stradbroke Island and meets up with Traditional owners, spends time with a talented artist, and gets up close and personal with Manta Rays.</t>
  </si>
  <si>
    <t>North Stradbroke Island</t>
  </si>
  <si>
    <t xml:space="preserve">NAIDOC Award Winners 2022 </t>
  </si>
  <si>
    <t>Stories from the 2022 National NAIDOC Awards winners.</t>
  </si>
  <si>
    <t>Maningrida</t>
  </si>
  <si>
    <t>Science Questers get to ask Commander John Herrington what its like to be an Astronaut while Corey Gray shares what it's like to be part of a science team the proved Gravitational Waves!</t>
  </si>
  <si>
    <t>Astronomy</t>
  </si>
  <si>
    <t>While hunting for a kangaroo the Aboriginal boys were followed by a friendly emu that had just walked through a smelly prickle bush.</t>
  </si>
  <si>
    <t>Hot Emu Soup</t>
  </si>
  <si>
    <t>When B Boy comes to stay, Little J is miffed - until they work together caring for an injured baby kangaroo.</t>
  </si>
  <si>
    <t>Hopalong</t>
  </si>
  <si>
    <t>Nina's special gift for Kookum is taken from her and when she must decide whether to chase the culprit or rescue Smudge the puppy from a rooftop, she makes the right choice.</t>
  </si>
  <si>
    <t>Birthday Surprise</t>
  </si>
  <si>
    <t>Tuta and the Fox send each other car letters - letters that are delivered by car. Tuta sends Foxy a nice drawing with ice cream and there is a letter 'I' for Icecream. What will the Fox draw for Tuta?</t>
  </si>
  <si>
    <t>Car Letters</t>
  </si>
  <si>
    <t>Bob and Rebecca are convinced they have found the cave where it all started. Did they come back to their village? They try to return home but the village they explore is not exactly the same.</t>
  </si>
  <si>
    <t>Interstratas War</t>
  </si>
  <si>
    <t>Kayne and Kamil brave shark infested waters, dodge salt-water crocodiles and come face to face with venomous sea snakes before meeting the box jellyfish!</t>
  </si>
  <si>
    <t>Box Jellyfish</t>
  </si>
  <si>
    <t>Nico plays in a very boisterous way despite the fact that others around him need tranquility.</t>
  </si>
  <si>
    <t>Rest For Aunt Lolette</t>
  </si>
  <si>
    <t>Julie gets distracted from her tasks. In this funny adventure, she will become aware of the importance of not getting distracted when you are responsible for something.</t>
  </si>
  <si>
    <t>Legends Of The Guardians</t>
  </si>
  <si>
    <t>When Soren, a young owl, is abducted by an evil owl army known as the Pure Ones, he must escape with his new-found friends and seek the legendary Guardians of Ga'Hoole to help defeat the menace.</t>
  </si>
  <si>
    <t>Dance Ceremony</t>
  </si>
  <si>
    <t>Dance ceremony performed at Dyoondalup (Point Walter Reserve, WA) by the Djurpin Djindas, Kwarbah Djookian and Midn Marr Dreaming and Kooangka's Kreate.</t>
  </si>
  <si>
    <t>Dyoondalup</t>
  </si>
  <si>
    <t xml:space="preserve">Pacific Lockdown: Sea Of Resilience </t>
  </si>
  <si>
    <t>The Pacific's response to the Covid-19 pandemic has been one of self-reliance and resilience: turning to its communities and churches, its lands and seas.</t>
  </si>
  <si>
    <t>On Australian Shores: Survivor Stories</t>
  </si>
  <si>
    <t>In the 1970s and 1980s, Kimberley Aboriginal workers were involved in weed spraying campaigns organised by the Agricultural Protection Board of WA. They received no training or protective equipment.</t>
  </si>
  <si>
    <t xml:space="preserve">Power To The People </t>
  </si>
  <si>
    <t>The Taku River Tlingit Nation in northern British Columbia is one of the few First Nations who've successfully replaced diesel power through their implementation of clean, renewable energy.</t>
  </si>
  <si>
    <t>Taku River Tlingit</t>
  </si>
  <si>
    <t>Pacific Island Food Revolution</t>
  </si>
  <si>
    <t>After a strong showing by the three Fijian teams in the first round, all three are returning to compete in the second round - but only one team will make it through to the finals!</t>
  </si>
  <si>
    <t>Fiji</t>
  </si>
  <si>
    <t>The Last Land - Gespe'gewa'gi</t>
  </si>
  <si>
    <t xml:space="preserve">a v w </t>
  </si>
  <si>
    <t>Despite conflict with the DFO, Listuguj launches its Fall Lobster fishery, looking toward a future of increased self-governance and economic success.</t>
  </si>
  <si>
    <t>Boteti: The Returning River</t>
  </si>
  <si>
    <t>After years of extreme drought, the Boteti River in northern Botswana has finally returned in all its glory, transforming the landscape and bringing dramatic changes to the resident animals.</t>
  </si>
  <si>
    <t>Spiders</t>
  </si>
  <si>
    <t xml:space="preserve">a h v </t>
  </si>
  <si>
    <t>New York City is threatened to be overrun by mutant spiders that fall to earth from a disabled Soviet space station.</t>
  </si>
  <si>
    <t>Who Put The Klan Into Ku Klux Klan</t>
  </si>
  <si>
    <t>Neil Oliver examines how America's racist story has been shaped by the Scottish settlers that first occupied the Deep South and their links to the Ku Klux Klan.</t>
  </si>
  <si>
    <t xml:space="preserve">Lycett And Wallis </t>
  </si>
  <si>
    <t>Convict artist Joseph Lycett and his patron Newcastle Commandant Captain James Wallis started an art revolution that resulted in the preservation of vast amounts of Aboriginal Cultural Knowledge.</t>
  </si>
  <si>
    <t>MOTORSPORTS</t>
  </si>
  <si>
    <t>RUGBY LEAGUE</t>
  </si>
  <si>
    <t>FOOTBALL</t>
  </si>
  <si>
    <t>RUGBY UNION</t>
  </si>
  <si>
    <t>AFL</t>
  </si>
  <si>
    <t>NATURAL HISTORY</t>
  </si>
  <si>
    <t>FEATURE DOCUMENTARY</t>
  </si>
  <si>
    <t>MOVIE</t>
  </si>
  <si>
    <t>DOCUMENTARY SERIES</t>
  </si>
  <si>
    <t>KARLA GRANT</t>
  </si>
  <si>
    <t xml:space="preserve">DOCUMENTARY </t>
  </si>
  <si>
    <t xml:space="preserve">OVER THE BLACK DOT </t>
  </si>
  <si>
    <t xml:space="preserve">LATE NIGHT MOVIE </t>
  </si>
  <si>
    <t>DOCUMENTARY 
SERIES</t>
  </si>
  <si>
    <t xml:space="preserve">YOKAYI FOOTY </t>
  </si>
  <si>
    <t>TRAVEL</t>
  </si>
  <si>
    <t>DRAMA</t>
  </si>
  <si>
    <t>FAMILY MOVIE</t>
  </si>
  <si>
    <t>Week 25: Sunday 18th June to Saturday 24th June</t>
  </si>
  <si>
    <t xml:space="preserve">FEATURE DOCUMENTARY </t>
  </si>
  <si>
    <t>THE POINT</t>
  </si>
  <si>
    <t>Wild Rockies</t>
  </si>
  <si>
    <t>The Drummer</t>
  </si>
  <si>
    <t>The Front Line</t>
  </si>
  <si>
    <t>The Haunted Wreck</t>
  </si>
  <si>
    <t>The Creation Story</t>
  </si>
  <si>
    <t>The Festival</t>
  </si>
  <si>
    <t>The Pirate Klub</t>
  </si>
  <si>
    <t>The Prisoners Of Lost Time</t>
  </si>
  <si>
    <t>The Marsh</t>
  </si>
  <si>
    <t>The Waterways</t>
  </si>
  <si>
    <t>The Scary Swine</t>
  </si>
  <si>
    <t>The Law Of The Mogokhs</t>
  </si>
  <si>
    <t>The Science Of Story</t>
  </si>
  <si>
    <t>The Court Of Miracles</t>
  </si>
  <si>
    <t>The Night Of The Bats</t>
  </si>
  <si>
    <t>The Lake Manitoba Monster</t>
  </si>
  <si>
    <t>The Fall Lobster Fishery</t>
  </si>
  <si>
    <t>With testimony from those who lived these traumatic and turbulent events, the series reveals how they intertwined and defined race relations for a generation.</t>
  </si>
  <si>
    <t>Wild Rockies gets you up close and personal with the animals that live among one of the most iconic mountain ranges in the world - the Rocky Mountains.</t>
  </si>
  <si>
    <t xml:space="preserve"> Synopsis TBC</t>
  </si>
  <si>
    <t>When the Flaw Rubberz gang up on Leilani, Sefa vows revenge ... and the Duckrockers challenge their rivals to a battle for her honour - and a turf war for Grey Lynn Park.</t>
  </si>
  <si>
    <t>Inventor Caractacus Potts transforms an old Grand Prix car into a magical flying vehicle that teleports him and his family to a kingdom ruled by the evil Baron Bomburst.</t>
  </si>
  <si>
    <t xml:space="preserve">Chitty Chitty Bang Bang </t>
  </si>
  <si>
    <t xml:space="preserve">Resistance In A Hostile Environment: Uprising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</si>
</sst>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Calibri"/>
      <family val="2"/>
    </font>
    <font>
      <i/>
      <sz val="11"/>
      <color indexed="8"/>
      <name val="Calibri"/>
      <family val="2"/>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horizontal="center" vertical="center"/>
    </xf>
    <xf numFmtId="0" fontId="0" fillId="33" borderId="0" xfId="0" applyFill="1" applyAlignment="1">
      <alignment/>
    </xf>
    <xf numFmtId="0" fontId="0" fillId="33" borderId="0" xfId="0" applyFill="1" applyAlignment="1">
      <alignment wrapText="1"/>
    </xf>
    <xf numFmtId="0" fontId="0" fillId="33" borderId="10" xfId="0"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25" fillId="34" borderId="10" xfId="0" applyFont="1" applyFill="1" applyBorder="1" applyAlignment="1">
      <alignment horizontal="center" vertical="center"/>
    </xf>
    <xf numFmtId="0" fontId="0" fillId="33" borderId="0" xfId="0" applyFill="1" applyAlignment="1">
      <alignment vertical="center"/>
    </xf>
    <xf numFmtId="0" fontId="40" fillId="33" borderId="11" xfId="0" applyFont="1" applyFill="1" applyBorder="1" applyAlignment="1">
      <alignment horizontal="left"/>
    </xf>
    <xf numFmtId="0" fontId="41" fillId="33" borderId="10" xfId="0" applyFont="1" applyFill="1" applyBorder="1" applyAlignment="1">
      <alignment wrapText="1"/>
    </xf>
    <xf numFmtId="0" fontId="0" fillId="33" borderId="10" xfId="0" applyFill="1" applyBorder="1" applyAlignment="1">
      <alignment/>
    </xf>
    <xf numFmtId="0" fontId="0" fillId="33" borderId="10" xfId="0" applyFill="1" applyBorder="1" applyAlignment="1">
      <alignment wrapText="1"/>
    </xf>
    <xf numFmtId="0" fontId="0" fillId="19" borderId="10" xfId="0" applyFill="1" applyBorder="1" applyAlignment="1">
      <alignment/>
    </xf>
    <xf numFmtId="0" fontId="0" fillId="33" borderId="0" xfId="0" applyFill="1" applyAlignment="1">
      <alignment horizontal="center" vertical="center"/>
    </xf>
    <xf numFmtId="0" fontId="0" fillId="19" borderId="10" xfId="0" applyFill="1" applyBorder="1" applyAlignment="1">
      <alignment horizontal="center" vertical="center"/>
    </xf>
    <xf numFmtId="0" fontId="0" fillId="19" borderId="10" xfId="0" applyFill="1" applyBorder="1" applyAlignment="1">
      <alignment wrapText="1"/>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25" fillId="35" borderId="10" xfId="0" applyFont="1" applyFill="1" applyBorder="1" applyAlignment="1">
      <alignment horizontal="center" vertical="center" wrapText="1"/>
    </xf>
    <xf numFmtId="0" fontId="25" fillId="34"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3581400</xdr:colOff>
      <xdr:row>0</xdr:row>
      <xdr:rowOff>1962150</xdr:rowOff>
    </xdr:to>
    <xdr:pic>
      <xdr:nvPicPr>
        <xdr:cNvPr id="1" name="Picture 2"/>
        <xdr:cNvPicPr preferRelativeResize="1">
          <a:picLocks noChangeAspect="1"/>
        </xdr:cNvPicPr>
      </xdr:nvPicPr>
      <xdr:blipFill>
        <a:blip r:embed="rId1"/>
        <a:stretch>
          <a:fillRect/>
        </a:stretch>
      </xdr:blipFill>
      <xdr:spPr>
        <a:xfrm>
          <a:off x="0" y="0"/>
          <a:ext cx="86677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1"/>
  <sheetViews>
    <sheetView tabSelected="1" zoomScale="80" zoomScaleNormal="80"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5"/>
  <cols>
    <col min="1" max="1" width="12.421875" style="1" customWidth="1"/>
    <col min="2" max="2" width="11.421875" style="1" customWidth="1"/>
    <col min="3" max="3" width="52.421875" style="2" customWidth="1"/>
    <col min="4" max="4" width="56.8515625" style="2" customWidth="1"/>
    <col min="5" max="5" width="15.7109375" style="1" customWidth="1"/>
    <col min="6" max="6" width="18.00390625" style="1" customWidth="1"/>
    <col min="7" max="7" width="14.7109375" style="1" customWidth="1"/>
    <col min="8" max="8" width="18.421875" style="1" customWidth="1"/>
    <col min="9" max="9" width="9.140625" style="1" customWidth="1"/>
    <col min="10" max="10" width="19.7109375" style="1" customWidth="1"/>
    <col min="11" max="11" width="52.57421875" style="3" customWidth="1"/>
    <col min="12" max="12" width="19.28125" style="1" customWidth="1"/>
    <col min="13" max="13" width="18.00390625" style="1" customWidth="1"/>
    <col min="14" max="14" width="20.00390625" style="1" customWidth="1"/>
    <col min="15" max="16384" width="9.140625" style="2" customWidth="1"/>
  </cols>
  <sheetData>
    <row r="1" spans="1:3" ht="176.25" customHeight="1">
      <c r="A1" s="9" t="s">
        <v>477</v>
      </c>
      <c r="B1" s="9"/>
      <c r="C1" s="9"/>
    </row>
    <row r="2" spans="1:24" s="8" customFormat="1" ht="17.25" customHeight="1">
      <c r="A2" s="7" t="s">
        <v>0</v>
      </c>
      <c r="B2" s="7" t="s">
        <v>1</v>
      </c>
      <c r="C2" s="7" t="s">
        <v>2</v>
      </c>
      <c r="D2" s="7" t="s">
        <v>6</v>
      </c>
      <c r="E2" s="7" t="s">
        <v>9</v>
      </c>
      <c r="F2" s="7" t="s">
        <v>7</v>
      </c>
      <c r="G2" s="7" t="s">
        <v>3</v>
      </c>
      <c r="H2" s="7" t="s">
        <v>4</v>
      </c>
      <c r="I2" s="7" t="s">
        <v>8</v>
      </c>
      <c r="J2" s="7"/>
      <c r="K2" s="20" t="s">
        <v>5</v>
      </c>
      <c r="L2" s="7" t="s">
        <v>10</v>
      </c>
      <c r="M2" s="7" t="s">
        <v>11</v>
      </c>
      <c r="N2" s="7" t="s">
        <v>12</v>
      </c>
      <c r="O2" s="14"/>
      <c r="P2" s="14"/>
      <c r="Q2" s="14"/>
      <c r="R2" s="14"/>
      <c r="S2" s="14"/>
      <c r="T2" s="14"/>
      <c r="U2" s="14"/>
      <c r="V2" s="14"/>
      <c r="W2" s="14"/>
      <c r="X2" s="14"/>
    </row>
    <row r="3" spans="1:24" s="1" customFormat="1" ht="45">
      <c r="A3" s="4" t="str">
        <f>"2023-06-18"</f>
        <v>2023-06-18</v>
      </c>
      <c r="B3" s="4" t="str">
        <f>"0500"</f>
        <v>0500</v>
      </c>
      <c r="C3" s="5" t="s">
        <v>13</v>
      </c>
      <c r="D3" s="5"/>
      <c r="E3" s="4" t="str">
        <f>"03"</f>
        <v>03</v>
      </c>
      <c r="F3" s="4">
        <v>2</v>
      </c>
      <c r="G3" s="4" t="s">
        <v>14</v>
      </c>
      <c r="H3" s="4" t="s">
        <v>15</v>
      </c>
      <c r="I3" s="4" t="s">
        <v>17</v>
      </c>
      <c r="J3" s="20"/>
      <c r="K3" s="6" t="s">
        <v>16</v>
      </c>
      <c r="L3" s="4">
        <v>2012</v>
      </c>
      <c r="M3" s="4" t="s">
        <v>18</v>
      </c>
      <c r="N3" s="4"/>
      <c r="O3" s="2"/>
      <c r="P3" s="2"/>
      <c r="Q3" s="2"/>
      <c r="R3" s="2"/>
      <c r="S3" s="2"/>
      <c r="T3" s="2"/>
      <c r="U3" s="2"/>
      <c r="V3" s="2"/>
      <c r="W3" s="2"/>
      <c r="X3" s="2"/>
    </row>
    <row r="4" spans="1:14" ht="30">
      <c r="A4" s="4" t="str">
        <f>"2023-06-18"</f>
        <v>2023-06-18</v>
      </c>
      <c r="B4" s="4" t="str">
        <f>"0600"</f>
        <v>0600</v>
      </c>
      <c r="C4" s="5" t="s">
        <v>19</v>
      </c>
      <c r="D4" s="5" t="s">
        <v>22</v>
      </c>
      <c r="E4" s="4" t="str">
        <f>"02"</f>
        <v>02</v>
      </c>
      <c r="F4" s="4">
        <v>13</v>
      </c>
      <c r="G4" s="4" t="s">
        <v>20</v>
      </c>
      <c r="H4" s="4"/>
      <c r="I4" s="4" t="s">
        <v>17</v>
      </c>
      <c r="J4" s="20"/>
      <c r="K4" s="6" t="s">
        <v>21</v>
      </c>
      <c r="L4" s="4">
        <v>2019</v>
      </c>
      <c r="M4" s="4" t="s">
        <v>18</v>
      </c>
      <c r="N4" s="4"/>
    </row>
    <row r="5" spans="1:14" ht="30">
      <c r="A5" s="4" t="str">
        <f>"2023-06-18"</f>
        <v>2023-06-18</v>
      </c>
      <c r="B5" s="4" t="str">
        <f>"0625"</f>
        <v>0625</v>
      </c>
      <c r="C5" s="5" t="s">
        <v>19</v>
      </c>
      <c r="D5" s="5" t="s">
        <v>24</v>
      </c>
      <c r="E5" s="4" t="str">
        <f>"02"</f>
        <v>02</v>
      </c>
      <c r="F5" s="4">
        <v>1</v>
      </c>
      <c r="G5" s="4" t="s">
        <v>20</v>
      </c>
      <c r="H5" s="4"/>
      <c r="I5" s="4" t="s">
        <v>17</v>
      </c>
      <c r="J5" s="20"/>
      <c r="K5" s="6" t="s">
        <v>21</v>
      </c>
      <c r="L5" s="4">
        <v>2019</v>
      </c>
      <c r="M5" s="4" t="s">
        <v>18</v>
      </c>
      <c r="N5" s="4"/>
    </row>
    <row r="6" spans="1:14" ht="45">
      <c r="A6" s="4" t="str">
        <f>"2023-06-18"</f>
        <v>2023-06-18</v>
      </c>
      <c r="B6" s="4" t="str">
        <f>"0650"</f>
        <v>0650</v>
      </c>
      <c r="C6" s="5" t="s">
        <v>25</v>
      </c>
      <c r="D6" s="5" t="s">
        <v>27</v>
      </c>
      <c r="E6" s="4" t="str">
        <f>"02"</f>
        <v>02</v>
      </c>
      <c r="F6" s="4">
        <v>1</v>
      </c>
      <c r="G6" s="4" t="s">
        <v>20</v>
      </c>
      <c r="H6" s="4"/>
      <c r="I6" s="4" t="s">
        <v>17</v>
      </c>
      <c r="J6" s="20"/>
      <c r="K6" s="6" t="s">
        <v>26</v>
      </c>
      <c r="L6" s="4">
        <v>2018</v>
      </c>
      <c r="M6" s="4" t="s">
        <v>28</v>
      </c>
      <c r="N6" s="4"/>
    </row>
    <row r="7" spans="1:14" ht="60">
      <c r="A7" s="4" t="str">
        <f>"2023-06-18"</f>
        <v>2023-06-18</v>
      </c>
      <c r="B7" s="4" t="str">
        <f>"0715"</f>
        <v>0715</v>
      </c>
      <c r="C7" s="5" t="s">
        <v>29</v>
      </c>
      <c r="D7" s="5" t="s">
        <v>31</v>
      </c>
      <c r="E7" s="4" t="str">
        <f>"02"</f>
        <v>02</v>
      </c>
      <c r="F7" s="4">
        <v>4</v>
      </c>
      <c r="G7" s="4" t="s">
        <v>20</v>
      </c>
      <c r="H7" s="4"/>
      <c r="I7" s="4" t="s">
        <v>17</v>
      </c>
      <c r="J7" s="20"/>
      <c r="K7" s="6" t="s">
        <v>30</v>
      </c>
      <c r="L7" s="4">
        <v>2018</v>
      </c>
      <c r="M7" s="4" t="s">
        <v>18</v>
      </c>
      <c r="N7" s="4"/>
    </row>
    <row r="8" spans="1:14" ht="30">
      <c r="A8" s="4" t="str">
        <f>"2023-06-18"</f>
        <v>2023-06-18</v>
      </c>
      <c r="B8" s="4" t="str">
        <f>"0730"</f>
        <v>0730</v>
      </c>
      <c r="C8" s="5" t="s">
        <v>32</v>
      </c>
      <c r="D8" s="5" t="s">
        <v>34</v>
      </c>
      <c r="E8" s="4" t="str">
        <f>"01"</f>
        <v>01</v>
      </c>
      <c r="F8" s="4">
        <v>9</v>
      </c>
      <c r="G8" s="4" t="s">
        <v>20</v>
      </c>
      <c r="H8" s="4"/>
      <c r="I8" s="4" t="s">
        <v>17</v>
      </c>
      <c r="J8" s="20"/>
      <c r="K8" s="6" t="s">
        <v>33</v>
      </c>
      <c r="L8" s="4">
        <v>2009</v>
      </c>
      <c r="M8" s="4" t="s">
        <v>35</v>
      </c>
      <c r="N8" s="4"/>
    </row>
    <row r="9" spans="1:14" ht="30">
      <c r="A9" s="4" t="str">
        <f>"2023-06-18"</f>
        <v>2023-06-18</v>
      </c>
      <c r="B9" s="4" t="str">
        <f>"0755"</f>
        <v>0755</v>
      </c>
      <c r="C9" s="5" t="s">
        <v>36</v>
      </c>
      <c r="D9" s="5" t="s">
        <v>38</v>
      </c>
      <c r="E9" s="4" t="str">
        <f>"01"</f>
        <v>01</v>
      </c>
      <c r="F9" s="4">
        <v>1</v>
      </c>
      <c r="G9" s="4" t="s">
        <v>20</v>
      </c>
      <c r="H9" s="4"/>
      <c r="I9" s="4" t="s">
        <v>17</v>
      </c>
      <c r="J9" s="20"/>
      <c r="K9" s="6" t="s">
        <v>37</v>
      </c>
      <c r="L9" s="4">
        <v>2017</v>
      </c>
      <c r="M9" s="4" t="s">
        <v>18</v>
      </c>
      <c r="N9" s="4"/>
    </row>
    <row r="10" spans="1:14" ht="60">
      <c r="A10" s="4" t="str">
        <f>"2023-06-18"</f>
        <v>2023-06-18</v>
      </c>
      <c r="B10" s="4" t="str">
        <f>"0805"</f>
        <v>0805</v>
      </c>
      <c r="C10" s="5" t="s">
        <v>39</v>
      </c>
      <c r="D10" s="5" t="s">
        <v>41</v>
      </c>
      <c r="E10" s="4" t="str">
        <f>"01"</f>
        <v>01</v>
      </c>
      <c r="F10" s="4">
        <v>10</v>
      </c>
      <c r="G10" s="4" t="s">
        <v>20</v>
      </c>
      <c r="H10" s="4"/>
      <c r="I10" s="4" t="s">
        <v>17</v>
      </c>
      <c r="J10" s="20"/>
      <c r="K10" s="6" t="s">
        <v>40</v>
      </c>
      <c r="L10" s="4">
        <v>2020</v>
      </c>
      <c r="M10" s="4" t="s">
        <v>28</v>
      </c>
      <c r="N10" s="4"/>
    </row>
    <row r="11" spans="1:14" ht="45">
      <c r="A11" s="4" t="str">
        <f>"2023-06-18"</f>
        <v>2023-06-18</v>
      </c>
      <c r="B11" s="4" t="str">
        <f>"0815"</f>
        <v>0815</v>
      </c>
      <c r="C11" s="5" t="s">
        <v>42</v>
      </c>
      <c r="D11" s="5" t="s">
        <v>44</v>
      </c>
      <c r="E11" s="4" t="str">
        <f>"01"</f>
        <v>01</v>
      </c>
      <c r="F11" s="4">
        <v>12</v>
      </c>
      <c r="G11" s="4" t="s">
        <v>20</v>
      </c>
      <c r="H11" s="4"/>
      <c r="I11" s="4" t="s">
        <v>17</v>
      </c>
      <c r="J11" s="20"/>
      <c r="K11" s="6" t="s">
        <v>43</v>
      </c>
      <c r="L11" s="4">
        <v>2020</v>
      </c>
      <c r="M11" s="4" t="s">
        <v>45</v>
      </c>
      <c r="N11" s="4"/>
    </row>
    <row r="12" spans="1:14" ht="60">
      <c r="A12" s="4" t="str">
        <f>"2023-06-18"</f>
        <v>2023-06-18</v>
      </c>
      <c r="B12" s="4" t="str">
        <f>"0820"</f>
        <v>0820</v>
      </c>
      <c r="C12" s="5" t="s">
        <v>46</v>
      </c>
      <c r="D12" s="5" t="s">
        <v>481</v>
      </c>
      <c r="E12" s="4" t="str">
        <f>"01"</f>
        <v>01</v>
      </c>
      <c r="F12" s="4">
        <v>17</v>
      </c>
      <c r="G12" s="4" t="s">
        <v>14</v>
      </c>
      <c r="H12" s="4"/>
      <c r="I12" s="4" t="s">
        <v>17</v>
      </c>
      <c r="J12" s="20"/>
      <c r="K12" s="6" t="s">
        <v>47</v>
      </c>
      <c r="L12" s="4">
        <v>1985</v>
      </c>
      <c r="M12" s="4" t="s">
        <v>48</v>
      </c>
      <c r="N12" s="4" t="s">
        <v>23</v>
      </c>
    </row>
    <row r="13" spans="1:14" ht="45">
      <c r="A13" s="4" t="str">
        <f>"2023-06-18"</f>
        <v>2023-06-18</v>
      </c>
      <c r="B13" s="4" t="str">
        <f>"0845"</f>
        <v>0845</v>
      </c>
      <c r="C13" s="5" t="s">
        <v>49</v>
      </c>
      <c r="D13" s="5" t="s">
        <v>51</v>
      </c>
      <c r="E13" s="4" t="str">
        <f>"02"</f>
        <v>02</v>
      </c>
      <c r="F13" s="4">
        <v>3</v>
      </c>
      <c r="G13" s="4" t="s">
        <v>14</v>
      </c>
      <c r="H13" s="4" t="s">
        <v>15</v>
      </c>
      <c r="I13" s="4" t="s">
        <v>17</v>
      </c>
      <c r="J13" s="20"/>
      <c r="K13" s="6" t="s">
        <v>50</v>
      </c>
      <c r="L13" s="4">
        <v>2014</v>
      </c>
      <c r="M13" s="4" t="s">
        <v>18</v>
      </c>
      <c r="N13" s="4"/>
    </row>
    <row r="14" spans="1:14" ht="60">
      <c r="A14" s="4" t="str">
        <f>"2023-06-18"</f>
        <v>2023-06-18</v>
      </c>
      <c r="B14" s="4" t="str">
        <f>"0910"</f>
        <v>0910</v>
      </c>
      <c r="C14" s="5" t="s">
        <v>52</v>
      </c>
      <c r="D14" s="5" t="s">
        <v>54</v>
      </c>
      <c r="E14" s="4" t="str">
        <f>"03"</f>
        <v>03</v>
      </c>
      <c r="F14" s="4">
        <v>12</v>
      </c>
      <c r="G14" s="4" t="s">
        <v>20</v>
      </c>
      <c r="H14" s="4"/>
      <c r="I14" s="4" t="s">
        <v>17</v>
      </c>
      <c r="J14" s="20"/>
      <c r="K14" s="6" t="s">
        <v>53</v>
      </c>
      <c r="L14" s="4">
        <v>2019</v>
      </c>
      <c r="M14" s="4" t="s">
        <v>28</v>
      </c>
      <c r="N14" s="4"/>
    </row>
    <row r="15" spans="1:14" ht="60">
      <c r="A15" s="4" t="str">
        <f>"2023-06-18"</f>
        <v>2023-06-18</v>
      </c>
      <c r="B15" s="4" t="str">
        <f>"0935"</f>
        <v>0935</v>
      </c>
      <c r="C15" s="5" t="s">
        <v>52</v>
      </c>
      <c r="D15" s="5" t="s">
        <v>56</v>
      </c>
      <c r="E15" s="4" t="str">
        <f>"03"</f>
        <v>03</v>
      </c>
      <c r="F15" s="4">
        <v>13</v>
      </c>
      <c r="G15" s="4" t="s">
        <v>20</v>
      </c>
      <c r="H15" s="4"/>
      <c r="I15" s="4" t="s">
        <v>17</v>
      </c>
      <c r="J15" s="20"/>
      <c r="K15" s="6" t="s">
        <v>55</v>
      </c>
      <c r="L15" s="4">
        <v>2019</v>
      </c>
      <c r="M15" s="4" t="s">
        <v>28</v>
      </c>
      <c r="N15" s="4"/>
    </row>
    <row r="16" spans="1:14" ht="30">
      <c r="A16" s="15" t="str">
        <f>"2023-06-18"</f>
        <v>2023-06-18</v>
      </c>
      <c r="B16" s="15" t="str">
        <f>"1000"</f>
        <v>1000</v>
      </c>
      <c r="C16" s="13" t="s">
        <v>57</v>
      </c>
      <c r="D16" s="13" t="s">
        <v>60</v>
      </c>
      <c r="E16" s="15" t="str">
        <f>"2023"</f>
        <v>2023</v>
      </c>
      <c r="F16" s="15">
        <v>15</v>
      </c>
      <c r="G16" s="15" t="s">
        <v>58</v>
      </c>
      <c r="H16" s="15"/>
      <c r="I16" s="15" t="s">
        <v>17</v>
      </c>
      <c r="J16" s="19" t="s">
        <v>459</v>
      </c>
      <c r="K16" s="16" t="s">
        <v>59</v>
      </c>
      <c r="L16" s="15">
        <v>2023</v>
      </c>
      <c r="M16" s="15" t="s">
        <v>61</v>
      </c>
      <c r="N16" s="15"/>
    </row>
    <row r="17" spans="1:14" ht="45">
      <c r="A17" s="15" t="str">
        <f>"2023-06-18"</f>
        <v>2023-06-18</v>
      </c>
      <c r="B17" s="15" t="str">
        <f>"1100"</f>
        <v>1100</v>
      </c>
      <c r="C17" s="13" t="s">
        <v>62</v>
      </c>
      <c r="D17" s="13" t="s">
        <v>64</v>
      </c>
      <c r="E17" s="15" t="str">
        <f>"2022"</f>
        <v>2022</v>
      </c>
      <c r="F17" s="15">
        <v>12</v>
      </c>
      <c r="G17" s="15" t="s">
        <v>58</v>
      </c>
      <c r="H17" s="15"/>
      <c r="I17" s="15" t="s">
        <v>17</v>
      </c>
      <c r="J17" s="19" t="s">
        <v>460</v>
      </c>
      <c r="K17" s="16" t="s">
        <v>63</v>
      </c>
      <c r="L17" s="15">
        <v>2022</v>
      </c>
      <c r="M17" s="15" t="s">
        <v>18</v>
      </c>
      <c r="N17" s="15"/>
    </row>
    <row r="18" spans="1:14" ht="60">
      <c r="A18" s="15" t="str">
        <f>"2023-06-18"</f>
        <v>2023-06-18</v>
      </c>
      <c r="B18" s="15" t="str">
        <f>"1200"</f>
        <v>1200</v>
      </c>
      <c r="C18" s="13" t="s">
        <v>65</v>
      </c>
      <c r="D18" s="13"/>
      <c r="E18" s="15" t="str">
        <f>"2023"</f>
        <v>2023</v>
      </c>
      <c r="F18" s="15">
        <v>15</v>
      </c>
      <c r="G18" s="15" t="s">
        <v>58</v>
      </c>
      <c r="H18" s="15"/>
      <c r="I18" s="15" t="s">
        <v>17</v>
      </c>
      <c r="J18" s="19" t="s">
        <v>460</v>
      </c>
      <c r="K18" s="16" t="s">
        <v>66</v>
      </c>
      <c r="L18" s="15">
        <v>2023</v>
      </c>
      <c r="M18" s="15" t="s">
        <v>18</v>
      </c>
      <c r="N18" s="15"/>
    </row>
    <row r="19" spans="1:14" ht="30">
      <c r="A19" s="15" t="str">
        <f>"2023-06-18"</f>
        <v>2023-06-18</v>
      </c>
      <c r="B19" s="15" t="str">
        <f>"1230"</f>
        <v>1230</v>
      </c>
      <c r="C19" s="13" t="s">
        <v>67</v>
      </c>
      <c r="D19" s="13" t="s">
        <v>69</v>
      </c>
      <c r="E19" s="15" t="str">
        <f>"2022"</f>
        <v>2022</v>
      </c>
      <c r="F19" s="15">
        <v>11</v>
      </c>
      <c r="G19" s="15" t="s">
        <v>58</v>
      </c>
      <c r="H19" s="15"/>
      <c r="I19" s="15"/>
      <c r="J19" s="19" t="s">
        <v>461</v>
      </c>
      <c r="K19" s="16" t="s">
        <v>68</v>
      </c>
      <c r="L19" s="15">
        <v>2022</v>
      </c>
      <c r="M19" s="15" t="s">
        <v>18</v>
      </c>
      <c r="N19" s="15"/>
    </row>
    <row r="20" spans="1:14" ht="30">
      <c r="A20" s="15" t="str">
        <f>"2023-06-18"</f>
        <v>2023-06-18</v>
      </c>
      <c r="B20" s="15" t="str">
        <f>"1400"</f>
        <v>1400</v>
      </c>
      <c r="C20" s="13" t="s">
        <v>70</v>
      </c>
      <c r="D20" s="13"/>
      <c r="E20" s="15" t="str">
        <f>"2022"</f>
        <v>2022</v>
      </c>
      <c r="F20" s="15">
        <v>9</v>
      </c>
      <c r="G20" s="15" t="s">
        <v>58</v>
      </c>
      <c r="H20" s="15"/>
      <c r="I20" s="15" t="s">
        <v>17</v>
      </c>
      <c r="J20" s="19" t="s">
        <v>462</v>
      </c>
      <c r="K20" s="16" t="s">
        <v>71</v>
      </c>
      <c r="L20" s="15">
        <v>2022</v>
      </c>
      <c r="M20" s="15" t="s">
        <v>18</v>
      </c>
      <c r="N20" s="15"/>
    </row>
    <row r="21" spans="1:14" ht="30">
      <c r="A21" s="15" t="str">
        <f>"2023-06-18"</f>
        <v>2023-06-18</v>
      </c>
      <c r="B21" s="15" t="str">
        <f>"1425"</f>
        <v>1425</v>
      </c>
      <c r="C21" s="13" t="s">
        <v>72</v>
      </c>
      <c r="D21" s="13"/>
      <c r="E21" s="15" t="str">
        <f>"2022"</f>
        <v>2022</v>
      </c>
      <c r="F21" s="15">
        <v>13</v>
      </c>
      <c r="G21" s="15" t="s">
        <v>58</v>
      </c>
      <c r="H21" s="15"/>
      <c r="I21" s="15" t="s">
        <v>17</v>
      </c>
      <c r="J21" s="19" t="s">
        <v>463</v>
      </c>
      <c r="K21" s="16" t="s">
        <v>73</v>
      </c>
      <c r="L21" s="15">
        <v>2022</v>
      </c>
      <c r="M21" s="15" t="s">
        <v>18</v>
      </c>
      <c r="N21" s="15"/>
    </row>
    <row r="22" spans="1:14" ht="30">
      <c r="A22" s="15" t="str">
        <f>"2023-06-18"</f>
        <v>2023-06-18</v>
      </c>
      <c r="B22" s="15" t="str">
        <f>"1535"</f>
        <v>1535</v>
      </c>
      <c r="C22" s="13" t="s">
        <v>74</v>
      </c>
      <c r="D22" s="13" t="s">
        <v>76</v>
      </c>
      <c r="E22" s="15" t="str">
        <f>"2022"</f>
        <v>2022</v>
      </c>
      <c r="F22" s="15">
        <v>13</v>
      </c>
      <c r="G22" s="15" t="s">
        <v>58</v>
      </c>
      <c r="H22" s="15"/>
      <c r="I22" s="15" t="s">
        <v>17</v>
      </c>
      <c r="J22" s="19" t="s">
        <v>463</v>
      </c>
      <c r="K22" s="16" t="s">
        <v>75</v>
      </c>
      <c r="L22" s="15">
        <v>2022</v>
      </c>
      <c r="M22" s="15" t="s">
        <v>18</v>
      </c>
      <c r="N22" s="15"/>
    </row>
    <row r="23" spans="1:14" ht="45">
      <c r="A23" s="4" t="str">
        <f>"2023-06-18"</f>
        <v>2023-06-18</v>
      </c>
      <c r="B23" s="4" t="str">
        <f>"1650"</f>
        <v>1650</v>
      </c>
      <c r="C23" s="5" t="s">
        <v>77</v>
      </c>
      <c r="D23" s="5" t="s">
        <v>80</v>
      </c>
      <c r="E23" s="4" t="str">
        <f>"01"</f>
        <v>01</v>
      </c>
      <c r="F23" s="4">
        <v>6</v>
      </c>
      <c r="G23" s="4" t="s">
        <v>14</v>
      </c>
      <c r="H23" s="4" t="s">
        <v>78</v>
      </c>
      <c r="I23" s="4" t="s">
        <v>17</v>
      </c>
      <c r="J23" s="20"/>
      <c r="K23" s="6" t="s">
        <v>79</v>
      </c>
      <c r="L23" s="4">
        <v>2013</v>
      </c>
      <c r="M23" s="4" t="s">
        <v>18</v>
      </c>
      <c r="N23" s="4" t="s">
        <v>23</v>
      </c>
    </row>
    <row r="24" spans="1:14" ht="45">
      <c r="A24" s="4" t="str">
        <f>"2023-06-18"</f>
        <v>2023-06-18</v>
      </c>
      <c r="B24" s="4" t="str">
        <f>"1720"</f>
        <v>1720</v>
      </c>
      <c r="C24" s="5" t="s">
        <v>81</v>
      </c>
      <c r="D24" s="5"/>
      <c r="E24" s="4" t="str">
        <f>" "</f>
        <v> </v>
      </c>
      <c r="F24" s="4">
        <v>0</v>
      </c>
      <c r="G24" s="4" t="s">
        <v>20</v>
      </c>
      <c r="H24" s="4"/>
      <c r="I24" s="4" t="s">
        <v>17</v>
      </c>
      <c r="J24" s="20"/>
      <c r="K24" s="6" t="s">
        <v>82</v>
      </c>
      <c r="L24" s="4">
        <v>2022</v>
      </c>
      <c r="M24" s="4" t="s">
        <v>18</v>
      </c>
      <c r="N24" s="4"/>
    </row>
    <row r="25" spans="1:14" ht="60">
      <c r="A25" s="4" t="str">
        <f>"2023-06-18"</f>
        <v>2023-06-18</v>
      </c>
      <c r="B25" s="4" t="str">
        <f>"1745"</f>
        <v>1745</v>
      </c>
      <c r="C25" s="5" t="s">
        <v>83</v>
      </c>
      <c r="D25" s="5" t="s">
        <v>85</v>
      </c>
      <c r="E25" s="4" t="str">
        <f>"01"</f>
        <v>01</v>
      </c>
      <c r="F25" s="4">
        <v>1</v>
      </c>
      <c r="G25" s="4" t="s">
        <v>14</v>
      </c>
      <c r="H25" s="4"/>
      <c r="I25" s="4" t="s">
        <v>17</v>
      </c>
      <c r="J25" s="20"/>
      <c r="K25" s="6" t="s">
        <v>84</v>
      </c>
      <c r="L25" s="4">
        <v>2020</v>
      </c>
      <c r="M25" s="4" t="s">
        <v>28</v>
      </c>
      <c r="N25" s="4" t="s">
        <v>23</v>
      </c>
    </row>
    <row r="26" spans="1:14" ht="45">
      <c r="A26" s="4" t="str">
        <f>"2023-06-18"</f>
        <v>2023-06-18</v>
      </c>
      <c r="B26" s="4" t="str">
        <f>"1815"</f>
        <v>1815</v>
      </c>
      <c r="C26" s="5" t="s">
        <v>86</v>
      </c>
      <c r="D26" s="5"/>
      <c r="E26" s="4" t="str">
        <f>"2023"</f>
        <v>2023</v>
      </c>
      <c r="F26" s="4">
        <v>114</v>
      </c>
      <c r="G26" s="4" t="s">
        <v>58</v>
      </c>
      <c r="H26" s="4"/>
      <c r="I26" s="4" t="s">
        <v>17</v>
      </c>
      <c r="J26" s="20"/>
      <c r="K26" s="6" t="s">
        <v>87</v>
      </c>
      <c r="L26" s="4">
        <v>2023</v>
      </c>
      <c r="M26" s="4" t="s">
        <v>18</v>
      </c>
      <c r="N26" s="4"/>
    </row>
    <row r="27" spans="1:14" ht="45">
      <c r="A27" s="15" t="str">
        <f>"2023-06-18"</f>
        <v>2023-06-18</v>
      </c>
      <c r="B27" s="15" t="str">
        <f>"1825"</f>
        <v>1825</v>
      </c>
      <c r="C27" s="13" t="s">
        <v>88</v>
      </c>
      <c r="D27" s="13" t="s">
        <v>91</v>
      </c>
      <c r="E27" s="15" t="str">
        <f>"01"</f>
        <v>01</v>
      </c>
      <c r="F27" s="15">
        <v>2</v>
      </c>
      <c r="G27" s="15" t="s">
        <v>14</v>
      </c>
      <c r="H27" s="15" t="s">
        <v>89</v>
      </c>
      <c r="I27" s="15" t="s">
        <v>17</v>
      </c>
      <c r="J27" s="19" t="s">
        <v>464</v>
      </c>
      <c r="K27" s="16" t="s">
        <v>90</v>
      </c>
      <c r="L27" s="15">
        <v>2016</v>
      </c>
      <c r="M27" s="15" t="s">
        <v>45</v>
      </c>
      <c r="N27" s="15" t="s">
        <v>23</v>
      </c>
    </row>
    <row r="28" spans="1:14" ht="45">
      <c r="A28" s="15" t="str">
        <f>"2023-06-18"</f>
        <v>2023-06-18</v>
      </c>
      <c r="B28" s="15" t="str">
        <f>"1925"</f>
        <v>1925</v>
      </c>
      <c r="C28" s="13" t="s">
        <v>503</v>
      </c>
      <c r="D28" s="13" t="s">
        <v>482</v>
      </c>
      <c r="E28" s="15" t="str">
        <f>"01"</f>
        <v>01</v>
      </c>
      <c r="F28" s="15">
        <v>3</v>
      </c>
      <c r="G28" s="15" t="s">
        <v>93</v>
      </c>
      <c r="H28" s="15"/>
      <c r="I28" s="15"/>
      <c r="J28" s="19" t="s">
        <v>467</v>
      </c>
      <c r="K28" s="16" t="s">
        <v>497</v>
      </c>
      <c r="L28" s="15">
        <v>2021</v>
      </c>
      <c r="M28" s="15" t="s">
        <v>45</v>
      </c>
      <c r="N28" s="15"/>
    </row>
    <row r="29" spans="1:14" ht="60">
      <c r="A29" s="15" t="str">
        <f>"2023-06-18"</f>
        <v>2023-06-18</v>
      </c>
      <c r="B29" s="15" t="str">
        <f>"2030"</f>
        <v>2030</v>
      </c>
      <c r="C29" s="13" t="s">
        <v>95</v>
      </c>
      <c r="D29" s="13"/>
      <c r="E29" s="15" t="str">
        <f>" "</f>
        <v> </v>
      </c>
      <c r="F29" s="15">
        <v>0</v>
      </c>
      <c r="G29" s="15" t="s">
        <v>14</v>
      </c>
      <c r="H29" s="15"/>
      <c r="I29" s="15" t="s">
        <v>17</v>
      </c>
      <c r="J29" s="19" t="s">
        <v>465</v>
      </c>
      <c r="K29" s="16" t="s">
        <v>96</v>
      </c>
      <c r="L29" s="15">
        <v>2020</v>
      </c>
      <c r="M29" s="15" t="s">
        <v>97</v>
      </c>
      <c r="N29" s="15"/>
    </row>
    <row r="30" spans="1:14" ht="60">
      <c r="A30" s="15" t="str">
        <f>"2023-06-18"</f>
        <v>2023-06-18</v>
      </c>
      <c r="B30" s="15" t="str">
        <f>"2135"</f>
        <v>2135</v>
      </c>
      <c r="C30" s="13" t="s">
        <v>98</v>
      </c>
      <c r="D30" s="13" t="s">
        <v>94</v>
      </c>
      <c r="E30" s="15" t="str">
        <f>" "</f>
        <v> </v>
      </c>
      <c r="F30" s="15">
        <v>0</v>
      </c>
      <c r="G30" s="15" t="s">
        <v>99</v>
      </c>
      <c r="H30" s="15" t="s">
        <v>100</v>
      </c>
      <c r="I30" s="15" t="s">
        <v>17</v>
      </c>
      <c r="J30" s="19" t="s">
        <v>466</v>
      </c>
      <c r="K30" s="16" t="s">
        <v>101</v>
      </c>
      <c r="L30" s="15">
        <v>2018</v>
      </c>
      <c r="M30" s="15" t="s">
        <v>45</v>
      </c>
      <c r="N30" s="15" t="s">
        <v>23</v>
      </c>
    </row>
    <row r="31" spans="1:14" ht="60">
      <c r="A31" s="4" t="str">
        <f>"2023-06-18"</f>
        <v>2023-06-18</v>
      </c>
      <c r="B31" s="4" t="str">
        <f>"2330"</f>
        <v>2330</v>
      </c>
      <c r="C31" s="5" t="s">
        <v>102</v>
      </c>
      <c r="D31" s="5" t="s">
        <v>104</v>
      </c>
      <c r="E31" s="4" t="str">
        <f>"02"</f>
        <v>02</v>
      </c>
      <c r="F31" s="4">
        <v>0</v>
      </c>
      <c r="G31" s="4" t="s">
        <v>14</v>
      </c>
      <c r="H31" s="4"/>
      <c r="I31" s="4" t="s">
        <v>17</v>
      </c>
      <c r="J31" s="20"/>
      <c r="K31" s="6" t="s">
        <v>103</v>
      </c>
      <c r="L31" s="4">
        <v>2017</v>
      </c>
      <c r="M31" s="4" t="s">
        <v>18</v>
      </c>
      <c r="N31" s="4"/>
    </row>
    <row r="32" spans="1:14" ht="45">
      <c r="A32" s="4" t="str">
        <f>"2023-06-18"</f>
        <v>2023-06-18</v>
      </c>
      <c r="B32" s="4" t="str">
        <f>"2400"</f>
        <v>2400</v>
      </c>
      <c r="C32" s="5" t="s">
        <v>13</v>
      </c>
      <c r="D32" s="5"/>
      <c r="E32" s="4" t="str">
        <f>"03"</f>
        <v>03</v>
      </c>
      <c r="F32" s="4">
        <v>3</v>
      </c>
      <c r="G32" s="4" t="s">
        <v>14</v>
      </c>
      <c r="H32" s="4" t="s">
        <v>15</v>
      </c>
      <c r="I32" s="4" t="s">
        <v>17</v>
      </c>
      <c r="J32" s="20"/>
      <c r="K32" s="6" t="s">
        <v>16</v>
      </c>
      <c r="L32" s="4">
        <v>2012</v>
      </c>
      <c r="M32" s="4" t="s">
        <v>18</v>
      </c>
      <c r="N32" s="4"/>
    </row>
    <row r="33" spans="1:14" ht="45">
      <c r="A33" s="4" t="str">
        <f>"2023-06-18"</f>
        <v>2023-06-18</v>
      </c>
      <c r="B33" s="4" t="str">
        <f>"2500"</f>
        <v>2500</v>
      </c>
      <c r="C33" s="5" t="s">
        <v>13</v>
      </c>
      <c r="D33" s="5"/>
      <c r="E33" s="4" t="str">
        <f>"03"</f>
        <v>03</v>
      </c>
      <c r="F33" s="4">
        <v>3</v>
      </c>
      <c r="G33" s="4" t="s">
        <v>14</v>
      </c>
      <c r="H33" s="4" t="s">
        <v>15</v>
      </c>
      <c r="I33" s="4" t="s">
        <v>17</v>
      </c>
      <c r="J33" s="20"/>
      <c r="K33" s="6" t="s">
        <v>16</v>
      </c>
      <c r="L33" s="4">
        <v>2012</v>
      </c>
      <c r="M33" s="4" t="s">
        <v>18</v>
      </c>
      <c r="N33" s="4"/>
    </row>
    <row r="34" spans="1:14" ht="45">
      <c r="A34" s="4" t="str">
        <f>"2023-06-18"</f>
        <v>2023-06-18</v>
      </c>
      <c r="B34" s="4" t="str">
        <f>"2600"</f>
        <v>2600</v>
      </c>
      <c r="C34" s="5" t="s">
        <v>13</v>
      </c>
      <c r="D34" s="5"/>
      <c r="E34" s="4" t="str">
        <f>"03"</f>
        <v>03</v>
      </c>
      <c r="F34" s="4">
        <v>3</v>
      </c>
      <c r="G34" s="4" t="s">
        <v>14</v>
      </c>
      <c r="H34" s="4" t="s">
        <v>15</v>
      </c>
      <c r="I34" s="4" t="s">
        <v>17</v>
      </c>
      <c r="J34" s="20"/>
      <c r="K34" s="6" t="s">
        <v>16</v>
      </c>
      <c r="L34" s="4">
        <v>2012</v>
      </c>
      <c r="M34" s="4" t="s">
        <v>18</v>
      </c>
      <c r="N34" s="4"/>
    </row>
    <row r="35" spans="1:14" ht="45">
      <c r="A35" s="4" t="str">
        <f>"2023-06-18"</f>
        <v>2023-06-18</v>
      </c>
      <c r="B35" s="4" t="str">
        <f>"2700"</f>
        <v>2700</v>
      </c>
      <c r="C35" s="5" t="s">
        <v>13</v>
      </c>
      <c r="D35" s="5"/>
      <c r="E35" s="4" t="str">
        <f>"03"</f>
        <v>03</v>
      </c>
      <c r="F35" s="4">
        <v>3</v>
      </c>
      <c r="G35" s="4" t="s">
        <v>14</v>
      </c>
      <c r="H35" s="4" t="s">
        <v>15</v>
      </c>
      <c r="I35" s="4" t="s">
        <v>17</v>
      </c>
      <c r="J35" s="20"/>
      <c r="K35" s="6" t="s">
        <v>16</v>
      </c>
      <c r="L35" s="4">
        <v>2012</v>
      </c>
      <c r="M35" s="4" t="s">
        <v>18</v>
      </c>
      <c r="N35" s="4"/>
    </row>
    <row r="36" spans="1:14" ht="45">
      <c r="A36" s="4" t="str">
        <f>"2023-06-18"</f>
        <v>2023-06-18</v>
      </c>
      <c r="B36" s="4" t="str">
        <f>"2800"</f>
        <v>2800</v>
      </c>
      <c r="C36" s="5" t="s">
        <v>13</v>
      </c>
      <c r="D36" s="5"/>
      <c r="E36" s="4" t="str">
        <f>"03"</f>
        <v>03</v>
      </c>
      <c r="F36" s="4">
        <v>3</v>
      </c>
      <c r="G36" s="4" t="s">
        <v>14</v>
      </c>
      <c r="H36" s="4" t="s">
        <v>15</v>
      </c>
      <c r="I36" s="4" t="s">
        <v>17</v>
      </c>
      <c r="J36" s="20"/>
      <c r="K36" s="6" t="s">
        <v>16</v>
      </c>
      <c r="L36" s="4">
        <v>2012</v>
      </c>
      <c r="M36" s="4" t="s">
        <v>18</v>
      </c>
      <c r="N36" s="4"/>
    </row>
    <row r="37" spans="1:14" ht="45">
      <c r="A37" s="4" t="str">
        <f>"2023-06-19"</f>
        <v>2023-06-19</v>
      </c>
      <c r="B37" s="4" t="str">
        <f>"0500"</f>
        <v>0500</v>
      </c>
      <c r="C37" s="5" t="s">
        <v>13</v>
      </c>
      <c r="D37" s="5"/>
      <c r="E37" s="4" t="str">
        <f>"03"</f>
        <v>03</v>
      </c>
      <c r="F37" s="4">
        <v>3</v>
      </c>
      <c r="G37" s="4" t="s">
        <v>14</v>
      </c>
      <c r="H37" s="4" t="s">
        <v>15</v>
      </c>
      <c r="I37" s="4" t="s">
        <v>17</v>
      </c>
      <c r="J37" s="20"/>
      <c r="K37" s="6" t="s">
        <v>16</v>
      </c>
      <c r="L37" s="4">
        <v>2012</v>
      </c>
      <c r="M37" s="4" t="s">
        <v>18</v>
      </c>
      <c r="N37" s="4"/>
    </row>
    <row r="38" spans="1:14" ht="30">
      <c r="A38" s="4" t="str">
        <f>"2023-06-19"</f>
        <v>2023-06-19</v>
      </c>
      <c r="B38" s="4" t="str">
        <f>"0600"</f>
        <v>0600</v>
      </c>
      <c r="C38" s="5" t="s">
        <v>19</v>
      </c>
      <c r="D38" s="5" t="s">
        <v>105</v>
      </c>
      <c r="E38" s="4" t="str">
        <f>"02"</f>
        <v>02</v>
      </c>
      <c r="F38" s="4">
        <v>2</v>
      </c>
      <c r="G38" s="4" t="s">
        <v>20</v>
      </c>
      <c r="H38" s="4"/>
      <c r="I38" s="4" t="s">
        <v>17</v>
      </c>
      <c r="J38" s="20"/>
      <c r="K38" s="6" t="s">
        <v>21</v>
      </c>
      <c r="L38" s="4">
        <v>2019</v>
      </c>
      <c r="M38" s="4" t="s">
        <v>18</v>
      </c>
      <c r="N38" s="4"/>
    </row>
    <row r="39" spans="1:14" ht="30">
      <c r="A39" s="4" t="str">
        <f>"2023-06-19"</f>
        <v>2023-06-19</v>
      </c>
      <c r="B39" s="4" t="str">
        <f>"0625"</f>
        <v>0625</v>
      </c>
      <c r="C39" s="5" t="s">
        <v>19</v>
      </c>
      <c r="D39" s="5" t="s">
        <v>106</v>
      </c>
      <c r="E39" s="4" t="str">
        <f>"02"</f>
        <v>02</v>
      </c>
      <c r="F39" s="4">
        <v>3</v>
      </c>
      <c r="G39" s="4" t="s">
        <v>20</v>
      </c>
      <c r="H39" s="4"/>
      <c r="I39" s="4" t="s">
        <v>17</v>
      </c>
      <c r="J39" s="20"/>
      <c r="K39" s="6" t="s">
        <v>21</v>
      </c>
      <c r="L39" s="4">
        <v>2019</v>
      </c>
      <c r="M39" s="4" t="s">
        <v>18</v>
      </c>
      <c r="N39" s="4"/>
    </row>
    <row r="40" spans="1:14" ht="30">
      <c r="A40" s="4" t="str">
        <f>"2023-06-19"</f>
        <v>2023-06-19</v>
      </c>
      <c r="B40" s="4" t="str">
        <f>"0650"</f>
        <v>0650</v>
      </c>
      <c r="C40" s="5" t="s">
        <v>25</v>
      </c>
      <c r="D40" s="5" t="s">
        <v>108</v>
      </c>
      <c r="E40" s="4" t="str">
        <f>"02"</f>
        <v>02</v>
      </c>
      <c r="F40" s="4">
        <v>2</v>
      </c>
      <c r="G40" s="4" t="s">
        <v>20</v>
      </c>
      <c r="H40" s="4"/>
      <c r="I40" s="4" t="s">
        <v>17</v>
      </c>
      <c r="J40" s="20"/>
      <c r="K40" s="6" t="s">
        <v>107</v>
      </c>
      <c r="L40" s="4">
        <v>2018</v>
      </c>
      <c r="M40" s="4" t="s">
        <v>28</v>
      </c>
      <c r="N40" s="4"/>
    </row>
    <row r="41" spans="1:14" ht="60">
      <c r="A41" s="4" t="str">
        <f>"2023-06-19"</f>
        <v>2023-06-19</v>
      </c>
      <c r="B41" s="4" t="str">
        <f>"0715"</f>
        <v>0715</v>
      </c>
      <c r="C41" s="5" t="s">
        <v>29</v>
      </c>
      <c r="D41" s="5" t="s">
        <v>110</v>
      </c>
      <c r="E41" s="4" t="str">
        <f>"02"</f>
        <v>02</v>
      </c>
      <c r="F41" s="4">
        <v>5</v>
      </c>
      <c r="G41" s="4" t="s">
        <v>20</v>
      </c>
      <c r="H41" s="4"/>
      <c r="I41" s="4" t="s">
        <v>17</v>
      </c>
      <c r="J41" s="20"/>
      <c r="K41" s="6" t="s">
        <v>109</v>
      </c>
      <c r="L41" s="4">
        <v>2018</v>
      </c>
      <c r="M41" s="4" t="s">
        <v>18</v>
      </c>
      <c r="N41" s="4"/>
    </row>
    <row r="42" spans="1:14" ht="30">
      <c r="A42" s="4" t="str">
        <f>"2023-06-19"</f>
        <v>2023-06-19</v>
      </c>
      <c r="B42" s="4" t="str">
        <f>"0730"</f>
        <v>0730</v>
      </c>
      <c r="C42" s="5" t="s">
        <v>32</v>
      </c>
      <c r="D42" s="5" t="s">
        <v>112</v>
      </c>
      <c r="E42" s="4" t="str">
        <f>"01"</f>
        <v>01</v>
      </c>
      <c r="F42" s="4">
        <v>10</v>
      </c>
      <c r="G42" s="4" t="s">
        <v>20</v>
      </c>
      <c r="H42" s="4"/>
      <c r="I42" s="4" t="s">
        <v>17</v>
      </c>
      <c r="J42" s="20"/>
      <c r="K42" s="6" t="s">
        <v>111</v>
      </c>
      <c r="L42" s="4">
        <v>2009</v>
      </c>
      <c r="M42" s="4" t="s">
        <v>35</v>
      </c>
      <c r="N42" s="4"/>
    </row>
    <row r="43" spans="1:14" ht="30">
      <c r="A43" s="4" t="str">
        <f>"2023-06-19"</f>
        <v>2023-06-19</v>
      </c>
      <c r="B43" s="4" t="str">
        <f>"0755"</f>
        <v>0755</v>
      </c>
      <c r="C43" s="5" t="s">
        <v>36</v>
      </c>
      <c r="D43" s="5" t="s">
        <v>114</v>
      </c>
      <c r="E43" s="4" t="str">
        <f>"01"</f>
        <v>01</v>
      </c>
      <c r="F43" s="4">
        <v>2</v>
      </c>
      <c r="G43" s="4" t="s">
        <v>20</v>
      </c>
      <c r="H43" s="4"/>
      <c r="I43" s="4" t="s">
        <v>17</v>
      </c>
      <c r="J43" s="20"/>
      <c r="K43" s="6" t="s">
        <v>113</v>
      </c>
      <c r="L43" s="4">
        <v>2017</v>
      </c>
      <c r="M43" s="4" t="s">
        <v>18</v>
      </c>
      <c r="N43" s="4"/>
    </row>
    <row r="44" spans="1:14" ht="60">
      <c r="A44" s="4" t="str">
        <f>"2023-06-19"</f>
        <v>2023-06-19</v>
      </c>
      <c r="B44" s="4" t="str">
        <f>"0805"</f>
        <v>0805</v>
      </c>
      <c r="C44" s="5" t="s">
        <v>39</v>
      </c>
      <c r="D44" s="5" t="s">
        <v>116</v>
      </c>
      <c r="E44" s="4" t="str">
        <f>"01"</f>
        <v>01</v>
      </c>
      <c r="F44" s="4">
        <v>11</v>
      </c>
      <c r="G44" s="4" t="s">
        <v>20</v>
      </c>
      <c r="H44" s="4"/>
      <c r="I44" s="4" t="s">
        <v>17</v>
      </c>
      <c r="J44" s="20"/>
      <c r="K44" s="6" t="s">
        <v>115</v>
      </c>
      <c r="L44" s="4">
        <v>2020</v>
      </c>
      <c r="M44" s="4" t="s">
        <v>28</v>
      </c>
      <c r="N44" s="4"/>
    </row>
    <row r="45" spans="1:14" ht="45">
      <c r="A45" s="4" t="str">
        <f>"2023-06-19"</f>
        <v>2023-06-19</v>
      </c>
      <c r="B45" s="4" t="str">
        <f>"0815"</f>
        <v>0815</v>
      </c>
      <c r="C45" s="5" t="s">
        <v>117</v>
      </c>
      <c r="D45" s="5" t="s">
        <v>119</v>
      </c>
      <c r="E45" s="4" t="str">
        <f>"02"</f>
        <v>02</v>
      </c>
      <c r="F45" s="4">
        <v>1</v>
      </c>
      <c r="G45" s="4" t="s">
        <v>20</v>
      </c>
      <c r="H45" s="4"/>
      <c r="I45" s="4" t="s">
        <v>17</v>
      </c>
      <c r="J45" s="20"/>
      <c r="K45" s="6" t="s">
        <v>118</v>
      </c>
      <c r="L45" s="4">
        <v>2021</v>
      </c>
      <c r="M45" s="4" t="s">
        <v>45</v>
      </c>
      <c r="N45" s="4"/>
    </row>
    <row r="46" spans="1:14" ht="60">
      <c r="A46" s="4" t="str">
        <f>"2023-06-19"</f>
        <v>2023-06-19</v>
      </c>
      <c r="B46" s="4" t="str">
        <f>"0820"</f>
        <v>0820</v>
      </c>
      <c r="C46" s="5" t="s">
        <v>46</v>
      </c>
      <c r="D46" s="5" t="s">
        <v>121</v>
      </c>
      <c r="E46" s="4" t="str">
        <f>"01"</f>
        <v>01</v>
      </c>
      <c r="F46" s="4">
        <v>18</v>
      </c>
      <c r="G46" s="4" t="s">
        <v>14</v>
      </c>
      <c r="H46" s="4"/>
      <c r="I46" s="4" t="s">
        <v>17</v>
      </c>
      <c r="J46" s="20"/>
      <c r="K46" s="6" t="s">
        <v>120</v>
      </c>
      <c r="L46" s="4">
        <v>1985</v>
      </c>
      <c r="M46" s="4" t="s">
        <v>48</v>
      </c>
      <c r="N46" s="4" t="s">
        <v>23</v>
      </c>
    </row>
    <row r="47" spans="1:14" ht="45">
      <c r="A47" s="4" t="str">
        <f>"2023-06-19"</f>
        <v>2023-06-19</v>
      </c>
      <c r="B47" s="4" t="str">
        <f>"0845"</f>
        <v>0845</v>
      </c>
      <c r="C47" s="5" t="s">
        <v>49</v>
      </c>
      <c r="D47" s="5" t="s">
        <v>123</v>
      </c>
      <c r="E47" s="4" t="str">
        <f>"02"</f>
        <v>02</v>
      </c>
      <c r="F47" s="4">
        <v>4</v>
      </c>
      <c r="G47" s="4" t="s">
        <v>20</v>
      </c>
      <c r="H47" s="4"/>
      <c r="I47" s="4" t="s">
        <v>17</v>
      </c>
      <c r="J47" s="20"/>
      <c r="K47" s="6" t="s">
        <v>122</v>
      </c>
      <c r="L47" s="4">
        <v>2014</v>
      </c>
      <c r="M47" s="4" t="s">
        <v>18</v>
      </c>
      <c r="N47" s="4"/>
    </row>
    <row r="48" spans="1:14" ht="30">
      <c r="A48" s="4" t="str">
        <f>"2023-06-19"</f>
        <v>2023-06-19</v>
      </c>
      <c r="B48" s="4" t="str">
        <f>"0910"</f>
        <v>0910</v>
      </c>
      <c r="C48" s="5" t="s">
        <v>52</v>
      </c>
      <c r="D48" s="5" t="s">
        <v>125</v>
      </c>
      <c r="E48" s="4" t="str">
        <f>"04"</f>
        <v>04</v>
      </c>
      <c r="F48" s="4">
        <v>1</v>
      </c>
      <c r="G48" s="4" t="s">
        <v>20</v>
      </c>
      <c r="H48" s="4"/>
      <c r="I48" s="4" t="s">
        <v>17</v>
      </c>
      <c r="J48" s="20"/>
      <c r="K48" s="6" t="s">
        <v>124</v>
      </c>
      <c r="L48" s="4">
        <v>2020</v>
      </c>
      <c r="M48" s="4" t="s">
        <v>28</v>
      </c>
      <c r="N48" s="4"/>
    </row>
    <row r="49" spans="1:14" ht="45">
      <c r="A49" s="4" t="str">
        <f>"2023-06-19"</f>
        <v>2023-06-19</v>
      </c>
      <c r="B49" s="4" t="str">
        <f>"0935"</f>
        <v>0935</v>
      </c>
      <c r="C49" s="5" t="s">
        <v>52</v>
      </c>
      <c r="D49" s="5" t="s">
        <v>127</v>
      </c>
      <c r="E49" s="4" t="str">
        <f>"04"</f>
        <v>04</v>
      </c>
      <c r="F49" s="4">
        <v>2</v>
      </c>
      <c r="G49" s="4" t="s">
        <v>20</v>
      </c>
      <c r="H49" s="4"/>
      <c r="I49" s="4" t="s">
        <v>17</v>
      </c>
      <c r="J49" s="20"/>
      <c r="K49" s="6" t="s">
        <v>126</v>
      </c>
      <c r="L49" s="4">
        <v>2020</v>
      </c>
      <c r="M49" s="4" t="s">
        <v>28</v>
      </c>
      <c r="N49" s="4"/>
    </row>
    <row r="50" spans="1:14" ht="45">
      <c r="A50" s="4" t="str">
        <f>"2023-06-19"</f>
        <v>2023-06-19</v>
      </c>
      <c r="B50" s="4" t="str">
        <f>"1000"</f>
        <v>1000</v>
      </c>
      <c r="C50" s="5" t="s">
        <v>88</v>
      </c>
      <c r="D50" s="5" t="s">
        <v>91</v>
      </c>
      <c r="E50" s="4" t="str">
        <f>"01"</f>
        <v>01</v>
      </c>
      <c r="F50" s="4">
        <v>2</v>
      </c>
      <c r="G50" s="4" t="s">
        <v>14</v>
      </c>
      <c r="H50" s="4" t="s">
        <v>89</v>
      </c>
      <c r="I50" s="4" t="s">
        <v>17</v>
      </c>
      <c r="J50" s="20"/>
      <c r="K50" s="6" t="s">
        <v>90</v>
      </c>
      <c r="L50" s="4">
        <v>2016</v>
      </c>
      <c r="M50" s="4" t="s">
        <v>45</v>
      </c>
      <c r="N50" s="4" t="s">
        <v>23</v>
      </c>
    </row>
    <row r="51" spans="1:14" ht="45">
      <c r="A51" s="4" t="str">
        <f>"2023-06-19"</f>
        <v>2023-06-19</v>
      </c>
      <c r="B51" s="4" t="str">
        <f>"1100"</f>
        <v>1100</v>
      </c>
      <c r="C51" s="5" t="s">
        <v>92</v>
      </c>
      <c r="D51" s="5" t="s">
        <v>482</v>
      </c>
      <c r="E51" s="4" t="str">
        <f>"01"</f>
        <v>01</v>
      </c>
      <c r="F51" s="4">
        <v>3</v>
      </c>
      <c r="G51" s="4" t="s">
        <v>93</v>
      </c>
      <c r="H51" s="4"/>
      <c r="I51" s="4" t="s">
        <v>17</v>
      </c>
      <c r="J51" s="20"/>
      <c r="K51" s="12" t="s">
        <v>497</v>
      </c>
      <c r="L51" s="4">
        <v>2021</v>
      </c>
      <c r="M51" s="4" t="s">
        <v>45</v>
      </c>
      <c r="N51" s="4"/>
    </row>
    <row r="52" spans="1:14" ht="60">
      <c r="A52" s="4" t="str">
        <f>"2023-06-19"</f>
        <v>2023-06-19</v>
      </c>
      <c r="B52" s="4" t="str">
        <f>"1205"</f>
        <v>1205</v>
      </c>
      <c r="C52" s="5" t="s">
        <v>95</v>
      </c>
      <c r="D52" s="5"/>
      <c r="E52" s="4" t="str">
        <f>" "</f>
        <v> </v>
      </c>
      <c r="F52" s="4">
        <v>0</v>
      </c>
      <c r="G52" s="4" t="s">
        <v>14</v>
      </c>
      <c r="H52" s="4"/>
      <c r="I52" s="4" t="s">
        <v>17</v>
      </c>
      <c r="J52" s="20"/>
      <c r="K52" s="6" t="s">
        <v>96</v>
      </c>
      <c r="L52" s="4">
        <v>2020</v>
      </c>
      <c r="M52" s="4" t="s">
        <v>97</v>
      </c>
      <c r="N52" s="4"/>
    </row>
    <row r="53" spans="1:14" ht="60">
      <c r="A53" s="4" t="str">
        <f>"2023-06-19"</f>
        <v>2023-06-19</v>
      </c>
      <c r="B53" s="4" t="str">
        <f>"1310"</f>
        <v>1310</v>
      </c>
      <c r="C53" s="5" t="s">
        <v>83</v>
      </c>
      <c r="D53" s="5" t="s">
        <v>85</v>
      </c>
      <c r="E53" s="4" t="str">
        <f>"01"</f>
        <v>01</v>
      </c>
      <c r="F53" s="4">
        <v>1</v>
      </c>
      <c r="G53" s="4" t="s">
        <v>14</v>
      </c>
      <c r="H53" s="4"/>
      <c r="I53" s="4" t="s">
        <v>17</v>
      </c>
      <c r="J53" s="20"/>
      <c r="K53" s="6" t="s">
        <v>84</v>
      </c>
      <c r="L53" s="4">
        <v>2020</v>
      </c>
      <c r="M53" s="4" t="s">
        <v>28</v>
      </c>
      <c r="N53" s="4" t="s">
        <v>23</v>
      </c>
    </row>
    <row r="54" spans="1:14" ht="45">
      <c r="A54" s="4" t="str">
        <f>"2023-06-19"</f>
        <v>2023-06-19</v>
      </c>
      <c r="B54" s="4" t="str">
        <f>"1340"</f>
        <v>1340</v>
      </c>
      <c r="C54" s="5" t="s">
        <v>128</v>
      </c>
      <c r="D54" s="5"/>
      <c r="E54" s="4" t="str">
        <f>" "</f>
        <v> </v>
      </c>
      <c r="F54" s="4">
        <v>0</v>
      </c>
      <c r="G54" s="4" t="s">
        <v>14</v>
      </c>
      <c r="H54" s="4"/>
      <c r="I54" s="4" t="s">
        <v>17</v>
      </c>
      <c r="J54" s="20"/>
      <c r="K54" s="6" t="s">
        <v>129</v>
      </c>
      <c r="L54" s="4">
        <v>2018</v>
      </c>
      <c r="M54" s="4" t="s">
        <v>18</v>
      </c>
      <c r="N54" s="4"/>
    </row>
    <row r="55" spans="1:14" ht="45">
      <c r="A55" s="4" t="str">
        <f>"2023-06-19"</f>
        <v>2023-06-19</v>
      </c>
      <c r="B55" s="4" t="str">
        <f>"1400"</f>
        <v>1400</v>
      </c>
      <c r="C55" s="5" t="s">
        <v>130</v>
      </c>
      <c r="D55" s="5"/>
      <c r="E55" s="4" t="str">
        <f>"04"</f>
        <v>04</v>
      </c>
      <c r="F55" s="4">
        <v>190</v>
      </c>
      <c r="G55" s="4" t="s">
        <v>14</v>
      </c>
      <c r="H55" s="4" t="s">
        <v>131</v>
      </c>
      <c r="I55" s="4" t="s">
        <v>17</v>
      </c>
      <c r="J55" s="20"/>
      <c r="K55" s="6" t="s">
        <v>132</v>
      </c>
      <c r="L55" s="4">
        <v>2022</v>
      </c>
      <c r="M55" s="4" t="s">
        <v>133</v>
      </c>
      <c r="N55" s="4"/>
    </row>
    <row r="56" spans="1:14" ht="45">
      <c r="A56" s="4" t="str">
        <f>"2023-06-19"</f>
        <v>2023-06-19</v>
      </c>
      <c r="B56" s="4" t="str">
        <f>"1430"</f>
        <v>1430</v>
      </c>
      <c r="C56" s="5" t="s">
        <v>134</v>
      </c>
      <c r="D56" s="5" t="s">
        <v>136</v>
      </c>
      <c r="E56" s="4" t="str">
        <f>"03"</f>
        <v>03</v>
      </c>
      <c r="F56" s="4">
        <v>2</v>
      </c>
      <c r="G56" s="4" t="s">
        <v>20</v>
      </c>
      <c r="H56" s="4"/>
      <c r="I56" s="4" t="s">
        <v>17</v>
      </c>
      <c r="J56" s="20"/>
      <c r="K56" s="6" t="s">
        <v>135</v>
      </c>
      <c r="L56" s="4">
        <v>0</v>
      </c>
      <c r="M56" s="4" t="s">
        <v>94</v>
      </c>
      <c r="N56" s="4"/>
    </row>
    <row r="57" spans="1:14" ht="45">
      <c r="A57" s="4" t="str">
        <f>"2023-06-19"</f>
        <v>2023-06-19</v>
      </c>
      <c r="B57" s="4" t="str">
        <f>"1500"</f>
        <v>1500</v>
      </c>
      <c r="C57" s="5" t="s">
        <v>137</v>
      </c>
      <c r="D57" s="5" t="s">
        <v>139</v>
      </c>
      <c r="E57" s="4" t="str">
        <f>"02"</f>
        <v>02</v>
      </c>
      <c r="F57" s="4">
        <v>11</v>
      </c>
      <c r="G57" s="4" t="s">
        <v>20</v>
      </c>
      <c r="H57" s="4"/>
      <c r="I57" s="4" t="s">
        <v>17</v>
      </c>
      <c r="J57" s="20"/>
      <c r="K57" s="6" t="s">
        <v>138</v>
      </c>
      <c r="L57" s="4">
        <v>2019</v>
      </c>
      <c r="M57" s="4" t="s">
        <v>35</v>
      </c>
      <c r="N57" s="4"/>
    </row>
    <row r="58" spans="1:14" ht="45">
      <c r="A58" s="4" t="str">
        <f>"2023-06-19"</f>
        <v>2023-06-19</v>
      </c>
      <c r="B58" s="4" t="str">
        <f>"1525"</f>
        <v>1525</v>
      </c>
      <c r="C58" s="5" t="s">
        <v>140</v>
      </c>
      <c r="D58" s="5"/>
      <c r="E58" s="4" t="str">
        <f>"01"</f>
        <v>01</v>
      </c>
      <c r="F58" s="4">
        <v>4</v>
      </c>
      <c r="G58" s="4" t="s">
        <v>20</v>
      </c>
      <c r="H58" s="4"/>
      <c r="I58" s="4" t="s">
        <v>17</v>
      </c>
      <c r="J58" s="20"/>
      <c r="K58" s="6" t="s">
        <v>141</v>
      </c>
      <c r="L58" s="4">
        <v>0</v>
      </c>
      <c r="M58" s="4" t="s">
        <v>94</v>
      </c>
      <c r="N58" s="4" t="s">
        <v>23</v>
      </c>
    </row>
    <row r="59" spans="1:14" ht="60">
      <c r="A59" s="4" t="str">
        <f>"2023-06-19"</f>
        <v>2023-06-19</v>
      </c>
      <c r="B59" s="4" t="str">
        <f>"1540"</f>
        <v>1540</v>
      </c>
      <c r="C59" s="5" t="s">
        <v>142</v>
      </c>
      <c r="D59" s="5" t="s">
        <v>144</v>
      </c>
      <c r="E59" s="4" t="str">
        <f>"01"</f>
        <v>01</v>
      </c>
      <c r="F59" s="4">
        <v>8</v>
      </c>
      <c r="G59" s="4" t="s">
        <v>20</v>
      </c>
      <c r="H59" s="4"/>
      <c r="I59" s="4" t="s">
        <v>17</v>
      </c>
      <c r="J59" s="20"/>
      <c r="K59" s="6" t="s">
        <v>143</v>
      </c>
      <c r="L59" s="4">
        <v>2016</v>
      </c>
      <c r="M59" s="4" t="s">
        <v>18</v>
      </c>
      <c r="N59" s="4"/>
    </row>
    <row r="60" spans="1:14" ht="45">
      <c r="A60" s="4" t="str">
        <f>"2023-06-19"</f>
        <v>2023-06-19</v>
      </c>
      <c r="B60" s="4" t="str">
        <f>"1555"</f>
        <v>1555</v>
      </c>
      <c r="C60" s="5" t="s">
        <v>145</v>
      </c>
      <c r="D60" s="5" t="s">
        <v>147</v>
      </c>
      <c r="E60" s="4" t="str">
        <f>"01"</f>
        <v>01</v>
      </c>
      <c r="F60" s="4">
        <v>8</v>
      </c>
      <c r="G60" s="4" t="s">
        <v>20</v>
      </c>
      <c r="H60" s="4"/>
      <c r="I60" s="4" t="s">
        <v>17</v>
      </c>
      <c r="J60" s="20"/>
      <c r="K60" s="6" t="s">
        <v>146</v>
      </c>
      <c r="L60" s="4">
        <v>2021</v>
      </c>
      <c r="M60" s="4" t="s">
        <v>28</v>
      </c>
      <c r="N60" s="4"/>
    </row>
    <row r="61" spans="1:14" ht="60">
      <c r="A61" s="4" t="str">
        <f>"2023-06-19"</f>
        <v>2023-06-19</v>
      </c>
      <c r="B61" s="4" t="str">
        <f>"1600"</f>
        <v>1600</v>
      </c>
      <c r="C61" s="5" t="s">
        <v>148</v>
      </c>
      <c r="D61" s="5" t="s">
        <v>150</v>
      </c>
      <c r="E61" s="4" t="str">
        <f>"01"</f>
        <v>01</v>
      </c>
      <c r="F61" s="4">
        <v>4</v>
      </c>
      <c r="G61" s="4" t="s">
        <v>14</v>
      </c>
      <c r="H61" s="4"/>
      <c r="I61" s="4" t="s">
        <v>17</v>
      </c>
      <c r="J61" s="20"/>
      <c r="K61" s="6" t="s">
        <v>149</v>
      </c>
      <c r="L61" s="4">
        <v>2019</v>
      </c>
      <c r="M61" s="4" t="s">
        <v>18</v>
      </c>
      <c r="N61" s="4" t="s">
        <v>23</v>
      </c>
    </row>
    <row r="62" spans="1:14" ht="45">
      <c r="A62" s="4" t="str">
        <f>"2023-06-19"</f>
        <v>2023-06-19</v>
      </c>
      <c r="B62" s="4" t="str">
        <f>"1630"</f>
        <v>1630</v>
      </c>
      <c r="C62" s="5" t="s">
        <v>151</v>
      </c>
      <c r="D62" s="5" t="s">
        <v>153</v>
      </c>
      <c r="E62" s="4" t="str">
        <f>"01"</f>
        <v>01</v>
      </c>
      <c r="F62" s="4">
        <v>3</v>
      </c>
      <c r="G62" s="4" t="s">
        <v>14</v>
      </c>
      <c r="H62" s="4"/>
      <c r="I62" s="4" t="s">
        <v>17</v>
      </c>
      <c r="J62" s="20"/>
      <c r="K62" s="6" t="s">
        <v>152</v>
      </c>
      <c r="L62" s="4">
        <v>1985</v>
      </c>
      <c r="M62" s="4" t="s">
        <v>48</v>
      </c>
      <c r="N62" s="4" t="s">
        <v>23</v>
      </c>
    </row>
    <row r="63" spans="1:14" ht="60">
      <c r="A63" s="4" t="str">
        <f>"2023-06-19"</f>
        <v>2023-06-19</v>
      </c>
      <c r="B63" s="4" t="str">
        <f>"1700"</f>
        <v>1700</v>
      </c>
      <c r="C63" s="5" t="s">
        <v>154</v>
      </c>
      <c r="D63" s="5" t="s">
        <v>156</v>
      </c>
      <c r="E63" s="4" t="str">
        <f>"2019"</f>
        <v>2019</v>
      </c>
      <c r="F63" s="4">
        <v>10</v>
      </c>
      <c r="G63" s="4" t="s">
        <v>20</v>
      </c>
      <c r="H63" s="4"/>
      <c r="I63" s="4" t="s">
        <v>17</v>
      </c>
      <c r="J63" s="20"/>
      <c r="K63" s="6" t="s">
        <v>155</v>
      </c>
      <c r="L63" s="4">
        <v>2019</v>
      </c>
      <c r="M63" s="4" t="s">
        <v>18</v>
      </c>
      <c r="N63" s="4"/>
    </row>
    <row r="64" spans="1:14" ht="60">
      <c r="A64" s="4" t="str">
        <f>"2023-06-19"</f>
        <v>2023-06-19</v>
      </c>
      <c r="B64" s="4" t="str">
        <f>"1715"</f>
        <v>1715</v>
      </c>
      <c r="C64" s="5" t="s">
        <v>154</v>
      </c>
      <c r="D64" s="5" t="s">
        <v>159</v>
      </c>
      <c r="E64" s="4" t="str">
        <f>"2019"</f>
        <v>2019</v>
      </c>
      <c r="F64" s="4">
        <v>11</v>
      </c>
      <c r="G64" s="4" t="s">
        <v>20</v>
      </c>
      <c r="H64" s="4" t="s">
        <v>157</v>
      </c>
      <c r="I64" s="4" t="s">
        <v>17</v>
      </c>
      <c r="J64" s="20"/>
      <c r="K64" s="6" t="s">
        <v>158</v>
      </c>
      <c r="L64" s="4">
        <v>2019</v>
      </c>
      <c r="M64" s="4" t="s">
        <v>18</v>
      </c>
      <c r="N64" s="4"/>
    </row>
    <row r="65" spans="1:14" ht="30">
      <c r="A65" s="4" t="str">
        <f>"2023-06-19"</f>
        <v>2023-06-19</v>
      </c>
      <c r="B65" s="4" t="str">
        <f>"1730"</f>
        <v>1730</v>
      </c>
      <c r="C65" s="5" t="s">
        <v>160</v>
      </c>
      <c r="D65" s="5"/>
      <c r="E65" s="4" t="str">
        <f>"2020"</f>
        <v>2020</v>
      </c>
      <c r="F65" s="4">
        <v>157</v>
      </c>
      <c r="G65" s="4" t="s">
        <v>58</v>
      </c>
      <c r="H65" s="4"/>
      <c r="I65" s="4"/>
      <c r="J65" s="20"/>
      <c r="K65" s="6" t="s">
        <v>161</v>
      </c>
      <c r="L65" s="4">
        <v>2020</v>
      </c>
      <c r="M65" s="4" t="s">
        <v>28</v>
      </c>
      <c r="N65" s="4"/>
    </row>
    <row r="66" spans="1:14" ht="60">
      <c r="A66" s="4" t="str">
        <f>"2023-06-19"</f>
        <v>2023-06-19</v>
      </c>
      <c r="B66" s="4" t="str">
        <f>"1800"</f>
        <v>1800</v>
      </c>
      <c r="C66" s="5" t="s">
        <v>162</v>
      </c>
      <c r="D66" s="5" t="s">
        <v>164</v>
      </c>
      <c r="E66" s="4" t="str">
        <f>"2022"</f>
        <v>2022</v>
      </c>
      <c r="F66" s="4">
        <v>6</v>
      </c>
      <c r="G66" s="4" t="s">
        <v>20</v>
      </c>
      <c r="H66" s="4"/>
      <c r="I66" s="4" t="s">
        <v>17</v>
      </c>
      <c r="J66" s="20"/>
      <c r="K66" s="6" t="s">
        <v>163</v>
      </c>
      <c r="L66" s="4">
        <v>2022</v>
      </c>
      <c r="M66" s="4" t="s">
        <v>18</v>
      </c>
      <c r="N66" s="4"/>
    </row>
    <row r="67" spans="1:14" ht="45">
      <c r="A67" s="4" t="str">
        <f>"2023-06-19"</f>
        <v>2023-06-19</v>
      </c>
      <c r="B67" s="4" t="str">
        <f>"1830"</f>
        <v>1830</v>
      </c>
      <c r="C67" s="5" t="s">
        <v>86</v>
      </c>
      <c r="D67" s="5"/>
      <c r="E67" s="4" t="str">
        <f>"2023"</f>
        <v>2023</v>
      </c>
      <c r="F67" s="4">
        <v>115</v>
      </c>
      <c r="G67" s="4" t="s">
        <v>58</v>
      </c>
      <c r="H67" s="4"/>
      <c r="I67" s="4"/>
      <c r="J67" s="20"/>
      <c r="K67" s="6" t="s">
        <v>87</v>
      </c>
      <c r="L67" s="4">
        <v>2023</v>
      </c>
      <c r="M67" s="4" t="s">
        <v>18</v>
      </c>
      <c r="N67" s="4"/>
    </row>
    <row r="68" spans="1:14" ht="45">
      <c r="A68" s="15" t="str">
        <f>"2023-06-19"</f>
        <v>2023-06-19</v>
      </c>
      <c r="B68" s="15" t="str">
        <f>"1840"</f>
        <v>1840</v>
      </c>
      <c r="C68" s="13" t="s">
        <v>480</v>
      </c>
      <c r="D68" s="13" t="s">
        <v>165</v>
      </c>
      <c r="E68" s="15" t="str">
        <f>"01"</f>
        <v>01</v>
      </c>
      <c r="F68" s="15">
        <v>1</v>
      </c>
      <c r="G68" s="15"/>
      <c r="H68" s="15"/>
      <c r="I68" s="15"/>
      <c r="J68" s="19" t="s">
        <v>464</v>
      </c>
      <c r="K68" s="16" t="s">
        <v>498</v>
      </c>
      <c r="L68" s="15">
        <v>2016</v>
      </c>
      <c r="M68" s="15" t="s">
        <v>28</v>
      </c>
      <c r="N68" s="15"/>
    </row>
    <row r="69" spans="1:14" ht="45">
      <c r="A69" s="15" t="str">
        <f>"2023-06-19"</f>
        <v>2023-06-19</v>
      </c>
      <c r="B69" s="15" t="str">
        <f>"1930"</f>
        <v>1930</v>
      </c>
      <c r="C69" s="13" t="s">
        <v>166</v>
      </c>
      <c r="D69" s="13" t="s">
        <v>168</v>
      </c>
      <c r="E69" s="15" t="str">
        <f>"1"</f>
        <v>1</v>
      </c>
      <c r="F69" s="15">
        <v>1</v>
      </c>
      <c r="G69" s="15" t="s">
        <v>14</v>
      </c>
      <c r="H69" s="15" t="s">
        <v>89</v>
      </c>
      <c r="I69" s="15" t="s">
        <v>17</v>
      </c>
      <c r="J69" s="19" t="s">
        <v>467</v>
      </c>
      <c r="K69" s="16" t="s">
        <v>167</v>
      </c>
      <c r="L69" s="15">
        <v>2017</v>
      </c>
      <c r="M69" s="15" t="s">
        <v>18</v>
      </c>
      <c r="N69" s="15" t="s">
        <v>23</v>
      </c>
    </row>
    <row r="70" spans="1:14" ht="60">
      <c r="A70" s="15" t="str">
        <f>"2023-06-19"</f>
        <v>2023-06-19</v>
      </c>
      <c r="B70" s="15" t="str">
        <f>"2030"</f>
        <v>2030</v>
      </c>
      <c r="C70" s="13" t="s">
        <v>169</v>
      </c>
      <c r="D70" s="13"/>
      <c r="E70" s="15" t="str">
        <f>"30"</f>
        <v>30</v>
      </c>
      <c r="F70" s="15">
        <v>10</v>
      </c>
      <c r="G70" s="15" t="s">
        <v>58</v>
      </c>
      <c r="H70" s="15"/>
      <c r="I70" s="15"/>
      <c r="J70" s="19" t="s">
        <v>468</v>
      </c>
      <c r="K70" s="16" t="s">
        <v>170</v>
      </c>
      <c r="L70" s="15">
        <v>2023</v>
      </c>
      <c r="M70" s="15" t="s">
        <v>18</v>
      </c>
      <c r="N70" s="15"/>
    </row>
    <row r="71" spans="1:14" ht="60">
      <c r="A71" s="15" t="str">
        <f>"2023-06-19"</f>
        <v>2023-06-19</v>
      </c>
      <c r="B71" s="15" t="str">
        <f>"2100"</f>
        <v>2100</v>
      </c>
      <c r="C71" s="13" t="s">
        <v>171</v>
      </c>
      <c r="D71" s="13"/>
      <c r="E71" s="15" t="str">
        <f>" "</f>
        <v> </v>
      </c>
      <c r="F71" s="15">
        <v>0</v>
      </c>
      <c r="G71" s="15" t="s">
        <v>14</v>
      </c>
      <c r="H71" s="15" t="s">
        <v>172</v>
      </c>
      <c r="I71" s="15" t="s">
        <v>17</v>
      </c>
      <c r="J71" s="19" t="s">
        <v>478</v>
      </c>
      <c r="K71" s="16" t="s">
        <v>173</v>
      </c>
      <c r="L71" s="15">
        <v>2020</v>
      </c>
      <c r="M71" s="15" t="s">
        <v>35</v>
      </c>
      <c r="N71" s="15"/>
    </row>
    <row r="72" spans="1:14" ht="60">
      <c r="A72" s="4" t="str">
        <f>"2023-06-19"</f>
        <v>2023-06-19</v>
      </c>
      <c r="B72" s="4" t="str">
        <f>"2225"</f>
        <v>2225</v>
      </c>
      <c r="C72" s="5" t="s">
        <v>174</v>
      </c>
      <c r="D72" s="5"/>
      <c r="E72" s="4" t="str">
        <f>"01"</f>
        <v>01</v>
      </c>
      <c r="F72" s="4">
        <v>1</v>
      </c>
      <c r="G72" s="4" t="s">
        <v>14</v>
      </c>
      <c r="H72" s="4" t="s">
        <v>172</v>
      </c>
      <c r="I72" s="4" t="s">
        <v>17</v>
      </c>
      <c r="J72" s="20"/>
      <c r="K72" s="6" t="s">
        <v>175</v>
      </c>
      <c r="L72" s="4">
        <v>2020</v>
      </c>
      <c r="M72" s="4" t="s">
        <v>18</v>
      </c>
      <c r="N72" s="4" t="s">
        <v>23</v>
      </c>
    </row>
    <row r="73" spans="1:14" ht="30">
      <c r="A73" s="4" t="str">
        <f>"2023-06-19"</f>
        <v>2023-06-19</v>
      </c>
      <c r="B73" s="4" t="str">
        <f>"2325"</f>
        <v>2325</v>
      </c>
      <c r="C73" s="5" t="s">
        <v>162</v>
      </c>
      <c r="D73" s="5" t="s">
        <v>177</v>
      </c>
      <c r="E73" s="4" t="str">
        <f>"02"</f>
        <v>02</v>
      </c>
      <c r="F73" s="4">
        <v>10</v>
      </c>
      <c r="G73" s="4" t="s">
        <v>20</v>
      </c>
      <c r="H73" s="4"/>
      <c r="I73" s="4" t="s">
        <v>17</v>
      </c>
      <c r="J73" s="20"/>
      <c r="K73" s="6" t="s">
        <v>176</v>
      </c>
      <c r="L73" s="4">
        <v>2020</v>
      </c>
      <c r="M73" s="4" t="s">
        <v>18</v>
      </c>
      <c r="N73" s="4"/>
    </row>
    <row r="74" spans="1:14" ht="45">
      <c r="A74" s="4" t="str">
        <f>"2023-06-19"</f>
        <v>2023-06-19</v>
      </c>
      <c r="B74" s="4" t="str">
        <f>"2400"</f>
        <v>2400</v>
      </c>
      <c r="C74" s="5" t="s">
        <v>13</v>
      </c>
      <c r="D74" s="5"/>
      <c r="E74" s="4" t="str">
        <f>"03"</f>
        <v>03</v>
      </c>
      <c r="F74" s="4">
        <v>4</v>
      </c>
      <c r="G74" s="4" t="s">
        <v>14</v>
      </c>
      <c r="H74" s="4" t="s">
        <v>15</v>
      </c>
      <c r="I74" s="4" t="s">
        <v>17</v>
      </c>
      <c r="J74" s="20"/>
      <c r="K74" s="6" t="s">
        <v>16</v>
      </c>
      <c r="L74" s="4">
        <v>2012</v>
      </c>
      <c r="M74" s="4" t="s">
        <v>18</v>
      </c>
      <c r="N74" s="4"/>
    </row>
    <row r="75" spans="1:14" ht="45">
      <c r="A75" s="4" t="str">
        <f>"2023-06-19"</f>
        <v>2023-06-19</v>
      </c>
      <c r="B75" s="4" t="str">
        <f>"2500"</f>
        <v>2500</v>
      </c>
      <c r="C75" s="5" t="s">
        <v>13</v>
      </c>
      <c r="D75" s="5"/>
      <c r="E75" s="4" t="str">
        <f>"03"</f>
        <v>03</v>
      </c>
      <c r="F75" s="4">
        <v>4</v>
      </c>
      <c r="G75" s="4" t="s">
        <v>14</v>
      </c>
      <c r="H75" s="4" t="s">
        <v>15</v>
      </c>
      <c r="I75" s="4" t="s">
        <v>17</v>
      </c>
      <c r="J75" s="20"/>
      <c r="K75" s="6" t="s">
        <v>16</v>
      </c>
      <c r="L75" s="4">
        <v>2012</v>
      </c>
      <c r="M75" s="4" t="s">
        <v>18</v>
      </c>
      <c r="N75" s="4"/>
    </row>
    <row r="76" spans="1:14" ht="45">
      <c r="A76" s="4" t="str">
        <f>"2023-06-19"</f>
        <v>2023-06-19</v>
      </c>
      <c r="B76" s="4" t="str">
        <f>"2600"</f>
        <v>2600</v>
      </c>
      <c r="C76" s="5" t="s">
        <v>13</v>
      </c>
      <c r="D76" s="5"/>
      <c r="E76" s="4" t="str">
        <f>"03"</f>
        <v>03</v>
      </c>
      <c r="F76" s="4">
        <v>4</v>
      </c>
      <c r="G76" s="4" t="s">
        <v>14</v>
      </c>
      <c r="H76" s="4" t="s">
        <v>15</v>
      </c>
      <c r="I76" s="4" t="s">
        <v>17</v>
      </c>
      <c r="J76" s="20"/>
      <c r="K76" s="6" t="s">
        <v>16</v>
      </c>
      <c r="L76" s="4">
        <v>2012</v>
      </c>
      <c r="M76" s="4" t="s">
        <v>18</v>
      </c>
      <c r="N76" s="4"/>
    </row>
    <row r="77" spans="1:14" ht="45">
      <c r="A77" s="4" t="str">
        <f>"2023-06-19"</f>
        <v>2023-06-19</v>
      </c>
      <c r="B77" s="4" t="str">
        <f>"2700"</f>
        <v>2700</v>
      </c>
      <c r="C77" s="5" t="s">
        <v>13</v>
      </c>
      <c r="D77" s="5"/>
      <c r="E77" s="4" t="str">
        <f>"03"</f>
        <v>03</v>
      </c>
      <c r="F77" s="4">
        <v>4</v>
      </c>
      <c r="G77" s="4" t="s">
        <v>14</v>
      </c>
      <c r="H77" s="4" t="s">
        <v>15</v>
      </c>
      <c r="I77" s="4" t="s">
        <v>17</v>
      </c>
      <c r="J77" s="20"/>
      <c r="K77" s="6" t="s">
        <v>16</v>
      </c>
      <c r="L77" s="4">
        <v>2012</v>
      </c>
      <c r="M77" s="4" t="s">
        <v>18</v>
      </c>
      <c r="N77" s="4"/>
    </row>
    <row r="78" spans="1:14" ht="45">
      <c r="A78" s="4" t="str">
        <f>"2023-06-19"</f>
        <v>2023-06-19</v>
      </c>
      <c r="B78" s="4" t="str">
        <f>"2800"</f>
        <v>2800</v>
      </c>
      <c r="C78" s="5" t="s">
        <v>13</v>
      </c>
      <c r="D78" s="5"/>
      <c r="E78" s="4" t="str">
        <f>"03"</f>
        <v>03</v>
      </c>
      <c r="F78" s="4">
        <v>4</v>
      </c>
      <c r="G78" s="4" t="s">
        <v>14</v>
      </c>
      <c r="H78" s="4" t="s">
        <v>15</v>
      </c>
      <c r="I78" s="4" t="s">
        <v>17</v>
      </c>
      <c r="J78" s="20"/>
      <c r="K78" s="6" t="s">
        <v>16</v>
      </c>
      <c r="L78" s="4">
        <v>2012</v>
      </c>
      <c r="M78" s="4" t="s">
        <v>18</v>
      </c>
      <c r="N78" s="4"/>
    </row>
    <row r="79" spans="1:14" ht="45">
      <c r="A79" s="4" t="str">
        <f>"2023-06-20"</f>
        <v>2023-06-20</v>
      </c>
      <c r="B79" s="4" t="str">
        <f>"0500"</f>
        <v>0500</v>
      </c>
      <c r="C79" s="5" t="s">
        <v>13</v>
      </c>
      <c r="D79" s="5"/>
      <c r="E79" s="4" t="str">
        <f>"03"</f>
        <v>03</v>
      </c>
      <c r="F79" s="4">
        <v>4</v>
      </c>
      <c r="G79" s="4" t="s">
        <v>14</v>
      </c>
      <c r="H79" s="4" t="s">
        <v>15</v>
      </c>
      <c r="I79" s="4" t="s">
        <v>17</v>
      </c>
      <c r="J79" s="20"/>
      <c r="K79" s="6" t="s">
        <v>16</v>
      </c>
      <c r="L79" s="4">
        <v>2012</v>
      </c>
      <c r="M79" s="4" t="s">
        <v>18</v>
      </c>
      <c r="N79" s="4"/>
    </row>
    <row r="80" spans="1:14" ht="30">
      <c r="A80" s="4" t="str">
        <f>"2023-06-20"</f>
        <v>2023-06-20</v>
      </c>
      <c r="B80" s="4" t="str">
        <f>"0600"</f>
        <v>0600</v>
      </c>
      <c r="C80" s="5" t="s">
        <v>19</v>
      </c>
      <c r="D80" s="5" t="s">
        <v>178</v>
      </c>
      <c r="E80" s="4" t="str">
        <f>"02"</f>
        <v>02</v>
      </c>
      <c r="F80" s="4">
        <v>4</v>
      </c>
      <c r="G80" s="4" t="s">
        <v>14</v>
      </c>
      <c r="H80" s="4"/>
      <c r="I80" s="4" t="s">
        <v>17</v>
      </c>
      <c r="J80" s="20"/>
      <c r="K80" s="6" t="s">
        <v>21</v>
      </c>
      <c r="L80" s="4">
        <v>2019</v>
      </c>
      <c r="M80" s="4" t="s">
        <v>18</v>
      </c>
      <c r="N80" s="4"/>
    </row>
    <row r="81" spans="1:14" ht="30">
      <c r="A81" s="4" t="str">
        <f>"2023-06-20"</f>
        <v>2023-06-20</v>
      </c>
      <c r="B81" s="4" t="str">
        <f>"0625"</f>
        <v>0625</v>
      </c>
      <c r="C81" s="5" t="s">
        <v>19</v>
      </c>
      <c r="D81" s="5" t="s">
        <v>179</v>
      </c>
      <c r="E81" s="4" t="str">
        <f>"02"</f>
        <v>02</v>
      </c>
      <c r="F81" s="4">
        <v>5</v>
      </c>
      <c r="G81" s="4" t="s">
        <v>20</v>
      </c>
      <c r="H81" s="4"/>
      <c r="I81" s="4" t="s">
        <v>17</v>
      </c>
      <c r="J81" s="20"/>
      <c r="K81" s="6" t="s">
        <v>21</v>
      </c>
      <c r="L81" s="4">
        <v>2019</v>
      </c>
      <c r="M81" s="4" t="s">
        <v>18</v>
      </c>
      <c r="N81" s="4"/>
    </row>
    <row r="82" spans="1:14" ht="45">
      <c r="A82" s="4" t="str">
        <f>"2023-06-20"</f>
        <v>2023-06-20</v>
      </c>
      <c r="B82" s="4" t="str">
        <f>"0650"</f>
        <v>0650</v>
      </c>
      <c r="C82" s="5" t="s">
        <v>25</v>
      </c>
      <c r="D82" s="5" t="s">
        <v>181</v>
      </c>
      <c r="E82" s="4" t="str">
        <f>"02"</f>
        <v>02</v>
      </c>
      <c r="F82" s="4">
        <v>3</v>
      </c>
      <c r="G82" s="4" t="s">
        <v>20</v>
      </c>
      <c r="H82" s="4"/>
      <c r="I82" s="4" t="s">
        <v>17</v>
      </c>
      <c r="J82" s="20"/>
      <c r="K82" s="6" t="s">
        <v>180</v>
      </c>
      <c r="L82" s="4">
        <v>2018</v>
      </c>
      <c r="M82" s="4" t="s">
        <v>28</v>
      </c>
      <c r="N82" s="4"/>
    </row>
    <row r="83" spans="1:14" ht="60">
      <c r="A83" s="4" t="str">
        <f>"2023-06-20"</f>
        <v>2023-06-20</v>
      </c>
      <c r="B83" s="4" t="str">
        <f>"0715"</f>
        <v>0715</v>
      </c>
      <c r="C83" s="5" t="s">
        <v>29</v>
      </c>
      <c r="D83" s="5" t="s">
        <v>183</v>
      </c>
      <c r="E83" s="4" t="str">
        <f>"02"</f>
        <v>02</v>
      </c>
      <c r="F83" s="4">
        <v>6</v>
      </c>
      <c r="G83" s="4" t="s">
        <v>20</v>
      </c>
      <c r="H83" s="4"/>
      <c r="I83" s="4" t="s">
        <v>17</v>
      </c>
      <c r="J83" s="20"/>
      <c r="K83" s="6" t="s">
        <v>182</v>
      </c>
      <c r="L83" s="4">
        <v>2018</v>
      </c>
      <c r="M83" s="4" t="s">
        <v>18</v>
      </c>
      <c r="N83" s="4"/>
    </row>
    <row r="84" spans="1:14" ht="45">
      <c r="A84" s="4" t="str">
        <f>"2023-06-20"</f>
        <v>2023-06-20</v>
      </c>
      <c r="B84" s="4" t="str">
        <f>"0730"</f>
        <v>0730</v>
      </c>
      <c r="C84" s="5" t="s">
        <v>32</v>
      </c>
      <c r="D84" s="5" t="s">
        <v>185</v>
      </c>
      <c r="E84" s="4" t="str">
        <f>"01"</f>
        <v>01</v>
      </c>
      <c r="F84" s="4">
        <v>11</v>
      </c>
      <c r="G84" s="4" t="s">
        <v>20</v>
      </c>
      <c r="H84" s="4"/>
      <c r="I84" s="4" t="s">
        <v>17</v>
      </c>
      <c r="J84" s="20"/>
      <c r="K84" s="6" t="s">
        <v>184</v>
      </c>
      <c r="L84" s="4">
        <v>2009</v>
      </c>
      <c r="M84" s="4" t="s">
        <v>35</v>
      </c>
      <c r="N84" s="4"/>
    </row>
    <row r="85" spans="1:14" ht="30">
      <c r="A85" s="4" t="str">
        <f>"2023-06-20"</f>
        <v>2023-06-20</v>
      </c>
      <c r="B85" s="4" t="str">
        <f>"0755"</f>
        <v>0755</v>
      </c>
      <c r="C85" s="5" t="s">
        <v>36</v>
      </c>
      <c r="D85" s="5" t="s">
        <v>187</v>
      </c>
      <c r="E85" s="4" t="str">
        <f>"01"</f>
        <v>01</v>
      </c>
      <c r="F85" s="4">
        <v>3</v>
      </c>
      <c r="G85" s="4" t="s">
        <v>20</v>
      </c>
      <c r="H85" s="4"/>
      <c r="I85" s="4" t="s">
        <v>17</v>
      </c>
      <c r="J85" s="20"/>
      <c r="K85" s="6" t="s">
        <v>186</v>
      </c>
      <c r="L85" s="4">
        <v>2017</v>
      </c>
      <c r="M85" s="4" t="s">
        <v>18</v>
      </c>
      <c r="N85" s="4"/>
    </row>
    <row r="86" spans="1:14" ht="60">
      <c r="A86" s="4" t="str">
        <f>"2023-06-20"</f>
        <v>2023-06-20</v>
      </c>
      <c r="B86" s="4" t="str">
        <f>"0805"</f>
        <v>0805</v>
      </c>
      <c r="C86" s="5" t="s">
        <v>39</v>
      </c>
      <c r="D86" s="5" t="s">
        <v>189</v>
      </c>
      <c r="E86" s="4" t="str">
        <f>"01"</f>
        <v>01</v>
      </c>
      <c r="F86" s="4">
        <v>12</v>
      </c>
      <c r="G86" s="4" t="s">
        <v>20</v>
      </c>
      <c r="H86" s="4"/>
      <c r="I86" s="4" t="s">
        <v>17</v>
      </c>
      <c r="J86" s="20"/>
      <c r="K86" s="6" t="s">
        <v>188</v>
      </c>
      <c r="L86" s="4">
        <v>2020</v>
      </c>
      <c r="M86" s="4" t="s">
        <v>28</v>
      </c>
      <c r="N86" s="4"/>
    </row>
    <row r="87" spans="1:14" ht="45">
      <c r="A87" s="4" t="str">
        <f>"2023-06-20"</f>
        <v>2023-06-20</v>
      </c>
      <c r="B87" s="4" t="str">
        <f>"0815"</f>
        <v>0815</v>
      </c>
      <c r="C87" s="5" t="s">
        <v>117</v>
      </c>
      <c r="D87" s="5" t="s">
        <v>191</v>
      </c>
      <c r="E87" s="4" t="str">
        <f>"02"</f>
        <v>02</v>
      </c>
      <c r="F87" s="4">
        <v>2</v>
      </c>
      <c r="G87" s="4" t="s">
        <v>20</v>
      </c>
      <c r="H87" s="4"/>
      <c r="I87" s="4" t="s">
        <v>17</v>
      </c>
      <c r="J87" s="20"/>
      <c r="K87" s="6" t="s">
        <v>190</v>
      </c>
      <c r="L87" s="4">
        <v>2021</v>
      </c>
      <c r="M87" s="4" t="s">
        <v>45</v>
      </c>
      <c r="N87" s="4"/>
    </row>
    <row r="88" spans="1:14" ht="60">
      <c r="A88" s="4" t="str">
        <f>"2023-06-20"</f>
        <v>2023-06-20</v>
      </c>
      <c r="B88" s="4" t="str">
        <f>"0820"</f>
        <v>0820</v>
      </c>
      <c r="C88" s="5" t="s">
        <v>46</v>
      </c>
      <c r="D88" s="5" t="s">
        <v>193</v>
      </c>
      <c r="E88" s="4" t="str">
        <f>"01"</f>
        <v>01</v>
      </c>
      <c r="F88" s="4">
        <v>19</v>
      </c>
      <c r="G88" s="4" t="s">
        <v>14</v>
      </c>
      <c r="H88" s="4"/>
      <c r="I88" s="4" t="s">
        <v>17</v>
      </c>
      <c r="J88" s="20"/>
      <c r="K88" s="6" t="s">
        <v>192</v>
      </c>
      <c r="L88" s="4">
        <v>1985</v>
      </c>
      <c r="M88" s="4" t="s">
        <v>48</v>
      </c>
      <c r="N88" s="4" t="s">
        <v>23</v>
      </c>
    </row>
    <row r="89" spans="1:14" ht="45">
      <c r="A89" s="4" t="str">
        <f>"2023-06-20"</f>
        <v>2023-06-20</v>
      </c>
      <c r="B89" s="4" t="str">
        <f>"0845"</f>
        <v>0845</v>
      </c>
      <c r="C89" s="5" t="s">
        <v>49</v>
      </c>
      <c r="D89" s="5" t="s">
        <v>195</v>
      </c>
      <c r="E89" s="4" t="str">
        <f>"02"</f>
        <v>02</v>
      </c>
      <c r="F89" s="4">
        <v>5</v>
      </c>
      <c r="G89" s="4" t="s">
        <v>14</v>
      </c>
      <c r="H89" s="4" t="s">
        <v>89</v>
      </c>
      <c r="I89" s="4" t="s">
        <v>17</v>
      </c>
      <c r="J89" s="20"/>
      <c r="K89" s="6" t="s">
        <v>194</v>
      </c>
      <c r="L89" s="4">
        <v>2014</v>
      </c>
      <c r="M89" s="4" t="s">
        <v>18</v>
      </c>
      <c r="N89" s="4"/>
    </row>
    <row r="90" spans="1:14" ht="45">
      <c r="A90" s="4" t="str">
        <f>"2023-06-20"</f>
        <v>2023-06-20</v>
      </c>
      <c r="B90" s="4" t="str">
        <f>"0910"</f>
        <v>0910</v>
      </c>
      <c r="C90" s="5" t="s">
        <v>52</v>
      </c>
      <c r="D90" s="5" t="s">
        <v>483</v>
      </c>
      <c r="E90" s="4" t="str">
        <f>"04"</f>
        <v>04</v>
      </c>
      <c r="F90" s="4">
        <v>3</v>
      </c>
      <c r="G90" s="4" t="s">
        <v>20</v>
      </c>
      <c r="H90" s="4"/>
      <c r="I90" s="4" t="s">
        <v>17</v>
      </c>
      <c r="J90" s="20"/>
      <c r="K90" s="6" t="s">
        <v>196</v>
      </c>
      <c r="L90" s="4">
        <v>2020</v>
      </c>
      <c r="M90" s="4" t="s">
        <v>28</v>
      </c>
      <c r="N90" s="4"/>
    </row>
    <row r="91" spans="1:14" ht="60">
      <c r="A91" s="4" t="str">
        <f>"2023-06-20"</f>
        <v>2023-06-20</v>
      </c>
      <c r="B91" s="4" t="str">
        <f>"0935"</f>
        <v>0935</v>
      </c>
      <c r="C91" s="5" t="s">
        <v>52</v>
      </c>
      <c r="D91" s="5" t="s">
        <v>198</v>
      </c>
      <c r="E91" s="4" t="str">
        <f>"04"</f>
        <v>04</v>
      </c>
      <c r="F91" s="4">
        <v>4</v>
      </c>
      <c r="G91" s="4" t="s">
        <v>20</v>
      </c>
      <c r="H91" s="4"/>
      <c r="I91" s="4" t="s">
        <v>17</v>
      </c>
      <c r="J91" s="20"/>
      <c r="K91" s="6" t="s">
        <v>197</v>
      </c>
      <c r="L91" s="4">
        <v>2020</v>
      </c>
      <c r="M91" s="4" t="s">
        <v>28</v>
      </c>
      <c r="N91" s="4"/>
    </row>
    <row r="92" spans="1:14" ht="45">
      <c r="A92" s="4" t="str">
        <f>"2023-06-20"</f>
        <v>2023-06-20</v>
      </c>
      <c r="B92" s="4" t="str">
        <f>"1000"</f>
        <v>1000</v>
      </c>
      <c r="C92" s="5" t="s">
        <v>480</v>
      </c>
      <c r="D92" s="11" t="s">
        <v>165</v>
      </c>
      <c r="E92" s="4" t="str">
        <f>"01"</f>
        <v>01</v>
      </c>
      <c r="F92" s="4">
        <v>1</v>
      </c>
      <c r="G92" s="4"/>
      <c r="H92" s="4"/>
      <c r="I92" s="4" t="s">
        <v>17</v>
      </c>
      <c r="J92" s="20"/>
      <c r="K92" s="12" t="s">
        <v>498</v>
      </c>
      <c r="L92" s="4">
        <v>2016</v>
      </c>
      <c r="M92" s="4" t="s">
        <v>28</v>
      </c>
      <c r="N92" s="4"/>
    </row>
    <row r="93" spans="1:14" ht="60">
      <c r="A93" s="4" t="str">
        <f>"2023-06-20"</f>
        <v>2023-06-20</v>
      </c>
      <c r="B93" s="4" t="str">
        <f>"1050"</f>
        <v>1050</v>
      </c>
      <c r="C93" s="5" t="s">
        <v>169</v>
      </c>
      <c r="D93" s="5"/>
      <c r="E93" s="4" t="str">
        <f>"30"</f>
        <v>30</v>
      </c>
      <c r="F93" s="4">
        <v>10</v>
      </c>
      <c r="G93" s="4" t="s">
        <v>58</v>
      </c>
      <c r="H93" s="4"/>
      <c r="I93" s="4" t="s">
        <v>17</v>
      </c>
      <c r="J93" s="20"/>
      <c r="K93" s="6" t="s">
        <v>170</v>
      </c>
      <c r="L93" s="4">
        <v>2023</v>
      </c>
      <c r="M93" s="4" t="s">
        <v>18</v>
      </c>
      <c r="N93" s="4"/>
    </row>
    <row r="94" spans="1:14" ht="60">
      <c r="A94" s="4" t="str">
        <f>"2023-06-20"</f>
        <v>2023-06-20</v>
      </c>
      <c r="B94" s="4" t="str">
        <f>"1130"</f>
        <v>1130</v>
      </c>
      <c r="C94" s="5" t="s">
        <v>171</v>
      </c>
      <c r="D94" s="5"/>
      <c r="E94" s="4" t="str">
        <f>" "</f>
        <v> </v>
      </c>
      <c r="F94" s="4">
        <v>0</v>
      </c>
      <c r="G94" s="4" t="s">
        <v>14</v>
      </c>
      <c r="H94" s="4" t="s">
        <v>172</v>
      </c>
      <c r="I94" s="4" t="s">
        <v>17</v>
      </c>
      <c r="J94" s="20"/>
      <c r="K94" s="6" t="s">
        <v>173</v>
      </c>
      <c r="L94" s="4">
        <v>2020</v>
      </c>
      <c r="M94" s="4" t="s">
        <v>35</v>
      </c>
      <c r="N94" s="4"/>
    </row>
    <row r="95" spans="1:14" ht="60">
      <c r="A95" s="4" t="str">
        <f>"2023-06-20"</f>
        <v>2023-06-20</v>
      </c>
      <c r="B95" s="4" t="str">
        <f>"1255"</f>
        <v>1255</v>
      </c>
      <c r="C95" s="5" t="s">
        <v>174</v>
      </c>
      <c r="D95" s="5"/>
      <c r="E95" s="4" t="str">
        <f>"01"</f>
        <v>01</v>
      </c>
      <c r="F95" s="4">
        <v>1</v>
      </c>
      <c r="G95" s="4" t="s">
        <v>14</v>
      </c>
      <c r="H95" s="4" t="s">
        <v>172</v>
      </c>
      <c r="I95" s="4" t="s">
        <v>17</v>
      </c>
      <c r="J95" s="20"/>
      <c r="K95" s="6" t="s">
        <v>175</v>
      </c>
      <c r="L95" s="4">
        <v>2020</v>
      </c>
      <c r="M95" s="4" t="s">
        <v>18</v>
      </c>
      <c r="N95" s="4" t="s">
        <v>23</v>
      </c>
    </row>
    <row r="96" spans="1:14" ht="30">
      <c r="A96" s="4" t="str">
        <f>"2023-06-20"</f>
        <v>2023-06-20</v>
      </c>
      <c r="B96" s="4" t="str">
        <f>"1355"</f>
        <v>1355</v>
      </c>
      <c r="C96" s="5" t="s">
        <v>199</v>
      </c>
      <c r="D96" s="5" t="s">
        <v>201</v>
      </c>
      <c r="E96" s="4" t="str">
        <f>"2023"</f>
        <v>2023</v>
      </c>
      <c r="F96" s="4">
        <v>1</v>
      </c>
      <c r="G96" s="4" t="s">
        <v>20</v>
      </c>
      <c r="H96" s="4"/>
      <c r="I96" s="4" t="s">
        <v>17</v>
      </c>
      <c r="J96" s="20"/>
      <c r="K96" s="6" t="s">
        <v>200</v>
      </c>
      <c r="L96" s="4">
        <v>2023</v>
      </c>
      <c r="M96" s="4" t="s">
        <v>18</v>
      </c>
      <c r="N96" s="4"/>
    </row>
    <row r="97" spans="1:14" ht="60">
      <c r="A97" s="4" t="str">
        <f>"2023-06-20"</f>
        <v>2023-06-20</v>
      </c>
      <c r="B97" s="4" t="str">
        <f>"1400"</f>
        <v>1400</v>
      </c>
      <c r="C97" s="5" t="s">
        <v>130</v>
      </c>
      <c r="D97" s="5"/>
      <c r="E97" s="4" t="str">
        <f>"04"</f>
        <v>04</v>
      </c>
      <c r="F97" s="4">
        <v>191</v>
      </c>
      <c r="G97" s="4" t="s">
        <v>14</v>
      </c>
      <c r="H97" s="4" t="s">
        <v>131</v>
      </c>
      <c r="I97" s="4" t="s">
        <v>17</v>
      </c>
      <c r="J97" s="20"/>
      <c r="K97" s="6" t="s">
        <v>202</v>
      </c>
      <c r="L97" s="4">
        <v>2022</v>
      </c>
      <c r="M97" s="4" t="s">
        <v>133</v>
      </c>
      <c r="N97" s="4"/>
    </row>
    <row r="98" spans="1:14" ht="45">
      <c r="A98" s="4" t="str">
        <f>"2023-06-20"</f>
        <v>2023-06-20</v>
      </c>
      <c r="B98" s="4" t="str">
        <f>"1430"</f>
        <v>1430</v>
      </c>
      <c r="C98" s="5" t="s">
        <v>134</v>
      </c>
      <c r="D98" s="5" t="s">
        <v>204</v>
      </c>
      <c r="E98" s="4" t="str">
        <f>"03"</f>
        <v>03</v>
      </c>
      <c r="F98" s="4">
        <v>3</v>
      </c>
      <c r="G98" s="4" t="s">
        <v>20</v>
      </c>
      <c r="H98" s="4"/>
      <c r="I98" s="4" t="s">
        <v>17</v>
      </c>
      <c r="J98" s="20"/>
      <c r="K98" s="6" t="s">
        <v>203</v>
      </c>
      <c r="L98" s="4">
        <v>0</v>
      </c>
      <c r="M98" s="4" t="s">
        <v>94</v>
      </c>
      <c r="N98" s="4"/>
    </row>
    <row r="99" spans="1:14" ht="45">
      <c r="A99" s="4" t="str">
        <f>"2023-06-20"</f>
        <v>2023-06-20</v>
      </c>
      <c r="B99" s="4" t="str">
        <f>"1500"</f>
        <v>1500</v>
      </c>
      <c r="C99" s="5" t="s">
        <v>137</v>
      </c>
      <c r="D99" s="5" t="s">
        <v>206</v>
      </c>
      <c r="E99" s="4" t="str">
        <f>"02"</f>
        <v>02</v>
      </c>
      <c r="F99" s="4">
        <v>12</v>
      </c>
      <c r="G99" s="4" t="s">
        <v>20</v>
      </c>
      <c r="H99" s="4"/>
      <c r="I99" s="4" t="s">
        <v>17</v>
      </c>
      <c r="J99" s="20"/>
      <c r="K99" s="6" t="s">
        <v>205</v>
      </c>
      <c r="L99" s="4">
        <v>2019</v>
      </c>
      <c r="M99" s="4" t="s">
        <v>35</v>
      </c>
      <c r="N99" s="4"/>
    </row>
    <row r="100" spans="1:14" ht="30">
      <c r="A100" s="4" t="str">
        <f>"2023-06-20"</f>
        <v>2023-06-20</v>
      </c>
      <c r="B100" s="4" t="str">
        <f>"1525"</f>
        <v>1525</v>
      </c>
      <c r="C100" s="5" t="s">
        <v>207</v>
      </c>
      <c r="D100" s="5"/>
      <c r="E100" s="4" t="str">
        <f>"01"</f>
        <v>01</v>
      </c>
      <c r="F100" s="4">
        <v>5</v>
      </c>
      <c r="G100" s="4" t="s">
        <v>20</v>
      </c>
      <c r="H100" s="4"/>
      <c r="I100" s="4" t="s">
        <v>17</v>
      </c>
      <c r="J100" s="20"/>
      <c r="K100" s="6" t="s">
        <v>208</v>
      </c>
      <c r="L100" s="4">
        <v>0</v>
      </c>
      <c r="M100" s="4" t="s">
        <v>94</v>
      </c>
      <c r="N100" s="4" t="s">
        <v>23</v>
      </c>
    </row>
    <row r="101" spans="1:14" ht="60">
      <c r="A101" s="4" t="str">
        <f>"2023-06-20"</f>
        <v>2023-06-20</v>
      </c>
      <c r="B101" s="4" t="str">
        <f>"1540"</f>
        <v>1540</v>
      </c>
      <c r="C101" s="5" t="s">
        <v>29</v>
      </c>
      <c r="D101" s="5" t="s">
        <v>210</v>
      </c>
      <c r="E101" s="4" t="str">
        <f>"02"</f>
        <v>02</v>
      </c>
      <c r="F101" s="4">
        <v>1</v>
      </c>
      <c r="G101" s="4" t="s">
        <v>20</v>
      </c>
      <c r="H101" s="4"/>
      <c r="I101" s="4" t="s">
        <v>17</v>
      </c>
      <c r="J101" s="20"/>
      <c r="K101" s="6" t="s">
        <v>209</v>
      </c>
      <c r="L101" s="4">
        <v>2018</v>
      </c>
      <c r="M101" s="4" t="s">
        <v>18</v>
      </c>
      <c r="N101" s="4"/>
    </row>
    <row r="102" spans="1:14" ht="45">
      <c r="A102" s="4" t="str">
        <f>"2023-06-20"</f>
        <v>2023-06-20</v>
      </c>
      <c r="B102" s="4" t="str">
        <f>"1555"</f>
        <v>1555</v>
      </c>
      <c r="C102" s="5" t="s">
        <v>145</v>
      </c>
      <c r="D102" s="5" t="s">
        <v>484</v>
      </c>
      <c r="E102" s="4" t="str">
        <f>"01"</f>
        <v>01</v>
      </c>
      <c r="F102" s="4">
        <v>1</v>
      </c>
      <c r="G102" s="4" t="s">
        <v>20</v>
      </c>
      <c r="H102" s="4"/>
      <c r="I102" s="4" t="s">
        <v>17</v>
      </c>
      <c r="J102" s="20"/>
      <c r="K102" s="6" t="s">
        <v>211</v>
      </c>
      <c r="L102" s="4">
        <v>2021</v>
      </c>
      <c r="M102" s="4" t="s">
        <v>28</v>
      </c>
      <c r="N102" s="4"/>
    </row>
    <row r="103" spans="1:14" ht="60">
      <c r="A103" s="4" t="str">
        <f>"2023-06-20"</f>
        <v>2023-06-20</v>
      </c>
      <c r="B103" s="4" t="str">
        <f>"1600"</f>
        <v>1600</v>
      </c>
      <c r="C103" s="5" t="s">
        <v>148</v>
      </c>
      <c r="D103" s="5" t="s">
        <v>485</v>
      </c>
      <c r="E103" s="4" t="str">
        <f>"01"</f>
        <v>01</v>
      </c>
      <c r="F103" s="4">
        <v>5</v>
      </c>
      <c r="G103" s="4" t="s">
        <v>20</v>
      </c>
      <c r="H103" s="4"/>
      <c r="I103" s="4" t="s">
        <v>17</v>
      </c>
      <c r="J103" s="20"/>
      <c r="K103" s="6" t="s">
        <v>212</v>
      </c>
      <c r="L103" s="4">
        <v>2019</v>
      </c>
      <c r="M103" s="4" t="s">
        <v>18</v>
      </c>
      <c r="N103" s="4" t="s">
        <v>23</v>
      </c>
    </row>
    <row r="104" spans="1:14" ht="45">
      <c r="A104" s="4" t="str">
        <f>"2023-06-20"</f>
        <v>2023-06-20</v>
      </c>
      <c r="B104" s="4" t="str">
        <f>"1630"</f>
        <v>1630</v>
      </c>
      <c r="C104" s="5" t="s">
        <v>151</v>
      </c>
      <c r="D104" s="5" t="s">
        <v>486</v>
      </c>
      <c r="E104" s="4" t="str">
        <f>"01"</f>
        <v>01</v>
      </c>
      <c r="F104" s="4">
        <v>4</v>
      </c>
      <c r="G104" s="4" t="s">
        <v>20</v>
      </c>
      <c r="H104" s="4"/>
      <c r="I104" s="4" t="s">
        <v>17</v>
      </c>
      <c r="J104" s="20"/>
      <c r="K104" s="6" t="s">
        <v>213</v>
      </c>
      <c r="L104" s="4">
        <v>1985</v>
      </c>
      <c r="M104" s="4" t="s">
        <v>48</v>
      </c>
      <c r="N104" s="4" t="s">
        <v>23</v>
      </c>
    </row>
    <row r="105" spans="1:14" ht="60">
      <c r="A105" s="4" t="str">
        <f>"2023-06-20"</f>
        <v>2023-06-20</v>
      </c>
      <c r="B105" s="4" t="str">
        <f>"1700"</f>
        <v>1700</v>
      </c>
      <c r="C105" s="5" t="s">
        <v>154</v>
      </c>
      <c r="D105" s="5" t="s">
        <v>215</v>
      </c>
      <c r="E105" s="4" t="str">
        <f>"2019"</f>
        <v>2019</v>
      </c>
      <c r="F105" s="4">
        <v>12</v>
      </c>
      <c r="G105" s="4" t="s">
        <v>20</v>
      </c>
      <c r="H105" s="4"/>
      <c r="I105" s="4" t="s">
        <v>17</v>
      </c>
      <c r="J105" s="20"/>
      <c r="K105" s="6" t="s">
        <v>214</v>
      </c>
      <c r="L105" s="4">
        <v>2019</v>
      </c>
      <c r="M105" s="4" t="s">
        <v>18</v>
      </c>
      <c r="N105" s="4"/>
    </row>
    <row r="106" spans="1:14" ht="60">
      <c r="A106" s="4" t="str">
        <f>"2023-06-20"</f>
        <v>2023-06-20</v>
      </c>
      <c r="B106" s="4" t="str">
        <f>"1715"</f>
        <v>1715</v>
      </c>
      <c r="C106" s="5" t="s">
        <v>216</v>
      </c>
      <c r="D106" s="5" t="s">
        <v>219</v>
      </c>
      <c r="E106" s="4" t="str">
        <f>"2019"</f>
        <v>2019</v>
      </c>
      <c r="F106" s="4">
        <v>13</v>
      </c>
      <c r="G106" s="4" t="s">
        <v>14</v>
      </c>
      <c r="H106" s="4" t="s">
        <v>217</v>
      </c>
      <c r="I106" s="4" t="s">
        <v>17</v>
      </c>
      <c r="J106" s="20"/>
      <c r="K106" s="6" t="s">
        <v>218</v>
      </c>
      <c r="L106" s="4">
        <v>2019</v>
      </c>
      <c r="M106" s="4" t="s">
        <v>18</v>
      </c>
      <c r="N106" s="4"/>
    </row>
    <row r="107" spans="1:14" ht="15">
      <c r="A107" s="4" t="str">
        <f>"2023-06-20"</f>
        <v>2023-06-20</v>
      </c>
      <c r="B107" s="4" t="str">
        <f>"1730"</f>
        <v>1730</v>
      </c>
      <c r="C107" s="5" t="s">
        <v>220</v>
      </c>
      <c r="D107" s="5"/>
      <c r="E107" s="4" t="str">
        <f>"01"</f>
        <v>01</v>
      </c>
      <c r="F107" s="4">
        <v>111</v>
      </c>
      <c r="G107" s="4" t="s">
        <v>58</v>
      </c>
      <c r="H107" s="4"/>
      <c r="I107" s="4"/>
      <c r="J107" s="20"/>
      <c r="K107" s="6" t="s">
        <v>221</v>
      </c>
      <c r="L107" s="4">
        <v>0</v>
      </c>
      <c r="M107" s="4" t="s">
        <v>35</v>
      </c>
      <c r="N107" s="4"/>
    </row>
    <row r="108" spans="1:14" ht="60">
      <c r="A108" s="4" t="str">
        <f>"2023-06-20"</f>
        <v>2023-06-20</v>
      </c>
      <c r="B108" s="4" t="str">
        <f>"1800"</f>
        <v>1800</v>
      </c>
      <c r="C108" s="5" t="s">
        <v>162</v>
      </c>
      <c r="D108" s="5" t="s">
        <v>222</v>
      </c>
      <c r="E108" s="4" t="str">
        <f>"2022"</f>
        <v>2022</v>
      </c>
      <c r="F108" s="4">
        <v>7</v>
      </c>
      <c r="G108" s="4" t="s">
        <v>20</v>
      </c>
      <c r="H108" s="4"/>
      <c r="I108" s="4" t="s">
        <v>17</v>
      </c>
      <c r="J108" s="20"/>
      <c r="K108" s="6" t="s">
        <v>163</v>
      </c>
      <c r="L108" s="4">
        <v>2022</v>
      </c>
      <c r="M108" s="4" t="s">
        <v>18</v>
      </c>
      <c r="N108" s="4"/>
    </row>
    <row r="109" spans="1:14" ht="45">
      <c r="A109" s="4" t="str">
        <f>"2023-06-20"</f>
        <v>2023-06-20</v>
      </c>
      <c r="B109" s="4" t="str">
        <f>"1830"</f>
        <v>1830</v>
      </c>
      <c r="C109" s="5" t="s">
        <v>86</v>
      </c>
      <c r="D109" s="5"/>
      <c r="E109" s="4" t="str">
        <f>"2023"</f>
        <v>2023</v>
      </c>
      <c r="F109" s="4">
        <v>116</v>
      </c>
      <c r="G109" s="4" t="s">
        <v>58</v>
      </c>
      <c r="H109" s="4"/>
      <c r="I109" s="4"/>
      <c r="J109" s="20"/>
      <c r="K109" s="6" t="s">
        <v>87</v>
      </c>
      <c r="L109" s="4">
        <v>2023</v>
      </c>
      <c r="M109" s="4" t="s">
        <v>18</v>
      </c>
      <c r="N109" s="4"/>
    </row>
    <row r="110" spans="1:14" ht="45">
      <c r="A110" s="15" t="str">
        <f>"2023-06-20"</f>
        <v>2023-06-20</v>
      </c>
      <c r="B110" s="15" t="str">
        <f>"1840"</f>
        <v>1840</v>
      </c>
      <c r="C110" s="13" t="s">
        <v>480</v>
      </c>
      <c r="D110" s="13" t="s">
        <v>223</v>
      </c>
      <c r="E110" s="15" t="str">
        <f>"01"</f>
        <v>01</v>
      </c>
      <c r="F110" s="15">
        <v>2</v>
      </c>
      <c r="G110" s="15"/>
      <c r="H110" s="15"/>
      <c r="I110" s="15"/>
      <c r="J110" s="19" t="s">
        <v>464</v>
      </c>
      <c r="K110" s="16" t="s">
        <v>498</v>
      </c>
      <c r="L110" s="15">
        <v>2016</v>
      </c>
      <c r="M110" s="15" t="s">
        <v>28</v>
      </c>
      <c r="N110" s="15"/>
    </row>
    <row r="111" spans="1:14" ht="15">
      <c r="A111" s="15" t="str">
        <f>"2023-06-20"</f>
        <v>2023-06-20</v>
      </c>
      <c r="B111" s="15" t="str">
        <f>"1930"</f>
        <v>1930</v>
      </c>
      <c r="C111" s="13" t="s">
        <v>224</v>
      </c>
      <c r="D111" s="13"/>
      <c r="E111" s="15" t="str">
        <f>"2023"</f>
        <v>2023</v>
      </c>
      <c r="F111" s="15">
        <v>4</v>
      </c>
      <c r="G111" s="15" t="s">
        <v>58</v>
      </c>
      <c r="H111" s="15"/>
      <c r="I111" s="15"/>
      <c r="J111" s="19" t="s">
        <v>479</v>
      </c>
      <c r="K111" s="10" t="s">
        <v>499</v>
      </c>
      <c r="L111" s="15">
        <v>0</v>
      </c>
      <c r="M111" s="15" t="s">
        <v>18</v>
      </c>
      <c r="N111" s="15"/>
    </row>
    <row r="112" spans="1:14" ht="60">
      <c r="A112" s="15" t="str">
        <f>"2023-06-20"</f>
        <v>2023-06-20</v>
      </c>
      <c r="B112" s="15" t="str">
        <f>"2030"</f>
        <v>2030</v>
      </c>
      <c r="C112" s="13" t="s">
        <v>65</v>
      </c>
      <c r="D112" s="13"/>
      <c r="E112" s="15" t="str">
        <f>"2023"</f>
        <v>2023</v>
      </c>
      <c r="F112" s="15">
        <v>16</v>
      </c>
      <c r="G112" s="15" t="s">
        <v>58</v>
      </c>
      <c r="H112" s="15"/>
      <c r="I112" s="15"/>
      <c r="J112" s="19" t="s">
        <v>470</v>
      </c>
      <c r="K112" s="16" t="s">
        <v>66</v>
      </c>
      <c r="L112" s="15">
        <v>2023</v>
      </c>
      <c r="M112" s="15" t="s">
        <v>18</v>
      </c>
      <c r="N112" s="15"/>
    </row>
    <row r="113" spans="1:14" ht="60">
      <c r="A113" s="15" t="str">
        <f>"2023-06-20"</f>
        <v>2023-06-20</v>
      </c>
      <c r="B113" s="15" t="str">
        <f>"2100"</f>
        <v>2100</v>
      </c>
      <c r="C113" s="13" t="s">
        <v>225</v>
      </c>
      <c r="D113" s="13"/>
      <c r="E113" s="15" t="str">
        <f>" "</f>
        <v> </v>
      </c>
      <c r="F113" s="15">
        <v>0</v>
      </c>
      <c r="G113" s="15" t="s">
        <v>99</v>
      </c>
      <c r="H113" s="15" t="s">
        <v>226</v>
      </c>
      <c r="I113" s="15" t="s">
        <v>17</v>
      </c>
      <c r="J113" s="19" t="s">
        <v>471</v>
      </c>
      <c r="K113" s="16" t="s">
        <v>227</v>
      </c>
      <c r="L113" s="15">
        <v>2000</v>
      </c>
      <c r="M113" s="15" t="s">
        <v>35</v>
      </c>
      <c r="N113" s="15"/>
    </row>
    <row r="114" spans="1:14" ht="30">
      <c r="A114" s="15" t="str">
        <f>"2023-06-20"</f>
        <v>2023-06-20</v>
      </c>
      <c r="B114" s="15" t="str">
        <f>"2310"</f>
        <v>2310</v>
      </c>
      <c r="C114" s="13" t="s">
        <v>228</v>
      </c>
      <c r="D114" s="13"/>
      <c r="E114" s="15" t="str">
        <f>" "</f>
        <v> </v>
      </c>
      <c r="F114" s="15">
        <v>0</v>
      </c>
      <c r="G114" s="15" t="s">
        <v>93</v>
      </c>
      <c r="H114" s="15" t="s">
        <v>229</v>
      </c>
      <c r="I114" s="15" t="s">
        <v>17</v>
      </c>
      <c r="J114" s="19" t="s">
        <v>475</v>
      </c>
      <c r="K114" s="16" t="s">
        <v>230</v>
      </c>
      <c r="L114" s="15">
        <v>2020</v>
      </c>
      <c r="M114" s="15" t="s">
        <v>18</v>
      </c>
      <c r="N114" s="15"/>
    </row>
    <row r="115" spans="1:14" ht="45">
      <c r="A115" s="4" t="str">
        <f>"2023-06-20"</f>
        <v>2023-06-20</v>
      </c>
      <c r="B115" s="4" t="str">
        <f>"2330"</f>
        <v>2330</v>
      </c>
      <c r="C115" s="5" t="s">
        <v>231</v>
      </c>
      <c r="D115" s="5" t="s">
        <v>233</v>
      </c>
      <c r="E115" s="4" t="str">
        <f>"14"</f>
        <v>14</v>
      </c>
      <c r="F115" s="4">
        <v>2</v>
      </c>
      <c r="G115" s="4"/>
      <c r="H115" s="4"/>
      <c r="I115" s="4"/>
      <c r="J115" s="20"/>
      <c r="K115" s="6" t="s">
        <v>232</v>
      </c>
      <c r="L115" s="4">
        <v>2019</v>
      </c>
      <c r="M115" s="4" t="s">
        <v>133</v>
      </c>
      <c r="N115" s="4"/>
    </row>
    <row r="116" spans="1:14" ht="45">
      <c r="A116" s="4" t="str">
        <f>"2023-06-20"</f>
        <v>2023-06-20</v>
      </c>
      <c r="B116" s="4" t="str">
        <f>"2400"</f>
        <v>2400</v>
      </c>
      <c r="C116" s="5" t="s">
        <v>13</v>
      </c>
      <c r="D116" s="5"/>
      <c r="E116" s="4" t="str">
        <f>"03"</f>
        <v>03</v>
      </c>
      <c r="F116" s="4">
        <v>5</v>
      </c>
      <c r="G116" s="4" t="s">
        <v>14</v>
      </c>
      <c r="H116" s="4" t="s">
        <v>15</v>
      </c>
      <c r="I116" s="4" t="s">
        <v>17</v>
      </c>
      <c r="J116" s="20"/>
      <c r="K116" s="6" t="s">
        <v>16</v>
      </c>
      <c r="L116" s="4">
        <v>2012</v>
      </c>
      <c r="M116" s="4" t="s">
        <v>18</v>
      </c>
      <c r="N116" s="4"/>
    </row>
    <row r="117" spans="1:14" ht="45">
      <c r="A117" s="4" t="str">
        <f>"2023-06-20"</f>
        <v>2023-06-20</v>
      </c>
      <c r="B117" s="4" t="str">
        <f>"2500"</f>
        <v>2500</v>
      </c>
      <c r="C117" s="5" t="s">
        <v>13</v>
      </c>
      <c r="D117" s="5"/>
      <c r="E117" s="4" t="str">
        <f>"03"</f>
        <v>03</v>
      </c>
      <c r="F117" s="4">
        <v>5</v>
      </c>
      <c r="G117" s="4" t="s">
        <v>14</v>
      </c>
      <c r="H117" s="4" t="s">
        <v>15</v>
      </c>
      <c r="I117" s="4" t="s">
        <v>17</v>
      </c>
      <c r="J117" s="20"/>
      <c r="K117" s="6" t="s">
        <v>16</v>
      </c>
      <c r="L117" s="4">
        <v>2012</v>
      </c>
      <c r="M117" s="4" t="s">
        <v>18</v>
      </c>
      <c r="N117" s="4"/>
    </row>
    <row r="118" spans="1:14" ht="45">
      <c r="A118" s="4" t="str">
        <f>"2023-06-20"</f>
        <v>2023-06-20</v>
      </c>
      <c r="B118" s="4" t="str">
        <f>"2600"</f>
        <v>2600</v>
      </c>
      <c r="C118" s="5" t="s">
        <v>13</v>
      </c>
      <c r="D118" s="5"/>
      <c r="E118" s="4" t="str">
        <f>"03"</f>
        <v>03</v>
      </c>
      <c r="F118" s="4">
        <v>5</v>
      </c>
      <c r="G118" s="4" t="s">
        <v>14</v>
      </c>
      <c r="H118" s="4" t="s">
        <v>15</v>
      </c>
      <c r="I118" s="4" t="s">
        <v>17</v>
      </c>
      <c r="J118" s="20"/>
      <c r="K118" s="6" t="s">
        <v>16</v>
      </c>
      <c r="L118" s="4">
        <v>2012</v>
      </c>
      <c r="M118" s="4" t="s">
        <v>18</v>
      </c>
      <c r="N118" s="4"/>
    </row>
    <row r="119" spans="1:14" ht="45">
      <c r="A119" s="4" t="str">
        <f>"2023-06-20"</f>
        <v>2023-06-20</v>
      </c>
      <c r="B119" s="4" t="str">
        <f>"2700"</f>
        <v>2700</v>
      </c>
      <c r="C119" s="5" t="s">
        <v>13</v>
      </c>
      <c r="D119" s="5"/>
      <c r="E119" s="4" t="str">
        <f>"03"</f>
        <v>03</v>
      </c>
      <c r="F119" s="4">
        <v>5</v>
      </c>
      <c r="G119" s="4" t="s">
        <v>14</v>
      </c>
      <c r="H119" s="4" t="s">
        <v>15</v>
      </c>
      <c r="I119" s="4" t="s">
        <v>17</v>
      </c>
      <c r="J119" s="20"/>
      <c r="K119" s="6" t="s">
        <v>16</v>
      </c>
      <c r="L119" s="4">
        <v>2012</v>
      </c>
      <c r="M119" s="4" t="s">
        <v>18</v>
      </c>
      <c r="N119" s="4"/>
    </row>
    <row r="120" spans="1:14" ht="45">
      <c r="A120" s="4" t="str">
        <f>"2023-06-20"</f>
        <v>2023-06-20</v>
      </c>
      <c r="B120" s="4" t="str">
        <f>"2800"</f>
        <v>2800</v>
      </c>
      <c r="C120" s="5" t="s">
        <v>13</v>
      </c>
      <c r="D120" s="5"/>
      <c r="E120" s="4" t="str">
        <f>"03"</f>
        <v>03</v>
      </c>
      <c r="F120" s="4">
        <v>5</v>
      </c>
      <c r="G120" s="4" t="s">
        <v>14</v>
      </c>
      <c r="H120" s="4" t="s">
        <v>15</v>
      </c>
      <c r="I120" s="4" t="s">
        <v>17</v>
      </c>
      <c r="J120" s="20"/>
      <c r="K120" s="6" t="s">
        <v>16</v>
      </c>
      <c r="L120" s="4">
        <v>2012</v>
      </c>
      <c r="M120" s="4" t="s">
        <v>18</v>
      </c>
      <c r="N120" s="4"/>
    </row>
    <row r="121" spans="1:14" ht="45">
      <c r="A121" s="4" t="str">
        <f>"2023-06-21"</f>
        <v>2023-06-21</v>
      </c>
      <c r="B121" s="4" t="str">
        <f>"0500"</f>
        <v>0500</v>
      </c>
      <c r="C121" s="5" t="s">
        <v>13</v>
      </c>
      <c r="D121" s="5"/>
      <c r="E121" s="4" t="str">
        <f>"03"</f>
        <v>03</v>
      </c>
      <c r="F121" s="4">
        <v>5</v>
      </c>
      <c r="G121" s="4" t="s">
        <v>14</v>
      </c>
      <c r="H121" s="4" t="s">
        <v>15</v>
      </c>
      <c r="I121" s="4" t="s">
        <v>17</v>
      </c>
      <c r="J121" s="20"/>
      <c r="K121" s="6" t="s">
        <v>16</v>
      </c>
      <c r="L121" s="4">
        <v>2012</v>
      </c>
      <c r="M121" s="4" t="s">
        <v>18</v>
      </c>
      <c r="N121" s="4"/>
    </row>
    <row r="122" spans="1:14" ht="30">
      <c r="A122" s="4" t="str">
        <f>"2023-06-21"</f>
        <v>2023-06-21</v>
      </c>
      <c r="B122" s="4" t="str">
        <f>"0600"</f>
        <v>0600</v>
      </c>
      <c r="C122" s="5" t="s">
        <v>19</v>
      </c>
      <c r="D122" s="5" t="s">
        <v>234</v>
      </c>
      <c r="E122" s="4" t="str">
        <f>"02"</f>
        <v>02</v>
      </c>
      <c r="F122" s="4">
        <v>6</v>
      </c>
      <c r="G122" s="4" t="s">
        <v>20</v>
      </c>
      <c r="H122" s="4"/>
      <c r="I122" s="4" t="s">
        <v>17</v>
      </c>
      <c r="J122" s="20"/>
      <c r="K122" s="6" t="s">
        <v>21</v>
      </c>
      <c r="L122" s="4">
        <v>2019</v>
      </c>
      <c r="M122" s="4" t="s">
        <v>18</v>
      </c>
      <c r="N122" s="4"/>
    </row>
    <row r="123" spans="1:14" ht="30">
      <c r="A123" s="4" t="str">
        <f>"2023-06-21"</f>
        <v>2023-06-21</v>
      </c>
      <c r="B123" s="4" t="str">
        <f>"0625"</f>
        <v>0625</v>
      </c>
      <c r="C123" s="5" t="s">
        <v>19</v>
      </c>
      <c r="D123" s="5" t="s">
        <v>235</v>
      </c>
      <c r="E123" s="4" t="str">
        <f>"02"</f>
        <v>02</v>
      </c>
      <c r="F123" s="4">
        <v>7</v>
      </c>
      <c r="G123" s="4" t="s">
        <v>20</v>
      </c>
      <c r="H123" s="4"/>
      <c r="I123" s="4" t="s">
        <v>17</v>
      </c>
      <c r="J123" s="20"/>
      <c r="K123" s="6" t="s">
        <v>21</v>
      </c>
      <c r="L123" s="4">
        <v>2019</v>
      </c>
      <c r="M123" s="4" t="s">
        <v>18</v>
      </c>
      <c r="N123" s="4"/>
    </row>
    <row r="124" spans="1:14" ht="45">
      <c r="A124" s="4" t="str">
        <f>"2023-06-21"</f>
        <v>2023-06-21</v>
      </c>
      <c r="B124" s="4" t="str">
        <f>"0650"</f>
        <v>0650</v>
      </c>
      <c r="C124" s="5" t="s">
        <v>25</v>
      </c>
      <c r="D124" s="5" t="s">
        <v>237</v>
      </c>
      <c r="E124" s="4" t="str">
        <f>"02"</f>
        <v>02</v>
      </c>
      <c r="F124" s="4">
        <v>4</v>
      </c>
      <c r="G124" s="4" t="s">
        <v>20</v>
      </c>
      <c r="H124" s="4"/>
      <c r="I124" s="4" t="s">
        <v>17</v>
      </c>
      <c r="J124" s="20"/>
      <c r="K124" s="6" t="s">
        <v>236</v>
      </c>
      <c r="L124" s="4">
        <v>2018</v>
      </c>
      <c r="M124" s="4" t="s">
        <v>28</v>
      </c>
      <c r="N124" s="4"/>
    </row>
    <row r="125" spans="1:14" ht="60">
      <c r="A125" s="4" t="str">
        <f>"2023-06-21"</f>
        <v>2023-06-21</v>
      </c>
      <c r="B125" s="4" t="str">
        <f>"0715"</f>
        <v>0715</v>
      </c>
      <c r="C125" s="5" t="s">
        <v>29</v>
      </c>
      <c r="D125" s="5" t="s">
        <v>239</v>
      </c>
      <c r="E125" s="4" t="str">
        <f>"02"</f>
        <v>02</v>
      </c>
      <c r="F125" s="4">
        <v>7</v>
      </c>
      <c r="G125" s="4" t="s">
        <v>20</v>
      </c>
      <c r="H125" s="4"/>
      <c r="I125" s="4" t="s">
        <v>17</v>
      </c>
      <c r="J125" s="20"/>
      <c r="K125" s="6" t="s">
        <v>238</v>
      </c>
      <c r="L125" s="4">
        <v>2018</v>
      </c>
      <c r="M125" s="4" t="s">
        <v>18</v>
      </c>
      <c r="N125" s="4"/>
    </row>
    <row r="126" spans="1:14" ht="60">
      <c r="A126" s="4" t="str">
        <f>"2023-06-21"</f>
        <v>2023-06-21</v>
      </c>
      <c r="B126" s="4" t="str">
        <f>"0730"</f>
        <v>0730</v>
      </c>
      <c r="C126" s="5" t="s">
        <v>32</v>
      </c>
      <c r="D126" s="5" t="s">
        <v>241</v>
      </c>
      <c r="E126" s="4" t="str">
        <f>"01"</f>
        <v>01</v>
      </c>
      <c r="F126" s="4">
        <v>12</v>
      </c>
      <c r="G126" s="4" t="s">
        <v>20</v>
      </c>
      <c r="H126" s="4"/>
      <c r="I126" s="4" t="s">
        <v>17</v>
      </c>
      <c r="J126" s="20"/>
      <c r="K126" s="6" t="s">
        <v>240</v>
      </c>
      <c r="L126" s="4">
        <v>2009</v>
      </c>
      <c r="M126" s="4" t="s">
        <v>35</v>
      </c>
      <c r="N126" s="4"/>
    </row>
    <row r="127" spans="1:14" ht="30">
      <c r="A127" s="4" t="str">
        <f>"2023-06-21"</f>
        <v>2023-06-21</v>
      </c>
      <c r="B127" s="4" t="str">
        <f>"0755"</f>
        <v>0755</v>
      </c>
      <c r="C127" s="5" t="s">
        <v>36</v>
      </c>
      <c r="D127" s="5" t="s">
        <v>243</v>
      </c>
      <c r="E127" s="4" t="str">
        <f>"01"</f>
        <v>01</v>
      </c>
      <c r="F127" s="4">
        <v>4</v>
      </c>
      <c r="G127" s="4" t="s">
        <v>20</v>
      </c>
      <c r="H127" s="4"/>
      <c r="I127" s="4" t="s">
        <v>17</v>
      </c>
      <c r="J127" s="20"/>
      <c r="K127" s="6" t="s">
        <v>242</v>
      </c>
      <c r="L127" s="4">
        <v>2017</v>
      </c>
      <c r="M127" s="4" t="s">
        <v>18</v>
      </c>
      <c r="N127" s="4"/>
    </row>
    <row r="128" spans="1:14" ht="60">
      <c r="A128" s="4" t="str">
        <f>"2023-06-21"</f>
        <v>2023-06-21</v>
      </c>
      <c r="B128" s="4" t="str">
        <f>"0805"</f>
        <v>0805</v>
      </c>
      <c r="C128" s="5" t="s">
        <v>39</v>
      </c>
      <c r="D128" s="5" t="s">
        <v>245</v>
      </c>
      <c r="E128" s="4" t="str">
        <f>"01"</f>
        <v>01</v>
      </c>
      <c r="F128" s="4">
        <v>13</v>
      </c>
      <c r="G128" s="4" t="s">
        <v>20</v>
      </c>
      <c r="H128" s="4"/>
      <c r="I128" s="4" t="s">
        <v>17</v>
      </c>
      <c r="J128" s="20"/>
      <c r="K128" s="6" t="s">
        <v>244</v>
      </c>
      <c r="L128" s="4">
        <v>2020</v>
      </c>
      <c r="M128" s="4" t="s">
        <v>28</v>
      </c>
      <c r="N128" s="4"/>
    </row>
    <row r="129" spans="1:14" ht="45">
      <c r="A129" s="4" t="str">
        <f>"2023-06-21"</f>
        <v>2023-06-21</v>
      </c>
      <c r="B129" s="4" t="str">
        <f>"0815"</f>
        <v>0815</v>
      </c>
      <c r="C129" s="5" t="s">
        <v>117</v>
      </c>
      <c r="D129" s="5" t="s">
        <v>247</v>
      </c>
      <c r="E129" s="4" t="str">
        <f>"02"</f>
        <v>02</v>
      </c>
      <c r="F129" s="4">
        <v>3</v>
      </c>
      <c r="G129" s="4" t="s">
        <v>20</v>
      </c>
      <c r="H129" s="4"/>
      <c r="I129" s="4" t="s">
        <v>17</v>
      </c>
      <c r="J129" s="20"/>
      <c r="K129" s="6" t="s">
        <v>246</v>
      </c>
      <c r="L129" s="4">
        <v>2021</v>
      </c>
      <c r="M129" s="4" t="s">
        <v>45</v>
      </c>
      <c r="N129" s="4"/>
    </row>
    <row r="130" spans="1:14" ht="60">
      <c r="A130" s="4" t="str">
        <f>"2023-06-21"</f>
        <v>2023-06-21</v>
      </c>
      <c r="B130" s="4" t="str">
        <f>"0820"</f>
        <v>0820</v>
      </c>
      <c r="C130" s="5" t="s">
        <v>46</v>
      </c>
      <c r="D130" s="5" t="s">
        <v>487</v>
      </c>
      <c r="E130" s="4" t="str">
        <f>"01"</f>
        <v>01</v>
      </c>
      <c r="F130" s="4">
        <v>20</v>
      </c>
      <c r="G130" s="4" t="s">
        <v>20</v>
      </c>
      <c r="H130" s="4"/>
      <c r="I130" s="4" t="s">
        <v>17</v>
      </c>
      <c r="J130" s="20"/>
      <c r="K130" s="6" t="s">
        <v>248</v>
      </c>
      <c r="L130" s="4">
        <v>1985</v>
      </c>
      <c r="M130" s="4" t="s">
        <v>48</v>
      </c>
      <c r="N130" s="4" t="s">
        <v>23</v>
      </c>
    </row>
    <row r="131" spans="1:14" ht="45">
      <c r="A131" s="4" t="str">
        <f>"2023-06-21"</f>
        <v>2023-06-21</v>
      </c>
      <c r="B131" s="4" t="str">
        <f>"0845"</f>
        <v>0845</v>
      </c>
      <c r="C131" s="5" t="s">
        <v>49</v>
      </c>
      <c r="D131" s="5" t="s">
        <v>250</v>
      </c>
      <c r="E131" s="4" t="str">
        <f>"02"</f>
        <v>02</v>
      </c>
      <c r="F131" s="4">
        <v>6</v>
      </c>
      <c r="G131" s="4" t="s">
        <v>14</v>
      </c>
      <c r="H131" s="4" t="s">
        <v>89</v>
      </c>
      <c r="I131" s="4" t="s">
        <v>17</v>
      </c>
      <c r="J131" s="20"/>
      <c r="K131" s="6" t="s">
        <v>249</v>
      </c>
      <c r="L131" s="4">
        <v>2014</v>
      </c>
      <c r="M131" s="4" t="s">
        <v>18</v>
      </c>
      <c r="N131" s="4"/>
    </row>
    <row r="132" spans="1:14" ht="45">
      <c r="A132" s="4" t="str">
        <f>"2023-06-21"</f>
        <v>2023-06-21</v>
      </c>
      <c r="B132" s="4" t="str">
        <f>"0910"</f>
        <v>0910</v>
      </c>
      <c r="C132" s="5" t="s">
        <v>52</v>
      </c>
      <c r="D132" s="5" t="s">
        <v>252</v>
      </c>
      <c r="E132" s="4" t="str">
        <f>"04"</f>
        <v>04</v>
      </c>
      <c r="F132" s="4">
        <v>5</v>
      </c>
      <c r="G132" s="4" t="s">
        <v>20</v>
      </c>
      <c r="H132" s="4"/>
      <c r="I132" s="4" t="s">
        <v>17</v>
      </c>
      <c r="J132" s="20"/>
      <c r="K132" s="6" t="s">
        <v>251</v>
      </c>
      <c r="L132" s="4">
        <v>2020</v>
      </c>
      <c r="M132" s="4" t="s">
        <v>28</v>
      </c>
      <c r="N132" s="4"/>
    </row>
    <row r="133" spans="1:14" ht="30">
      <c r="A133" s="4" t="str">
        <f>"2023-06-21"</f>
        <v>2023-06-21</v>
      </c>
      <c r="B133" s="4" t="str">
        <f>"0935"</f>
        <v>0935</v>
      </c>
      <c r="C133" s="5" t="s">
        <v>52</v>
      </c>
      <c r="D133" s="5" t="s">
        <v>254</v>
      </c>
      <c r="E133" s="4" t="str">
        <f>"04"</f>
        <v>04</v>
      </c>
      <c r="F133" s="4">
        <v>6</v>
      </c>
      <c r="G133" s="4" t="s">
        <v>20</v>
      </c>
      <c r="H133" s="4"/>
      <c r="I133" s="4" t="s">
        <v>17</v>
      </c>
      <c r="J133" s="20"/>
      <c r="K133" s="6" t="s">
        <v>253</v>
      </c>
      <c r="L133" s="4">
        <v>2020</v>
      </c>
      <c r="M133" s="4" t="s">
        <v>28</v>
      </c>
      <c r="N133" s="4"/>
    </row>
    <row r="134" spans="1:14" ht="45">
      <c r="A134" s="4" t="str">
        <f>"2023-06-21"</f>
        <v>2023-06-21</v>
      </c>
      <c r="B134" s="4" t="str">
        <f>"1000"</f>
        <v>1000</v>
      </c>
      <c r="C134" s="5" t="s">
        <v>480</v>
      </c>
      <c r="D134" s="5" t="s">
        <v>223</v>
      </c>
      <c r="E134" s="4" t="str">
        <f>"01"</f>
        <v>01</v>
      </c>
      <c r="F134" s="4">
        <v>2</v>
      </c>
      <c r="G134" s="4"/>
      <c r="H134" s="4"/>
      <c r="I134" s="4" t="s">
        <v>17</v>
      </c>
      <c r="J134" s="20"/>
      <c r="K134" s="12" t="s">
        <v>498</v>
      </c>
      <c r="L134" s="4">
        <v>2016</v>
      </c>
      <c r="M134" s="4" t="s">
        <v>28</v>
      </c>
      <c r="N134" s="4"/>
    </row>
    <row r="135" spans="1:14" ht="60">
      <c r="A135" s="4" t="str">
        <f>"2023-06-21"</f>
        <v>2023-06-21</v>
      </c>
      <c r="B135" s="4" t="str">
        <f>"1050"</f>
        <v>1050</v>
      </c>
      <c r="C135" s="5" t="s">
        <v>255</v>
      </c>
      <c r="D135" s="5" t="s">
        <v>257</v>
      </c>
      <c r="E135" s="4" t="str">
        <f>"01"</f>
        <v>01</v>
      </c>
      <c r="F135" s="4">
        <v>13</v>
      </c>
      <c r="G135" s="4" t="s">
        <v>20</v>
      </c>
      <c r="H135" s="4"/>
      <c r="I135" s="4" t="s">
        <v>17</v>
      </c>
      <c r="J135" s="20"/>
      <c r="K135" s="6" t="s">
        <v>256</v>
      </c>
      <c r="L135" s="4">
        <v>2019</v>
      </c>
      <c r="M135" s="4" t="s">
        <v>133</v>
      </c>
      <c r="N135" s="4"/>
    </row>
    <row r="136" spans="1:14" ht="15">
      <c r="A136" s="4" t="str">
        <f>"2023-06-21"</f>
        <v>2023-06-21</v>
      </c>
      <c r="B136" s="4" t="str">
        <f>"1100"</f>
        <v>1100</v>
      </c>
      <c r="C136" s="5" t="s">
        <v>224</v>
      </c>
      <c r="D136" s="5"/>
      <c r="E136" s="4" t="str">
        <f>"2023"</f>
        <v>2023</v>
      </c>
      <c r="F136" s="4">
        <v>4</v>
      </c>
      <c r="G136" s="4" t="s">
        <v>58</v>
      </c>
      <c r="H136" s="4"/>
      <c r="I136" s="4" t="s">
        <v>17</v>
      </c>
      <c r="J136" s="20"/>
      <c r="K136" s="10" t="s">
        <v>499</v>
      </c>
      <c r="L136" s="4">
        <v>0</v>
      </c>
      <c r="M136" s="4" t="s">
        <v>18</v>
      </c>
      <c r="N136" s="4"/>
    </row>
    <row r="137" spans="1:14" ht="60">
      <c r="A137" s="4" t="str">
        <f>"2023-06-21"</f>
        <v>2023-06-21</v>
      </c>
      <c r="B137" s="4" t="str">
        <f>"1200"</f>
        <v>1200</v>
      </c>
      <c r="C137" s="5" t="s">
        <v>65</v>
      </c>
      <c r="D137" s="5"/>
      <c r="E137" s="4" t="str">
        <f>"2023"</f>
        <v>2023</v>
      </c>
      <c r="F137" s="4">
        <v>16</v>
      </c>
      <c r="G137" s="4" t="s">
        <v>58</v>
      </c>
      <c r="H137" s="4"/>
      <c r="I137" s="4" t="s">
        <v>17</v>
      </c>
      <c r="J137" s="20"/>
      <c r="K137" s="6" t="s">
        <v>66</v>
      </c>
      <c r="L137" s="4">
        <v>2023</v>
      </c>
      <c r="M137" s="4" t="s">
        <v>18</v>
      </c>
      <c r="N137" s="4"/>
    </row>
    <row r="138" spans="1:14" ht="45">
      <c r="A138" s="4" t="str">
        <f>"2023-06-21"</f>
        <v>2023-06-21</v>
      </c>
      <c r="B138" s="4" t="str">
        <f>"1230"</f>
        <v>1230</v>
      </c>
      <c r="C138" s="5" t="s">
        <v>231</v>
      </c>
      <c r="D138" s="5" t="s">
        <v>233</v>
      </c>
      <c r="E138" s="4" t="str">
        <f>"14"</f>
        <v>14</v>
      </c>
      <c r="F138" s="4">
        <v>2</v>
      </c>
      <c r="G138" s="4"/>
      <c r="H138" s="4"/>
      <c r="I138" s="4" t="s">
        <v>17</v>
      </c>
      <c r="J138" s="20"/>
      <c r="K138" s="6" t="s">
        <v>232</v>
      </c>
      <c r="L138" s="4">
        <v>2019</v>
      </c>
      <c r="M138" s="4" t="s">
        <v>133</v>
      </c>
      <c r="N138" s="4"/>
    </row>
    <row r="139" spans="1:14" ht="60">
      <c r="A139" s="4" t="str">
        <f>"2023-06-21"</f>
        <v>2023-06-21</v>
      </c>
      <c r="B139" s="4" t="str">
        <f>"1300"</f>
        <v>1300</v>
      </c>
      <c r="C139" s="5" t="s">
        <v>258</v>
      </c>
      <c r="D139" s="5" t="s">
        <v>260</v>
      </c>
      <c r="E139" s="4" t="str">
        <f>"01"</f>
        <v>01</v>
      </c>
      <c r="F139" s="4">
        <v>2</v>
      </c>
      <c r="G139" s="4" t="s">
        <v>14</v>
      </c>
      <c r="H139" s="4"/>
      <c r="I139" s="4" t="s">
        <v>17</v>
      </c>
      <c r="J139" s="20"/>
      <c r="K139" s="6" t="s">
        <v>259</v>
      </c>
      <c r="L139" s="4">
        <v>2018</v>
      </c>
      <c r="M139" s="4" t="s">
        <v>18</v>
      </c>
      <c r="N139" s="4"/>
    </row>
    <row r="140" spans="1:14" ht="30">
      <c r="A140" s="4" t="str">
        <f>"2023-06-21"</f>
        <v>2023-06-21</v>
      </c>
      <c r="B140" s="4" t="str">
        <f>"1330"</f>
        <v>1330</v>
      </c>
      <c r="C140" s="5" t="s">
        <v>261</v>
      </c>
      <c r="D140" s="5" t="s">
        <v>264</v>
      </c>
      <c r="E140" s="4" t="str">
        <f>"02"</f>
        <v>02</v>
      </c>
      <c r="F140" s="4">
        <v>1</v>
      </c>
      <c r="G140" s="4" t="s">
        <v>14</v>
      </c>
      <c r="H140" s="4" t="s">
        <v>262</v>
      </c>
      <c r="I140" s="4" t="s">
        <v>17</v>
      </c>
      <c r="J140" s="20"/>
      <c r="K140" s="6" t="s">
        <v>263</v>
      </c>
      <c r="L140" s="4">
        <v>2020</v>
      </c>
      <c r="M140" s="4" t="s">
        <v>18</v>
      </c>
      <c r="N140" s="4"/>
    </row>
    <row r="141" spans="1:14" ht="45">
      <c r="A141" s="4" t="str">
        <f>"2023-06-21"</f>
        <v>2023-06-21</v>
      </c>
      <c r="B141" s="4" t="str">
        <f>"1400"</f>
        <v>1400</v>
      </c>
      <c r="C141" s="5" t="s">
        <v>130</v>
      </c>
      <c r="D141" s="5"/>
      <c r="E141" s="4" t="str">
        <f>"04"</f>
        <v>04</v>
      </c>
      <c r="F141" s="4">
        <v>192</v>
      </c>
      <c r="G141" s="4" t="s">
        <v>14</v>
      </c>
      <c r="H141" s="4" t="s">
        <v>265</v>
      </c>
      <c r="I141" s="4" t="s">
        <v>17</v>
      </c>
      <c r="J141" s="20"/>
      <c r="K141" s="6" t="s">
        <v>266</v>
      </c>
      <c r="L141" s="4">
        <v>2022</v>
      </c>
      <c r="M141" s="4" t="s">
        <v>133</v>
      </c>
      <c r="N141" s="4"/>
    </row>
    <row r="142" spans="1:14" ht="60">
      <c r="A142" s="4" t="str">
        <f>"2023-06-21"</f>
        <v>2023-06-21</v>
      </c>
      <c r="B142" s="4" t="str">
        <f>"1430"</f>
        <v>1430</v>
      </c>
      <c r="C142" s="5" t="s">
        <v>134</v>
      </c>
      <c r="D142" s="5" t="s">
        <v>268</v>
      </c>
      <c r="E142" s="4" t="str">
        <f>"03"</f>
        <v>03</v>
      </c>
      <c r="F142" s="4">
        <v>4</v>
      </c>
      <c r="G142" s="4" t="s">
        <v>20</v>
      </c>
      <c r="H142" s="4"/>
      <c r="I142" s="4" t="s">
        <v>17</v>
      </c>
      <c r="J142" s="20"/>
      <c r="K142" s="6" t="s">
        <v>267</v>
      </c>
      <c r="L142" s="4">
        <v>0</v>
      </c>
      <c r="M142" s="4" t="s">
        <v>94</v>
      </c>
      <c r="N142" s="4"/>
    </row>
    <row r="143" spans="1:14" ht="45">
      <c r="A143" s="4" t="str">
        <f>"2023-06-21"</f>
        <v>2023-06-21</v>
      </c>
      <c r="B143" s="4" t="str">
        <f>"1500"</f>
        <v>1500</v>
      </c>
      <c r="C143" s="5" t="s">
        <v>137</v>
      </c>
      <c r="D143" s="5" t="s">
        <v>270</v>
      </c>
      <c r="E143" s="4" t="str">
        <f>"02"</f>
        <v>02</v>
      </c>
      <c r="F143" s="4">
        <v>13</v>
      </c>
      <c r="G143" s="4" t="s">
        <v>20</v>
      </c>
      <c r="H143" s="4"/>
      <c r="I143" s="4" t="s">
        <v>17</v>
      </c>
      <c r="J143" s="20"/>
      <c r="K143" s="6" t="s">
        <v>269</v>
      </c>
      <c r="L143" s="4">
        <v>2019</v>
      </c>
      <c r="M143" s="4" t="s">
        <v>35</v>
      </c>
      <c r="N143" s="4"/>
    </row>
    <row r="144" spans="1:14" ht="45">
      <c r="A144" s="4" t="str">
        <f>"2023-06-21"</f>
        <v>2023-06-21</v>
      </c>
      <c r="B144" s="4" t="str">
        <f>"1525"</f>
        <v>1525</v>
      </c>
      <c r="C144" s="5" t="s">
        <v>271</v>
      </c>
      <c r="D144" s="5" t="s">
        <v>488</v>
      </c>
      <c r="E144" s="4" t="str">
        <f>"01"</f>
        <v>01</v>
      </c>
      <c r="F144" s="4">
        <v>1</v>
      </c>
      <c r="G144" s="4" t="s">
        <v>20</v>
      </c>
      <c r="H144" s="4"/>
      <c r="I144" s="4" t="s">
        <v>17</v>
      </c>
      <c r="J144" s="20"/>
      <c r="K144" s="6" t="s">
        <v>272</v>
      </c>
      <c r="L144" s="4">
        <v>0</v>
      </c>
      <c r="M144" s="4" t="s">
        <v>94</v>
      </c>
      <c r="N144" s="4" t="s">
        <v>23</v>
      </c>
    </row>
    <row r="145" spans="1:14" ht="60">
      <c r="A145" s="4" t="str">
        <f>"2023-06-21"</f>
        <v>2023-06-21</v>
      </c>
      <c r="B145" s="4" t="str">
        <f>"1540"</f>
        <v>1540</v>
      </c>
      <c r="C145" s="5" t="s">
        <v>29</v>
      </c>
      <c r="D145" s="5" t="s">
        <v>274</v>
      </c>
      <c r="E145" s="4" t="str">
        <f>"02"</f>
        <v>02</v>
      </c>
      <c r="F145" s="4">
        <v>2</v>
      </c>
      <c r="G145" s="4" t="s">
        <v>20</v>
      </c>
      <c r="H145" s="4"/>
      <c r="I145" s="4" t="s">
        <v>17</v>
      </c>
      <c r="J145" s="20"/>
      <c r="K145" s="6" t="s">
        <v>273</v>
      </c>
      <c r="L145" s="4">
        <v>2018</v>
      </c>
      <c r="M145" s="4" t="s">
        <v>18</v>
      </c>
      <c r="N145" s="4"/>
    </row>
    <row r="146" spans="1:14" ht="30">
      <c r="A146" s="4" t="str">
        <f>"2023-06-21"</f>
        <v>2023-06-21</v>
      </c>
      <c r="B146" s="4" t="str">
        <f>"1555"</f>
        <v>1555</v>
      </c>
      <c r="C146" s="5" t="s">
        <v>145</v>
      </c>
      <c r="D146" s="5" t="s">
        <v>276</v>
      </c>
      <c r="E146" s="4" t="str">
        <f>"01"</f>
        <v>01</v>
      </c>
      <c r="F146" s="4">
        <v>2</v>
      </c>
      <c r="G146" s="4" t="s">
        <v>20</v>
      </c>
      <c r="H146" s="4"/>
      <c r="I146" s="4" t="s">
        <v>17</v>
      </c>
      <c r="J146" s="20"/>
      <c r="K146" s="6" t="s">
        <v>275</v>
      </c>
      <c r="L146" s="4">
        <v>2021</v>
      </c>
      <c r="M146" s="4" t="s">
        <v>28</v>
      </c>
      <c r="N146" s="4"/>
    </row>
    <row r="147" spans="1:14" ht="60">
      <c r="A147" s="4" t="str">
        <f>"2023-06-21"</f>
        <v>2023-06-21</v>
      </c>
      <c r="B147" s="4" t="str">
        <f>"1600"</f>
        <v>1600</v>
      </c>
      <c r="C147" s="5" t="s">
        <v>148</v>
      </c>
      <c r="D147" s="5" t="s">
        <v>278</v>
      </c>
      <c r="E147" s="4" t="str">
        <f>"01"</f>
        <v>01</v>
      </c>
      <c r="F147" s="4">
        <v>6</v>
      </c>
      <c r="G147" s="4" t="s">
        <v>14</v>
      </c>
      <c r="H147" s="4" t="s">
        <v>172</v>
      </c>
      <c r="I147" s="4" t="s">
        <v>17</v>
      </c>
      <c r="J147" s="20"/>
      <c r="K147" s="6" t="s">
        <v>277</v>
      </c>
      <c r="L147" s="4">
        <v>2019</v>
      </c>
      <c r="M147" s="4" t="s">
        <v>18</v>
      </c>
      <c r="N147" s="4" t="s">
        <v>23</v>
      </c>
    </row>
    <row r="148" spans="1:14" ht="30">
      <c r="A148" s="4" t="str">
        <f>"2023-06-21"</f>
        <v>2023-06-21</v>
      </c>
      <c r="B148" s="4" t="str">
        <f>"1630"</f>
        <v>1630</v>
      </c>
      <c r="C148" s="5" t="s">
        <v>151</v>
      </c>
      <c r="D148" s="5" t="s">
        <v>280</v>
      </c>
      <c r="E148" s="4" t="str">
        <f>"01"</f>
        <v>01</v>
      </c>
      <c r="F148" s="4">
        <v>5</v>
      </c>
      <c r="G148" s="4" t="s">
        <v>20</v>
      </c>
      <c r="H148" s="4"/>
      <c r="I148" s="4" t="s">
        <v>17</v>
      </c>
      <c r="J148" s="20"/>
      <c r="K148" s="6" t="s">
        <v>279</v>
      </c>
      <c r="L148" s="4">
        <v>1985</v>
      </c>
      <c r="M148" s="4" t="s">
        <v>48</v>
      </c>
      <c r="N148" s="4" t="s">
        <v>23</v>
      </c>
    </row>
    <row r="149" spans="1:14" ht="60">
      <c r="A149" s="4" t="str">
        <f>"2023-06-21"</f>
        <v>2023-06-21</v>
      </c>
      <c r="B149" s="4" t="str">
        <f>"1700"</f>
        <v>1700</v>
      </c>
      <c r="C149" s="5" t="s">
        <v>154</v>
      </c>
      <c r="D149" s="5" t="s">
        <v>282</v>
      </c>
      <c r="E149" s="4" t="str">
        <f>"2019"</f>
        <v>2019</v>
      </c>
      <c r="F149" s="4">
        <v>14</v>
      </c>
      <c r="G149" s="4" t="s">
        <v>14</v>
      </c>
      <c r="H149" s="4" t="s">
        <v>157</v>
      </c>
      <c r="I149" s="4" t="s">
        <v>17</v>
      </c>
      <c r="J149" s="20"/>
      <c r="K149" s="6" t="s">
        <v>281</v>
      </c>
      <c r="L149" s="4">
        <v>2019</v>
      </c>
      <c r="M149" s="4" t="s">
        <v>18</v>
      </c>
      <c r="N149" s="4"/>
    </row>
    <row r="150" spans="1:14" ht="60">
      <c r="A150" s="4" t="str">
        <f>"2023-06-21"</f>
        <v>2023-06-21</v>
      </c>
      <c r="B150" s="4" t="str">
        <f>"1715"</f>
        <v>1715</v>
      </c>
      <c r="C150" s="5" t="s">
        <v>154</v>
      </c>
      <c r="D150" s="5" t="s">
        <v>284</v>
      </c>
      <c r="E150" s="4" t="str">
        <f>"2019"</f>
        <v>2019</v>
      </c>
      <c r="F150" s="4">
        <v>15</v>
      </c>
      <c r="G150" s="4" t="s">
        <v>20</v>
      </c>
      <c r="H150" s="4"/>
      <c r="I150" s="4" t="s">
        <v>17</v>
      </c>
      <c r="J150" s="20"/>
      <c r="K150" s="6" t="s">
        <v>283</v>
      </c>
      <c r="L150" s="4">
        <v>2019</v>
      </c>
      <c r="M150" s="4" t="s">
        <v>18</v>
      </c>
      <c r="N150" s="4"/>
    </row>
    <row r="151" spans="1:14" ht="45">
      <c r="A151" s="4" t="str">
        <f>"2023-06-21"</f>
        <v>2023-06-21</v>
      </c>
      <c r="B151" s="4" t="str">
        <f>"1730"</f>
        <v>1730</v>
      </c>
      <c r="C151" s="5" t="s">
        <v>285</v>
      </c>
      <c r="D151" s="5"/>
      <c r="E151" s="4" t="str">
        <f>"2021"</f>
        <v>2021</v>
      </c>
      <c r="F151" s="4">
        <v>93</v>
      </c>
      <c r="G151" s="4" t="s">
        <v>58</v>
      </c>
      <c r="H151" s="4"/>
      <c r="I151" s="4"/>
      <c r="J151" s="20"/>
      <c r="K151" s="6" t="s">
        <v>286</v>
      </c>
      <c r="L151" s="4">
        <v>2021</v>
      </c>
      <c r="M151" s="4" t="s">
        <v>133</v>
      </c>
      <c r="N151" s="4"/>
    </row>
    <row r="152" spans="1:14" ht="60">
      <c r="A152" s="4" t="str">
        <f>"2023-06-21"</f>
        <v>2023-06-21</v>
      </c>
      <c r="B152" s="4" t="str">
        <f>"1800"</f>
        <v>1800</v>
      </c>
      <c r="C152" s="5" t="s">
        <v>162</v>
      </c>
      <c r="D152" s="5" t="s">
        <v>287</v>
      </c>
      <c r="E152" s="4" t="str">
        <f>"2022"</f>
        <v>2022</v>
      </c>
      <c r="F152" s="4">
        <v>8</v>
      </c>
      <c r="G152" s="4" t="s">
        <v>14</v>
      </c>
      <c r="H152" s="4"/>
      <c r="I152" s="4" t="s">
        <v>17</v>
      </c>
      <c r="J152" s="20"/>
      <c r="K152" s="6" t="s">
        <v>163</v>
      </c>
      <c r="L152" s="4">
        <v>2022</v>
      </c>
      <c r="M152" s="4" t="s">
        <v>18</v>
      </c>
      <c r="N152" s="4"/>
    </row>
    <row r="153" spans="1:14" ht="60">
      <c r="A153" s="4" t="str">
        <f>"2023-06-21"</f>
        <v>2023-06-21</v>
      </c>
      <c r="B153" s="4" t="str">
        <f>"1830"</f>
        <v>1830</v>
      </c>
      <c r="C153" s="5" t="s">
        <v>162</v>
      </c>
      <c r="D153" s="5" t="s">
        <v>162</v>
      </c>
      <c r="E153" s="4" t="str">
        <f>"01"</f>
        <v>01</v>
      </c>
      <c r="F153" s="4">
        <v>0</v>
      </c>
      <c r="G153" s="4" t="s">
        <v>20</v>
      </c>
      <c r="H153" s="4"/>
      <c r="I153" s="4" t="s">
        <v>17</v>
      </c>
      <c r="J153" s="20"/>
      <c r="K153" s="6" t="s">
        <v>288</v>
      </c>
      <c r="L153" s="4">
        <v>2019</v>
      </c>
      <c r="M153" s="4" t="s">
        <v>18</v>
      </c>
      <c r="N153" s="4"/>
    </row>
    <row r="154" spans="1:14" ht="45">
      <c r="A154" s="4" t="str">
        <f>"2023-06-21"</f>
        <v>2023-06-21</v>
      </c>
      <c r="B154" s="4" t="str">
        <f>"1840"</f>
        <v>1840</v>
      </c>
      <c r="C154" s="5" t="s">
        <v>86</v>
      </c>
      <c r="D154" s="5"/>
      <c r="E154" s="4" t="str">
        <f>"2023"</f>
        <v>2023</v>
      </c>
      <c r="F154" s="4">
        <v>117</v>
      </c>
      <c r="G154" s="4" t="s">
        <v>58</v>
      </c>
      <c r="H154" s="4"/>
      <c r="I154" s="4"/>
      <c r="J154" s="20"/>
      <c r="K154" s="6" t="s">
        <v>87</v>
      </c>
      <c r="L154" s="4">
        <v>2023</v>
      </c>
      <c r="M154" s="4" t="s">
        <v>18</v>
      </c>
      <c r="N154" s="4"/>
    </row>
    <row r="155" spans="1:14" ht="45">
      <c r="A155" s="15" t="str">
        <f>"2023-06-21"</f>
        <v>2023-06-21</v>
      </c>
      <c r="B155" s="15" t="str">
        <f>"1850"</f>
        <v>1850</v>
      </c>
      <c r="C155" s="13" t="s">
        <v>480</v>
      </c>
      <c r="D155" s="13" t="s">
        <v>489</v>
      </c>
      <c r="E155" s="15" t="str">
        <f>"01"</f>
        <v>01</v>
      </c>
      <c r="F155" s="15">
        <v>3</v>
      </c>
      <c r="G155" s="15"/>
      <c r="H155" s="15"/>
      <c r="I155" s="15"/>
      <c r="J155" s="19" t="s">
        <v>464</v>
      </c>
      <c r="K155" s="16" t="s">
        <v>498</v>
      </c>
      <c r="L155" s="15">
        <v>2016</v>
      </c>
      <c r="M155" s="15" t="s">
        <v>28</v>
      </c>
      <c r="N155" s="15"/>
    </row>
    <row r="156" spans="1:14" ht="45">
      <c r="A156" s="15" t="str">
        <f>"2023-06-21"</f>
        <v>2023-06-21</v>
      </c>
      <c r="B156" s="15" t="str">
        <f>"1940"</f>
        <v>1940</v>
      </c>
      <c r="C156" s="13" t="s">
        <v>289</v>
      </c>
      <c r="D156" s="13" t="s">
        <v>292</v>
      </c>
      <c r="E156" s="15" t="str">
        <f>"01"</f>
        <v>01</v>
      </c>
      <c r="F156" s="15">
        <v>5</v>
      </c>
      <c r="G156" s="15" t="s">
        <v>14</v>
      </c>
      <c r="H156" s="15" t="s">
        <v>290</v>
      </c>
      <c r="I156" s="15" t="s">
        <v>17</v>
      </c>
      <c r="J156" s="19" t="s">
        <v>472</v>
      </c>
      <c r="K156" s="16" t="s">
        <v>291</v>
      </c>
      <c r="L156" s="15">
        <v>2020</v>
      </c>
      <c r="M156" s="15" t="s">
        <v>28</v>
      </c>
      <c r="N156" s="15" t="s">
        <v>23</v>
      </c>
    </row>
    <row r="157" spans="1:14" ht="45">
      <c r="A157" s="15" t="str">
        <f>"2023-06-21"</f>
        <v>2023-06-21</v>
      </c>
      <c r="B157" s="15" t="str">
        <f>"2030"</f>
        <v>2030</v>
      </c>
      <c r="C157" s="13" t="s">
        <v>293</v>
      </c>
      <c r="D157" s="13"/>
      <c r="E157" s="15" t="str">
        <f>"2023"</f>
        <v>2023</v>
      </c>
      <c r="F157" s="15">
        <v>15</v>
      </c>
      <c r="G157" s="15" t="s">
        <v>58</v>
      </c>
      <c r="H157" s="15"/>
      <c r="I157" s="15"/>
      <c r="J157" s="19" t="s">
        <v>473</v>
      </c>
      <c r="K157" s="16" t="s">
        <v>294</v>
      </c>
      <c r="L157" s="15">
        <v>2023</v>
      </c>
      <c r="M157" s="15" t="s">
        <v>18</v>
      </c>
      <c r="N157" s="15"/>
    </row>
    <row r="158" spans="1:14" ht="45">
      <c r="A158" s="15" t="str">
        <f>"2023-06-21"</f>
        <v>2023-06-21</v>
      </c>
      <c r="B158" s="15" t="str">
        <f>"2125"</f>
        <v>2125</v>
      </c>
      <c r="C158" s="13" t="s">
        <v>295</v>
      </c>
      <c r="D158" s="13"/>
      <c r="E158" s="15" t="str">
        <f>" "</f>
        <v> </v>
      </c>
      <c r="F158" s="15">
        <v>0</v>
      </c>
      <c r="G158" s="15" t="s">
        <v>93</v>
      </c>
      <c r="H158" s="15" t="s">
        <v>172</v>
      </c>
      <c r="I158" s="15" t="s">
        <v>17</v>
      </c>
      <c r="J158" s="19" t="s">
        <v>465</v>
      </c>
      <c r="K158" s="16" t="s">
        <v>296</v>
      </c>
      <c r="L158" s="15">
        <v>2016</v>
      </c>
      <c r="M158" s="15" t="s">
        <v>35</v>
      </c>
      <c r="N158" s="15"/>
    </row>
    <row r="159" spans="1:14" ht="60">
      <c r="A159" s="4" t="str">
        <f>"2023-06-21"</f>
        <v>2023-06-21</v>
      </c>
      <c r="B159" s="4" t="str">
        <f>"2225"</f>
        <v>2225</v>
      </c>
      <c r="C159" s="5" t="s">
        <v>297</v>
      </c>
      <c r="D159" s="5"/>
      <c r="E159" s="4" t="str">
        <f>" "</f>
        <v> </v>
      </c>
      <c r="F159" s="4">
        <v>0</v>
      </c>
      <c r="G159" s="4" t="s">
        <v>99</v>
      </c>
      <c r="H159" s="4" t="s">
        <v>298</v>
      </c>
      <c r="I159" s="4" t="s">
        <v>17</v>
      </c>
      <c r="J159" s="20"/>
      <c r="K159" s="6" t="s">
        <v>299</v>
      </c>
      <c r="L159" s="4">
        <v>2009</v>
      </c>
      <c r="M159" s="4" t="s">
        <v>35</v>
      </c>
      <c r="N159" s="4"/>
    </row>
    <row r="160" spans="1:14" ht="60">
      <c r="A160" s="4" t="str">
        <f>"2023-06-21"</f>
        <v>2023-06-21</v>
      </c>
      <c r="B160" s="4" t="str">
        <f>"2325"</f>
        <v>2325</v>
      </c>
      <c r="C160" s="5" t="s">
        <v>300</v>
      </c>
      <c r="D160" s="5"/>
      <c r="E160" s="4" t="str">
        <f>" "</f>
        <v> </v>
      </c>
      <c r="F160" s="4">
        <v>0</v>
      </c>
      <c r="G160" s="4" t="s">
        <v>20</v>
      </c>
      <c r="H160" s="4"/>
      <c r="I160" s="4" t="s">
        <v>17</v>
      </c>
      <c r="J160" s="20"/>
      <c r="K160" s="6" t="s">
        <v>301</v>
      </c>
      <c r="L160" s="4">
        <v>1989</v>
      </c>
      <c r="M160" s="4" t="s">
        <v>18</v>
      </c>
      <c r="N160" s="4" t="s">
        <v>23</v>
      </c>
    </row>
    <row r="161" spans="1:14" ht="45">
      <c r="A161" s="4" t="str">
        <f>"2023-06-21"</f>
        <v>2023-06-21</v>
      </c>
      <c r="B161" s="4" t="str">
        <f>"2400"</f>
        <v>2400</v>
      </c>
      <c r="C161" s="5" t="s">
        <v>13</v>
      </c>
      <c r="D161" s="5"/>
      <c r="E161" s="4" t="str">
        <f>"03"</f>
        <v>03</v>
      </c>
      <c r="F161" s="4">
        <v>6</v>
      </c>
      <c r="G161" s="4" t="s">
        <v>14</v>
      </c>
      <c r="H161" s="4" t="s">
        <v>15</v>
      </c>
      <c r="I161" s="4" t="s">
        <v>17</v>
      </c>
      <c r="J161" s="20"/>
      <c r="K161" s="6" t="s">
        <v>16</v>
      </c>
      <c r="L161" s="4">
        <v>2012</v>
      </c>
      <c r="M161" s="4" t="s">
        <v>18</v>
      </c>
      <c r="N161" s="4"/>
    </row>
    <row r="162" spans="1:14" ht="45">
      <c r="A162" s="4" t="str">
        <f>"2023-06-21"</f>
        <v>2023-06-21</v>
      </c>
      <c r="B162" s="4" t="str">
        <f>"2500"</f>
        <v>2500</v>
      </c>
      <c r="C162" s="5" t="s">
        <v>13</v>
      </c>
      <c r="D162" s="5"/>
      <c r="E162" s="4" t="str">
        <f>"03"</f>
        <v>03</v>
      </c>
      <c r="F162" s="4">
        <v>6</v>
      </c>
      <c r="G162" s="4" t="s">
        <v>14</v>
      </c>
      <c r="H162" s="4" t="s">
        <v>15</v>
      </c>
      <c r="I162" s="4" t="s">
        <v>17</v>
      </c>
      <c r="J162" s="20"/>
      <c r="K162" s="6" t="s">
        <v>16</v>
      </c>
      <c r="L162" s="4">
        <v>2012</v>
      </c>
      <c r="M162" s="4" t="s">
        <v>18</v>
      </c>
      <c r="N162" s="4"/>
    </row>
    <row r="163" spans="1:14" ht="45">
      <c r="A163" s="4" t="str">
        <f>"2023-06-21"</f>
        <v>2023-06-21</v>
      </c>
      <c r="B163" s="4" t="str">
        <f>"2600"</f>
        <v>2600</v>
      </c>
      <c r="C163" s="5" t="s">
        <v>13</v>
      </c>
      <c r="D163" s="5"/>
      <c r="E163" s="4" t="str">
        <f>"03"</f>
        <v>03</v>
      </c>
      <c r="F163" s="4">
        <v>6</v>
      </c>
      <c r="G163" s="4" t="s">
        <v>14</v>
      </c>
      <c r="H163" s="4" t="s">
        <v>15</v>
      </c>
      <c r="I163" s="4" t="s">
        <v>17</v>
      </c>
      <c r="J163" s="20"/>
      <c r="K163" s="6" t="s">
        <v>16</v>
      </c>
      <c r="L163" s="4">
        <v>2012</v>
      </c>
      <c r="M163" s="4" t="s">
        <v>18</v>
      </c>
      <c r="N163" s="4"/>
    </row>
    <row r="164" spans="1:14" ht="45">
      <c r="A164" s="4" t="str">
        <f>"2023-06-21"</f>
        <v>2023-06-21</v>
      </c>
      <c r="B164" s="4" t="str">
        <f>"2700"</f>
        <v>2700</v>
      </c>
      <c r="C164" s="5" t="s">
        <v>13</v>
      </c>
      <c r="D164" s="5"/>
      <c r="E164" s="4" t="str">
        <f>"03"</f>
        <v>03</v>
      </c>
      <c r="F164" s="4">
        <v>6</v>
      </c>
      <c r="G164" s="4" t="s">
        <v>14</v>
      </c>
      <c r="H164" s="4" t="s">
        <v>15</v>
      </c>
      <c r="I164" s="4" t="s">
        <v>17</v>
      </c>
      <c r="J164" s="20"/>
      <c r="K164" s="6" t="s">
        <v>16</v>
      </c>
      <c r="L164" s="4">
        <v>2012</v>
      </c>
      <c r="M164" s="4" t="s">
        <v>18</v>
      </c>
      <c r="N164" s="4"/>
    </row>
    <row r="165" spans="1:14" ht="45">
      <c r="A165" s="4" t="str">
        <f>"2023-06-21"</f>
        <v>2023-06-21</v>
      </c>
      <c r="B165" s="4" t="str">
        <f>"2800"</f>
        <v>2800</v>
      </c>
      <c r="C165" s="5" t="s">
        <v>13</v>
      </c>
      <c r="D165" s="5"/>
      <c r="E165" s="4" t="str">
        <f>"03"</f>
        <v>03</v>
      </c>
      <c r="F165" s="4">
        <v>6</v>
      </c>
      <c r="G165" s="4" t="s">
        <v>14</v>
      </c>
      <c r="H165" s="4" t="s">
        <v>15</v>
      </c>
      <c r="I165" s="4" t="s">
        <v>17</v>
      </c>
      <c r="J165" s="20"/>
      <c r="K165" s="6" t="s">
        <v>16</v>
      </c>
      <c r="L165" s="4">
        <v>2012</v>
      </c>
      <c r="M165" s="4" t="s">
        <v>18</v>
      </c>
      <c r="N165" s="4"/>
    </row>
    <row r="166" spans="1:14" ht="45">
      <c r="A166" s="4" t="str">
        <f>"2023-06-22"</f>
        <v>2023-06-22</v>
      </c>
      <c r="B166" s="4" t="str">
        <f>"0500"</f>
        <v>0500</v>
      </c>
      <c r="C166" s="5" t="s">
        <v>13</v>
      </c>
      <c r="D166" s="5"/>
      <c r="E166" s="4" t="str">
        <f>"03"</f>
        <v>03</v>
      </c>
      <c r="F166" s="4">
        <v>6</v>
      </c>
      <c r="G166" s="4" t="s">
        <v>14</v>
      </c>
      <c r="H166" s="4" t="s">
        <v>15</v>
      </c>
      <c r="I166" s="4" t="s">
        <v>17</v>
      </c>
      <c r="J166" s="20"/>
      <c r="K166" s="6" t="s">
        <v>16</v>
      </c>
      <c r="L166" s="4">
        <v>2012</v>
      </c>
      <c r="M166" s="4" t="s">
        <v>18</v>
      </c>
      <c r="N166" s="4"/>
    </row>
    <row r="167" spans="1:14" ht="30">
      <c r="A167" s="4" t="str">
        <f>"2023-06-22"</f>
        <v>2023-06-22</v>
      </c>
      <c r="B167" s="4" t="str">
        <f>"0600"</f>
        <v>0600</v>
      </c>
      <c r="C167" s="5" t="s">
        <v>19</v>
      </c>
      <c r="D167" s="5" t="s">
        <v>302</v>
      </c>
      <c r="E167" s="4" t="str">
        <f>"02"</f>
        <v>02</v>
      </c>
      <c r="F167" s="4">
        <v>8</v>
      </c>
      <c r="G167" s="4" t="s">
        <v>20</v>
      </c>
      <c r="H167" s="4"/>
      <c r="I167" s="4" t="s">
        <v>17</v>
      </c>
      <c r="J167" s="20"/>
      <c r="K167" s="6" t="s">
        <v>21</v>
      </c>
      <c r="L167" s="4">
        <v>2019</v>
      </c>
      <c r="M167" s="4" t="s">
        <v>18</v>
      </c>
      <c r="N167" s="4"/>
    </row>
    <row r="168" spans="1:14" ht="30">
      <c r="A168" s="4" t="str">
        <f>"2023-06-22"</f>
        <v>2023-06-22</v>
      </c>
      <c r="B168" s="4" t="str">
        <f>"0625"</f>
        <v>0625</v>
      </c>
      <c r="C168" s="5" t="s">
        <v>19</v>
      </c>
      <c r="D168" s="5" t="s">
        <v>303</v>
      </c>
      <c r="E168" s="4" t="str">
        <f>"02"</f>
        <v>02</v>
      </c>
      <c r="F168" s="4">
        <v>9</v>
      </c>
      <c r="G168" s="4" t="s">
        <v>14</v>
      </c>
      <c r="H168" s="4"/>
      <c r="I168" s="4" t="s">
        <v>17</v>
      </c>
      <c r="J168" s="20"/>
      <c r="K168" s="6" t="s">
        <v>21</v>
      </c>
      <c r="L168" s="4">
        <v>2019</v>
      </c>
      <c r="M168" s="4" t="s">
        <v>18</v>
      </c>
      <c r="N168" s="4"/>
    </row>
    <row r="169" spans="1:14" ht="60">
      <c r="A169" s="4" t="str">
        <f>"2023-06-22"</f>
        <v>2023-06-22</v>
      </c>
      <c r="B169" s="4" t="str">
        <f>"0650"</f>
        <v>0650</v>
      </c>
      <c r="C169" s="5" t="s">
        <v>25</v>
      </c>
      <c r="D169" s="5" t="s">
        <v>305</v>
      </c>
      <c r="E169" s="4" t="str">
        <f>"02"</f>
        <v>02</v>
      </c>
      <c r="F169" s="4">
        <v>5</v>
      </c>
      <c r="G169" s="4" t="s">
        <v>20</v>
      </c>
      <c r="H169" s="4"/>
      <c r="I169" s="4" t="s">
        <v>17</v>
      </c>
      <c r="J169" s="20"/>
      <c r="K169" s="6" t="s">
        <v>304</v>
      </c>
      <c r="L169" s="4">
        <v>2018</v>
      </c>
      <c r="M169" s="4" t="s">
        <v>28</v>
      </c>
      <c r="N169" s="4"/>
    </row>
    <row r="170" spans="1:14" ht="60">
      <c r="A170" s="4" t="str">
        <f>"2023-06-22"</f>
        <v>2023-06-22</v>
      </c>
      <c r="B170" s="4" t="str">
        <f>"0715"</f>
        <v>0715</v>
      </c>
      <c r="C170" s="5" t="s">
        <v>29</v>
      </c>
      <c r="D170" s="5" t="s">
        <v>307</v>
      </c>
      <c r="E170" s="4" t="str">
        <f>"02"</f>
        <v>02</v>
      </c>
      <c r="F170" s="4">
        <v>8</v>
      </c>
      <c r="G170" s="4" t="s">
        <v>20</v>
      </c>
      <c r="H170" s="4"/>
      <c r="I170" s="4" t="s">
        <v>17</v>
      </c>
      <c r="J170" s="20"/>
      <c r="K170" s="6" t="s">
        <v>306</v>
      </c>
      <c r="L170" s="4">
        <v>2018</v>
      </c>
      <c r="M170" s="4" t="s">
        <v>18</v>
      </c>
      <c r="N170" s="4"/>
    </row>
    <row r="171" spans="1:14" ht="30">
      <c r="A171" s="4" t="str">
        <f>"2023-06-22"</f>
        <v>2023-06-22</v>
      </c>
      <c r="B171" s="4" t="str">
        <f>"0730"</f>
        <v>0730</v>
      </c>
      <c r="C171" s="5" t="s">
        <v>32</v>
      </c>
      <c r="D171" s="5" t="s">
        <v>309</v>
      </c>
      <c r="E171" s="4" t="str">
        <f>"01"</f>
        <v>01</v>
      </c>
      <c r="F171" s="4">
        <v>13</v>
      </c>
      <c r="G171" s="4" t="s">
        <v>20</v>
      </c>
      <c r="H171" s="4"/>
      <c r="I171" s="4" t="s">
        <v>17</v>
      </c>
      <c r="J171" s="20"/>
      <c r="K171" s="6" t="s">
        <v>308</v>
      </c>
      <c r="L171" s="4">
        <v>2009</v>
      </c>
      <c r="M171" s="4" t="s">
        <v>35</v>
      </c>
      <c r="N171" s="4"/>
    </row>
    <row r="172" spans="1:14" ht="30">
      <c r="A172" s="4" t="str">
        <f>"2023-06-22"</f>
        <v>2023-06-22</v>
      </c>
      <c r="B172" s="4" t="str">
        <f>"0755"</f>
        <v>0755</v>
      </c>
      <c r="C172" s="5" t="s">
        <v>36</v>
      </c>
      <c r="D172" s="5" t="s">
        <v>311</v>
      </c>
      <c r="E172" s="4" t="str">
        <f>"01"</f>
        <v>01</v>
      </c>
      <c r="F172" s="4">
        <v>5</v>
      </c>
      <c r="G172" s="4" t="s">
        <v>20</v>
      </c>
      <c r="H172" s="4"/>
      <c r="I172" s="4" t="s">
        <v>17</v>
      </c>
      <c r="J172" s="20"/>
      <c r="K172" s="6" t="s">
        <v>310</v>
      </c>
      <c r="L172" s="4">
        <v>2017</v>
      </c>
      <c r="M172" s="4" t="s">
        <v>18</v>
      </c>
      <c r="N172" s="4"/>
    </row>
    <row r="173" spans="1:14" ht="60">
      <c r="A173" s="4" t="str">
        <f>"2023-06-22"</f>
        <v>2023-06-22</v>
      </c>
      <c r="B173" s="4" t="str">
        <f>"0805"</f>
        <v>0805</v>
      </c>
      <c r="C173" s="5" t="s">
        <v>39</v>
      </c>
      <c r="D173" s="5" t="s">
        <v>313</v>
      </c>
      <c r="E173" s="4" t="str">
        <f>"01"</f>
        <v>01</v>
      </c>
      <c r="F173" s="4">
        <v>14</v>
      </c>
      <c r="G173" s="4" t="s">
        <v>20</v>
      </c>
      <c r="H173" s="4"/>
      <c r="I173" s="4" t="s">
        <v>17</v>
      </c>
      <c r="J173" s="20"/>
      <c r="K173" s="6" t="s">
        <v>312</v>
      </c>
      <c r="L173" s="4">
        <v>2020</v>
      </c>
      <c r="M173" s="4" t="s">
        <v>28</v>
      </c>
      <c r="N173" s="4"/>
    </row>
    <row r="174" spans="1:14" ht="45">
      <c r="A174" s="4" t="str">
        <f>"2023-06-22"</f>
        <v>2023-06-22</v>
      </c>
      <c r="B174" s="4" t="str">
        <f>"0815"</f>
        <v>0815</v>
      </c>
      <c r="C174" s="5" t="s">
        <v>117</v>
      </c>
      <c r="D174" s="5" t="s">
        <v>315</v>
      </c>
      <c r="E174" s="4" t="str">
        <f>"02"</f>
        <v>02</v>
      </c>
      <c r="F174" s="4">
        <v>4</v>
      </c>
      <c r="G174" s="4" t="s">
        <v>20</v>
      </c>
      <c r="H174" s="4"/>
      <c r="I174" s="4" t="s">
        <v>17</v>
      </c>
      <c r="J174" s="20"/>
      <c r="K174" s="6" t="s">
        <v>314</v>
      </c>
      <c r="L174" s="4">
        <v>2021</v>
      </c>
      <c r="M174" s="4" t="s">
        <v>45</v>
      </c>
      <c r="N174" s="4"/>
    </row>
    <row r="175" spans="1:14" ht="30">
      <c r="A175" s="4" t="str">
        <f>"2023-06-22"</f>
        <v>2023-06-22</v>
      </c>
      <c r="B175" s="4" t="str">
        <f>"0820"</f>
        <v>0820</v>
      </c>
      <c r="C175" s="5" t="s">
        <v>46</v>
      </c>
      <c r="D175" s="5" t="s">
        <v>317</v>
      </c>
      <c r="E175" s="4" t="str">
        <f>"01"</f>
        <v>01</v>
      </c>
      <c r="F175" s="4">
        <v>21</v>
      </c>
      <c r="G175" s="4" t="s">
        <v>20</v>
      </c>
      <c r="H175" s="4"/>
      <c r="I175" s="4" t="s">
        <v>17</v>
      </c>
      <c r="J175" s="20"/>
      <c r="K175" s="6" t="s">
        <v>316</v>
      </c>
      <c r="L175" s="4">
        <v>1985</v>
      </c>
      <c r="M175" s="4" t="s">
        <v>48</v>
      </c>
      <c r="N175" s="4" t="s">
        <v>23</v>
      </c>
    </row>
    <row r="176" spans="1:14" ht="60">
      <c r="A176" s="4" t="str">
        <f>"2023-06-22"</f>
        <v>2023-06-22</v>
      </c>
      <c r="B176" s="4" t="str">
        <f>"0845"</f>
        <v>0845</v>
      </c>
      <c r="C176" s="5" t="s">
        <v>49</v>
      </c>
      <c r="D176" s="5" t="s">
        <v>319</v>
      </c>
      <c r="E176" s="4" t="str">
        <f>"02"</f>
        <v>02</v>
      </c>
      <c r="F176" s="4">
        <v>7</v>
      </c>
      <c r="G176" s="4" t="s">
        <v>20</v>
      </c>
      <c r="H176" s="4"/>
      <c r="I176" s="4" t="s">
        <v>17</v>
      </c>
      <c r="J176" s="20"/>
      <c r="K176" s="6" t="s">
        <v>318</v>
      </c>
      <c r="L176" s="4">
        <v>2014</v>
      </c>
      <c r="M176" s="4" t="s">
        <v>18</v>
      </c>
      <c r="N176" s="4"/>
    </row>
    <row r="177" spans="1:14" ht="60">
      <c r="A177" s="4" t="str">
        <f>"2023-06-22"</f>
        <v>2023-06-22</v>
      </c>
      <c r="B177" s="4" t="str">
        <f>"0910"</f>
        <v>0910</v>
      </c>
      <c r="C177" s="5" t="s">
        <v>52</v>
      </c>
      <c r="D177" s="5" t="s">
        <v>321</v>
      </c>
      <c r="E177" s="4" t="str">
        <f>"04"</f>
        <v>04</v>
      </c>
      <c r="F177" s="4">
        <v>7</v>
      </c>
      <c r="G177" s="4" t="s">
        <v>20</v>
      </c>
      <c r="H177" s="4"/>
      <c r="I177" s="4" t="s">
        <v>17</v>
      </c>
      <c r="J177" s="20"/>
      <c r="K177" s="6" t="s">
        <v>320</v>
      </c>
      <c r="L177" s="4">
        <v>2020</v>
      </c>
      <c r="M177" s="4" t="s">
        <v>28</v>
      </c>
      <c r="N177" s="4"/>
    </row>
    <row r="178" spans="1:14" ht="30">
      <c r="A178" s="4" t="str">
        <f>"2023-06-22"</f>
        <v>2023-06-22</v>
      </c>
      <c r="B178" s="4" t="str">
        <f>"0935"</f>
        <v>0935</v>
      </c>
      <c r="C178" s="5" t="s">
        <v>52</v>
      </c>
      <c r="D178" s="5" t="s">
        <v>323</v>
      </c>
      <c r="E178" s="4" t="str">
        <f>"04"</f>
        <v>04</v>
      </c>
      <c r="F178" s="4">
        <v>8</v>
      </c>
      <c r="G178" s="4" t="s">
        <v>20</v>
      </c>
      <c r="H178" s="4"/>
      <c r="I178" s="4" t="s">
        <v>17</v>
      </c>
      <c r="J178" s="20"/>
      <c r="K178" s="6" t="s">
        <v>322</v>
      </c>
      <c r="L178" s="4">
        <v>2020</v>
      </c>
      <c r="M178" s="4" t="s">
        <v>28</v>
      </c>
      <c r="N178" s="4"/>
    </row>
    <row r="179" spans="1:14" ht="45">
      <c r="A179" s="4" t="str">
        <f>"2023-06-22"</f>
        <v>2023-06-22</v>
      </c>
      <c r="B179" s="4" t="str">
        <f>"1000"</f>
        <v>1000</v>
      </c>
      <c r="C179" s="5" t="s">
        <v>480</v>
      </c>
      <c r="D179" s="11" t="s">
        <v>489</v>
      </c>
      <c r="E179" s="4" t="str">
        <f>"01"</f>
        <v>01</v>
      </c>
      <c r="F179" s="4">
        <v>3</v>
      </c>
      <c r="G179" s="4"/>
      <c r="H179" s="4"/>
      <c r="I179" s="4" t="s">
        <v>17</v>
      </c>
      <c r="J179" s="20"/>
      <c r="K179" s="12" t="s">
        <v>498</v>
      </c>
      <c r="L179" s="4">
        <v>2016</v>
      </c>
      <c r="M179" s="4" t="s">
        <v>28</v>
      </c>
      <c r="N179" s="4"/>
    </row>
    <row r="180" spans="1:14" ht="45">
      <c r="A180" s="4" t="str">
        <f>"2023-06-22"</f>
        <v>2023-06-22</v>
      </c>
      <c r="B180" s="4" t="str">
        <f>"1050"</f>
        <v>1050</v>
      </c>
      <c r="C180" s="5" t="s">
        <v>255</v>
      </c>
      <c r="D180" s="5" t="s">
        <v>325</v>
      </c>
      <c r="E180" s="4" t="str">
        <f>"01"</f>
        <v>01</v>
      </c>
      <c r="F180" s="4">
        <v>14</v>
      </c>
      <c r="G180" s="4" t="s">
        <v>20</v>
      </c>
      <c r="H180" s="4"/>
      <c r="I180" s="4" t="s">
        <v>17</v>
      </c>
      <c r="J180" s="20"/>
      <c r="K180" s="6" t="s">
        <v>324</v>
      </c>
      <c r="L180" s="4">
        <v>2019</v>
      </c>
      <c r="M180" s="4" t="s">
        <v>133</v>
      </c>
      <c r="N180" s="4"/>
    </row>
    <row r="181" spans="1:14" ht="45">
      <c r="A181" s="4" t="str">
        <f>"2023-06-22"</f>
        <v>2023-06-22</v>
      </c>
      <c r="B181" s="4" t="str">
        <f>"1055"</f>
        <v>1055</v>
      </c>
      <c r="C181" s="5" t="s">
        <v>289</v>
      </c>
      <c r="D181" s="5" t="s">
        <v>292</v>
      </c>
      <c r="E181" s="4" t="str">
        <f>"01"</f>
        <v>01</v>
      </c>
      <c r="F181" s="4">
        <v>5</v>
      </c>
      <c r="G181" s="4" t="s">
        <v>14</v>
      </c>
      <c r="H181" s="4" t="s">
        <v>290</v>
      </c>
      <c r="I181" s="4" t="s">
        <v>17</v>
      </c>
      <c r="J181" s="20"/>
      <c r="K181" s="6" t="s">
        <v>291</v>
      </c>
      <c r="L181" s="4">
        <v>2020</v>
      </c>
      <c r="M181" s="4" t="s">
        <v>28</v>
      </c>
      <c r="N181" s="4" t="s">
        <v>23</v>
      </c>
    </row>
    <row r="182" spans="1:14" ht="45">
      <c r="A182" s="4" t="str">
        <f>"2023-06-22"</f>
        <v>2023-06-22</v>
      </c>
      <c r="B182" s="4" t="str">
        <f>"1145"</f>
        <v>1145</v>
      </c>
      <c r="C182" s="5" t="s">
        <v>293</v>
      </c>
      <c r="D182" s="5"/>
      <c r="E182" s="4" t="str">
        <f>"2023"</f>
        <v>2023</v>
      </c>
      <c r="F182" s="4">
        <v>15</v>
      </c>
      <c r="G182" s="4" t="s">
        <v>58</v>
      </c>
      <c r="H182" s="4"/>
      <c r="I182" s="4" t="s">
        <v>17</v>
      </c>
      <c r="J182" s="20"/>
      <c r="K182" s="6" t="s">
        <v>294</v>
      </c>
      <c r="L182" s="4">
        <v>2023</v>
      </c>
      <c r="M182" s="4" t="s">
        <v>18</v>
      </c>
      <c r="N182" s="4"/>
    </row>
    <row r="183" spans="1:14" ht="45">
      <c r="A183" s="4" t="str">
        <f>"2023-06-22"</f>
        <v>2023-06-22</v>
      </c>
      <c r="B183" s="4" t="str">
        <f>"1240"</f>
        <v>1240</v>
      </c>
      <c r="C183" s="5" t="s">
        <v>326</v>
      </c>
      <c r="D183" s="5"/>
      <c r="E183" s="4" t="str">
        <f>" "</f>
        <v> </v>
      </c>
      <c r="F183" s="4">
        <v>0</v>
      </c>
      <c r="G183" s="4" t="s">
        <v>20</v>
      </c>
      <c r="H183" s="4"/>
      <c r="I183" s="4" t="s">
        <v>17</v>
      </c>
      <c r="J183" s="20"/>
      <c r="K183" s="6" t="s">
        <v>327</v>
      </c>
      <c r="L183" s="4">
        <v>2013</v>
      </c>
      <c r="M183" s="4" t="s">
        <v>18</v>
      </c>
      <c r="N183" s="4"/>
    </row>
    <row r="184" spans="1:14" ht="60">
      <c r="A184" s="4" t="str">
        <f>"2023-06-22"</f>
        <v>2023-06-22</v>
      </c>
      <c r="B184" s="4" t="str">
        <f>"1400"</f>
        <v>1400</v>
      </c>
      <c r="C184" s="5" t="s">
        <v>130</v>
      </c>
      <c r="D184" s="5"/>
      <c r="E184" s="4" t="str">
        <f>"04"</f>
        <v>04</v>
      </c>
      <c r="F184" s="4">
        <v>193</v>
      </c>
      <c r="G184" s="4" t="s">
        <v>14</v>
      </c>
      <c r="H184" s="4" t="s">
        <v>265</v>
      </c>
      <c r="I184" s="4" t="s">
        <v>17</v>
      </c>
      <c r="J184" s="20"/>
      <c r="K184" s="6" t="s">
        <v>328</v>
      </c>
      <c r="L184" s="4">
        <v>2022</v>
      </c>
      <c r="M184" s="4" t="s">
        <v>133</v>
      </c>
      <c r="N184" s="4"/>
    </row>
    <row r="185" spans="1:14" ht="60">
      <c r="A185" s="4" t="str">
        <f>"2023-06-22"</f>
        <v>2023-06-22</v>
      </c>
      <c r="B185" s="4" t="str">
        <f>"1430"</f>
        <v>1430</v>
      </c>
      <c r="C185" s="5" t="s">
        <v>134</v>
      </c>
      <c r="D185" s="5" t="s">
        <v>330</v>
      </c>
      <c r="E185" s="4" t="str">
        <f>"03"</f>
        <v>03</v>
      </c>
      <c r="F185" s="4">
        <v>5</v>
      </c>
      <c r="G185" s="4" t="s">
        <v>14</v>
      </c>
      <c r="H185" s="4"/>
      <c r="I185" s="4" t="s">
        <v>17</v>
      </c>
      <c r="J185" s="20"/>
      <c r="K185" s="6" t="s">
        <v>329</v>
      </c>
      <c r="L185" s="4">
        <v>0</v>
      </c>
      <c r="M185" s="4" t="s">
        <v>18</v>
      </c>
      <c r="N185" s="4"/>
    </row>
    <row r="186" spans="1:14" ht="60">
      <c r="A186" s="4" t="str">
        <f>"2023-06-22"</f>
        <v>2023-06-22</v>
      </c>
      <c r="B186" s="4" t="str">
        <f>"1500"</f>
        <v>1500</v>
      </c>
      <c r="C186" s="5" t="s">
        <v>137</v>
      </c>
      <c r="D186" s="5" t="s">
        <v>332</v>
      </c>
      <c r="E186" s="4" t="str">
        <f>"02"</f>
        <v>02</v>
      </c>
      <c r="F186" s="4">
        <v>1</v>
      </c>
      <c r="G186" s="4" t="s">
        <v>20</v>
      </c>
      <c r="H186" s="4"/>
      <c r="I186" s="4" t="s">
        <v>17</v>
      </c>
      <c r="J186" s="20"/>
      <c r="K186" s="6" t="s">
        <v>331</v>
      </c>
      <c r="L186" s="4">
        <v>2019</v>
      </c>
      <c r="M186" s="4" t="s">
        <v>35</v>
      </c>
      <c r="N186" s="4"/>
    </row>
    <row r="187" spans="1:14" ht="60">
      <c r="A187" s="4" t="str">
        <f>"2023-06-22"</f>
        <v>2023-06-22</v>
      </c>
      <c r="B187" s="4" t="str">
        <f>"1525"</f>
        <v>1525</v>
      </c>
      <c r="C187" s="5" t="s">
        <v>333</v>
      </c>
      <c r="D187" s="5" t="s">
        <v>335</v>
      </c>
      <c r="E187" s="4" t="str">
        <f>"01"</f>
        <v>01</v>
      </c>
      <c r="F187" s="4">
        <v>2</v>
      </c>
      <c r="G187" s="4" t="s">
        <v>20</v>
      </c>
      <c r="H187" s="4"/>
      <c r="I187" s="4" t="s">
        <v>17</v>
      </c>
      <c r="J187" s="20"/>
      <c r="K187" s="6" t="s">
        <v>334</v>
      </c>
      <c r="L187" s="4">
        <v>0</v>
      </c>
      <c r="M187" s="4" t="s">
        <v>94</v>
      </c>
      <c r="N187" s="4" t="s">
        <v>23</v>
      </c>
    </row>
    <row r="188" spans="1:14" ht="60">
      <c r="A188" s="4" t="str">
        <f>"2023-06-22"</f>
        <v>2023-06-22</v>
      </c>
      <c r="B188" s="4" t="str">
        <f>"1540"</f>
        <v>1540</v>
      </c>
      <c r="C188" s="5" t="s">
        <v>29</v>
      </c>
      <c r="D188" s="5" t="s">
        <v>490</v>
      </c>
      <c r="E188" s="4" t="str">
        <f>"02"</f>
        <v>02</v>
      </c>
      <c r="F188" s="4">
        <v>3</v>
      </c>
      <c r="G188" s="4" t="s">
        <v>20</v>
      </c>
      <c r="H188" s="4"/>
      <c r="I188" s="4" t="s">
        <v>17</v>
      </c>
      <c r="J188" s="20"/>
      <c r="K188" s="6" t="s">
        <v>336</v>
      </c>
      <c r="L188" s="4">
        <v>2018</v>
      </c>
      <c r="M188" s="4" t="s">
        <v>18</v>
      </c>
      <c r="N188" s="4"/>
    </row>
    <row r="189" spans="1:14" ht="30">
      <c r="A189" s="4" t="str">
        <f>"2023-06-22"</f>
        <v>2023-06-22</v>
      </c>
      <c r="B189" s="4" t="str">
        <f>"1555"</f>
        <v>1555</v>
      </c>
      <c r="C189" s="5" t="s">
        <v>145</v>
      </c>
      <c r="D189" s="5" t="s">
        <v>338</v>
      </c>
      <c r="E189" s="4" t="str">
        <f>"01"</f>
        <v>01</v>
      </c>
      <c r="F189" s="4">
        <v>3</v>
      </c>
      <c r="G189" s="4" t="s">
        <v>20</v>
      </c>
      <c r="H189" s="4"/>
      <c r="I189" s="4" t="s">
        <v>17</v>
      </c>
      <c r="J189" s="20"/>
      <c r="K189" s="6" t="s">
        <v>337</v>
      </c>
      <c r="L189" s="4">
        <v>2021</v>
      </c>
      <c r="M189" s="4" t="s">
        <v>28</v>
      </c>
      <c r="N189" s="4"/>
    </row>
    <row r="190" spans="1:14" ht="60">
      <c r="A190" s="4" t="str">
        <f>"2023-06-22"</f>
        <v>2023-06-22</v>
      </c>
      <c r="B190" s="4" t="str">
        <f>"1600"</f>
        <v>1600</v>
      </c>
      <c r="C190" s="5" t="s">
        <v>148</v>
      </c>
      <c r="D190" s="5" t="s">
        <v>340</v>
      </c>
      <c r="E190" s="4" t="str">
        <f>"01"</f>
        <v>01</v>
      </c>
      <c r="F190" s="4">
        <v>7</v>
      </c>
      <c r="G190" s="4" t="s">
        <v>20</v>
      </c>
      <c r="H190" s="4"/>
      <c r="I190" s="4" t="s">
        <v>17</v>
      </c>
      <c r="J190" s="20"/>
      <c r="K190" s="6" t="s">
        <v>339</v>
      </c>
      <c r="L190" s="4">
        <v>2019</v>
      </c>
      <c r="M190" s="4" t="s">
        <v>18</v>
      </c>
      <c r="N190" s="4" t="s">
        <v>23</v>
      </c>
    </row>
    <row r="191" spans="1:14" ht="60">
      <c r="A191" s="4" t="str">
        <f>"2023-06-22"</f>
        <v>2023-06-22</v>
      </c>
      <c r="B191" s="4" t="str">
        <f>"1630"</f>
        <v>1630</v>
      </c>
      <c r="C191" s="5" t="s">
        <v>46</v>
      </c>
      <c r="D191" s="5" t="s">
        <v>491</v>
      </c>
      <c r="E191" s="4" t="str">
        <f>"01"</f>
        <v>01</v>
      </c>
      <c r="F191" s="4">
        <v>6</v>
      </c>
      <c r="G191" s="4" t="s">
        <v>14</v>
      </c>
      <c r="H191" s="4"/>
      <c r="I191" s="4" t="s">
        <v>17</v>
      </c>
      <c r="J191" s="20"/>
      <c r="K191" s="6" t="s">
        <v>341</v>
      </c>
      <c r="L191" s="4">
        <v>1985</v>
      </c>
      <c r="M191" s="4" t="s">
        <v>48</v>
      </c>
      <c r="N191" s="4" t="s">
        <v>23</v>
      </c>
    </row>
    <row r="192" spans="1:14" ht="60">
      <c r="A192" s="4" t="str">
        <f>"2023-06-22"</f>
        <v>2023-06-22</v>
      </c>
      <c r="B192" s="4" t="str">
        <f>"1700"</f>
        <v>1700</v>
      </c>
      <c r="C192" s="5" t="s">
        <v>154</v>
      </c>
      <c r="D192" s="5" t="s">
        <v>343</v>
      </c>
      <c r="E192" s="4" t="str">
        <f>"2019"</f>
        <v>2019</v>
      </c>
      <c r="F192" s="4">
        <v>16</v>
      </c>
      <c r="G192" s="4" t="s">
        <v>14</v>
      </c>
      <c r="H192" s="4"/>
      <c r="I192" s="4" t="s">
        <v>17</v>
      </c>
      <c r="J192" s="20"/>
      <c r="K192" s="6" t="s">
        <v>342</v>
      </c>
      <c r="L192" s="4">
        <v>2019</v>
      </c>
      <c r="M192" s="4" t="s">
        <v>18</v>
      </c>
      <c r="N192" s="4"/>
    </row>
    <row r="193" spans="1:14" ht="45">
      <c r="A193" s="4" t="str">
        <f>"2023-06-22"</f>
        <v>2023-06-22</v>
      </c>
      <c r="B193" s="4" t="str">
        <f>"1715"</f>
        <v>1715</v>
      </c>
      <c r="C193" s="5" t="s">
        <v>154</v>
      </c>
      <c r="D193" s="5" t="s">
        <v>345</v>
      </c>
      <c r="E193" s="4" t="str">
        <f>"2019"</f>
        <v>2019</v>
      </c>
      <c r="F193" s="4">
        <v>17</v>
      </c>
      <c r="G193" s="4" t="s">
        <v>14</v>
      </c>
      <c r="H193" s="4" t="s">
        <v>78</v>
      </c>
      <c r="I193" s="4" t="s">
        <v>17</v>
      </c>
      <c r="J193" s="20"/>
      <c r="K193" s="6" t="s">
        <v>344</v>
      </c>
      <c r="L193" s="4">
        <v>2019</v>
      </c>
      <c r="M193" s="4" t="s">
        <v>18</v>
      </c>
      <c r="N193" s="4"/>
    </row>
    <row r="194" spans="1:14" ht="60">
      <c r="A194" s="4" t="str">
        <f>"2023-06-22"</f>
        <v>2023-06-22</v>
      </c>
      <c r="B194" s="4" t="str">
        <f>"1730"</f>
        <v>1730</v>
      </c>
      <c r="C194" s="5" t="s">
        <v>346</v>
      </c>
      <c r="D194" s="5"/>
      <c r="E194" s="4" t="str">
        <f>"2021"</f>
        <v>2021</v>
      </c>
      <c r="F194" s="4">
        <v>110</v>
      </c>
      <c r="G194" s="4" t="s">
        <v>58</v>
      </c>
      <c r="H194" s="4"/>
      <c r="I194" s="4"/>
      <c r="J194" s="20"/>
      <c r="K194" s="6" t="s">
        <v>347</v>
      </c>
      <c r="L194" s="4">
        <v>2021</v>
      </c>
      <c r="M194" s="4" t="s">
        <v>348</v>
      </c>
      <c r="N194" s="4"/>
    </row>
    <row r="195" spans="1:14" ht="60">
      <c r="A195" s="4" t="str">
        <f>"2023-06-22"</f>
        <v>2023-06-22</v>
      </c>
      <c r="B195" s="4" t="str">
        <f>"1800"</f>
        <v>1800</v>
      </c>
      <c r="C195" s="5" t="s">
        <v>162</v>
      </c>
      <c r="D195" s="5" t="s">
        <v>349</v>
      </c>
      <c r="E195" s="4" t="str">
        <f>"2022"</f>
        <v>2022</v>
      </c>
      <c r="F195" s="4">
        <v>9</v>
      </c>
      <c r="G195" s="4" t="s">
        <v>20</v>
      </c>
      <c r="H195" s="4"/>
      <c r="I195" s="4" t="s">
        <v>17</v>
      </c>
      <c r="J195" s="20"/>
      <c r="K195" s="6" t="s">
        <v>163</v>
      </c>
      <c r="L195" s="4">
        <v>2022</v>
      </c>
      <c r="M195" s="4" t="s">
        <v>18</v>
      </c>
      <c r="N195" s="4"/>
    </row>
    <row r="196" spans="1:14" ht="45">
      <c r="A196" s="4" t="str">
        <f>"2023-06-22"</f>
        <v>2023-06-22</v>
      </c>
      <c r="B196" s="4" t="str">
        <f>"1830"</f>
        <v>1830</v>
      </c>
      <c r="C196" s="5" t="s">
        <v>86</v>
      </c>
      <c r="D196" s="5"/>
      <c r="E196" s="4" t="str">
        <f>"2023"</f>
        <v>2023</v>
      </c>
      <c r="F196" s="4">
        <v>118</v>
      </c>
      <c r="G196" s="4" t="s">
        <v>58</v>
      </c>
      <c r="H196" s="4"/>
      <c r="I196" s="4"/>
      <c r="J196" s="20"/>
      <c r="K196" s="6" t="s">
        <v>87</v>
      </c>
      <c r="L196" s="4">
        <v>2023</v>
      </c>
      <c r="M196" s="4" t="s">
        <v>18</v>
      </c>
      <c r="N196" s="4"/>
    </row>
    <row r="197" spans="1:14" ht="45">
      <c r="A197" s="15" t="str">
        <f>"2023-06-22"</f>
        <v>2023-06-22</v>
      </c>
      <c r="B197" s="15" t="str">
        <f>"1840"</f>
        <v>1840</v>
      </c>
      <c r="C197" s="13" t="s">
        <v>480</v>
      </c>
      <c r="D197" s="13" t="s">
        <v>350</v>
      </c>
      <c r="E197" s="15" t="str">
        <f>"01"</f>
        <v>01</v>
      </c>
      <c r="F197" s="15">
        <v>4</v>
      </c>
      <c r="G197" s="15"/>
      <c r="H197" s="15"/>
      <c r="I197" s="15"/>
      <c r="J197" s="19" t="s">
        <v>464</v>
      </c>
      <c r="K197" s="16" t="s">
        <v>498</v>
      </c>
      <c r="L197" s="15">
        <v>2016</v>
      </c>
      <c r="M197" s="15" t="s">
        <v>28</v>
      </c>
      <c r="N197" s="15"/>
    </row>
    <row r="198" spans="1:14" ht="60">
      <c r="A198" s="15" t="str">
        <f>"2023-06-22"</f>
        <v>2023-06-22</v>
      </c>
      <c r="B198" s="15" t="str">
        <f>"1930"</f>
        <v>1930</v>
      </c>
      <c r="C198" s="13" t="s">
        <v>351</v>
      </c>
      <c r="D198" s="13" t="s">
        <v>353</v>
      </c>
      <c r="E198" s="15" t="str">
        <f>"03"</f>
        <v>03</v>
      </c>
      <c r="F198" s="15">
        <v>12</v>
      </c>
      <c r="G198" s="15" t="s">
        <v>14</v>
      </c>
      <c r="H198" s="15"/>
      <c r="I198" s="15" t="s">
        <v>17</v>
      </c>
      <c r="J198" s="19" t="s">
        <v>474</v>
      </c>
      <c r="K198" s="16" t="s">
        <v>352</v>
      </c>
      <c r="L198" s="15">
        <v>2019</v>
      </c>
      <c r="M198" s="15" t="s">
        <v>18</v>
      </c>
      <c r="N198" s="15"/>
    </row>
    <row r="199" spans="1:14" ht="60">
      <c r="A199" s="15" t="str">
        <f>"2023-06-22"</f>
        <v>2023-06-22</v>
      </c>
      <c r="B199" s="15" t="str">
        <f>"2030"</f>
        <v>2030</v>
      </c>
      <c r="C199" s="13" t="s">
        <v>354</v>
      </c>
      <c r="D199" s="13" t="s">
        <v>492</v>
      </c>
      <c r="E199" s="15" t="str">
        <f>"01"</f>
        <v>01</v>
      </c>
      <c r="F199" s="15">
        <v>2</v>
      </c>
      <c r="G199" s="15"/>
      <c r="H199" s="15"/>
      <c r="I199" s="15"/>
      <c r="J199" s="19" t="s">
        <v>467</v>
      </c>
      <c r="K199" s="16" t="s">
        <v>355</v>
      </c>
      <c r="L199" s="15">
        <v>2020</v>
      </c>
      <c r="M199" s="15" t="s">
        <v>18</v>
      </c>
      <c r="N199" s="15"/>
    </row>
    <row r="200" spans="1:14" ht="60">
      <c r="A200" s="15" t="str">
        <f>"2023-06-22"</f>
        <v>2023-06-22</v>
      </c>
      <c r="B200" s="15" t="str">
        <f>"2130"</f>
        <v>2130</v>
      </c>
      <c r="C200" s="13" t="s">
        <v>356</v>
      </c>
      <c r="D200" s="13" t="s">
        <v>94</v>
      </c>
      <c r="E200" s="15" t="str">
        <f>" "</f>
        <v> </v>
      </c>
      <c r="F200" s="15">
        <v>0</v>
      </c>
      <c r="G200" s="15" t="s">
        <v>93</v>
      </c>
      <c r="H200" s="15" t="s">
        <v>357</v>
      </c>
      <c r="I200" s="15" t="s">
        <v>17</v>
      </c>
      <c r="J200" s="19" t="s">
        <v>466</v>
      </c>
      <c r="K200" s="16" t="s">
        <v>358</v>
      </c>
      <c r="L200" s="15">
        <v>1998</v>
      </c>
      <c r="M200" s="15" t="s">
        <v>18</v>
      </c>
      <c r="N200" s="15" t="s">
        <v>23</v>
      </c>
    </row>
    <row r="201" spans="1:14" ht="30">
      <c r="A201" s="4" t="str">
        <f>"2023-06-22"</f>
        <v>2023-06-22</v>
      </c>
      <c r="B201" s="4" t="str">
        <f>"2300"</f>
        <v>2300</v>
      </c>
      <c r="C201" s="5" t="s">
        <v>359</v>
      </c>
      <c r="D201" s="5" t="s">
        <v>361</v>
      </c>
      <c r="E201" s="4" t="str">
        <f>"01"</f>
        <v>01</v>
      </c>
      <c r="F201" s="4">
        <v>1</v>
      </c>
      <c r="G201" s="4" t="s">
        <v>14</v>
      </c>
      <c r="H201" s="4" t="s">
        <v>172</v>
      </c>
      <c r="I201" s="4" t="s">
        <v>17</v>
      </c>
      <c r="J201" s="20"/>
      <c r="K201" s="6" t="s">
        <v>360</v>
      </c>
      <c r="L201" s="4">
        <v>2022</v>
      </c>
      <c r="M201" s="4" t="s">
        <v>133</v>
      </c>
      <c r="N201" s="4"/>
    </row>
    <row r="202" spans="1:14" ht="60">
      <c r="A202" s="4" t="str">
        <f>"2023-06-22"</f>
        <v>2023-06-22</v>
      </c>
      <c r="B202" s="4" t="str">
        <f>"2330"</f>
        <v>2330</v>
      </c>
      <c r="C202" s="5" t="s">
        <v>102</v>
      </c>
      <c r="D202" s="5" t="s">
        <v>104</v>
      </c>
      <c r="E202" s="4" t="str">
        <f>"02"</f>
        <v>02</v>
      </c>
      <c r="F202" s="4">
        <v>0</v>
      </c>
      <c r="G202" s="4" t="s">
        <v>14</v>
      </c>
      <c r="H202" s="4"/>
      <c r="I202" s="4" t="s">
        <v>17</v>
      </c>
      <c r="J202" s="20"/>
      <c r="K202" s="6" t="s">
        <v>103</v>
      </c>
      <c r="L202" s="4">
        <v>2017</v>
      </c>
      <c r="M202" s="4" t="s">
        <v>18</v>
      </c>
      <c r="N202" s="4"/>
    </row>
    <row r="203" spans="1:14" ht="45">
      <c r="A203" s="4" t="str">
        <f>"2023-06-22"</f>
        <v>2023-06-22</v>
      </c>
      <c r="B203" s="4" t="str">
        <f>"2400"</f>
        <v>2400</v>
      </c>
      <c r="C203" s="5" t="s">
        <v>13</v>
      </c>
      <c r="D203" s="5"/>
      <c r="E203" s="4" t="str">
        <f>"03"</f>
        <v>03</v>
      </c>
      <c r="F203" s="4">
        <v>7</v>
      </c>
      <c r="G203" s="4" t="s">
        <v>14</v>
      </c>
      <c r="H203" s="4" t="s">
        <v>15</v>
      </c>
      <c r="I203" s="4" t="s">
        <v>17</v>
      </c>
      <c r="J203" s="20"/>
      <c r="K203" s="6" t="s">
        <v>16</v>
      </c>
      <c r="L203" s="4">
        <v>2012</v>
      </c>
      <c r="M203" s="4" t="s">
        <v>18</v>
      </c>
      <c r="N203" s="4"/>
    </row>
    <row r="204" spans="1:14" ht="45">
      <c r="A204" s="4" t="str">
        <f>"2023-06-22"</f>
        <v>2023-06-22</v>
      </c>
      <c r="B204" s="4" t="str">
        <f>"2500"</f>
        <v>2500</v>
      </c>
      <c r="C204" s="5" t="s">
        <v>13</v>
      </c>
      <c r="D204" s="5"/>
      <c r="E204" s="4" t="str">
        <f>"03"</f>
        <v>03</v>
      </c>
      <c r="F204" s="4">
        <v>7</v>
      </c>
      <c r="G204" s="4" t="s">
        <v>14</v>
      </c>
      <c r="H204" s="4" t="s">
        <v>15</v>
      </c>
      <c r="I204" s="4" t="s">
        <v>17</v>
      </c>
      <c r="J204" s="20"/>
      <c r="K204" s="6" t="s">
        <v>16</v>
      </c>
      <c r="L204" s="4">
        <v>2012</v>
      </c>
      <c r="M204" s="4" t="s">
        <v>18</v>
      </c>
      <c r="N204" s="4"/>
    </row>
    <row r="205" spans="1:14" ht="45">
      <c r="A205" s="4" t="str">
        <f>"2023-06-22"</f>
        <v>2023-06-22</v>
      </c>
      <c r="B205" s="4" t="str">
        <f>"2600"</f>
        <v>2600</v>
      </c>
      <c r="C205" s="5" t="s">
        <v>13</v>
      </c>
      <c r="D205" s="5"/>
      <c r="E205" s="4" t="str">
        <f>"03"</f>
        <v>03</v>
      </c>
      <c r="F205" s="4">
        <v>7</v>
      </c>
      <c r="G205" s="4" t="s">
        <v>14</v>
      </c>
      <c r="H205" s="4" t="s">
        <v>15</v>
      </c>
      <c r="I205" s="4" t="s">
        <v>17</v>
      </c>
      <c r="J205" s="20"/>
      <c r="K205" s="6" t="s">
        <v>16</v>
      </c>
      <c r="L205" s="4">
        <v>2012</v>
      </c>
      <c r="M205" s="4" t="s">
        <v>18</v>
      </c>
      <c r="N205" s="4"/>
    </row>
    <row r="206" spans="1:14" ht="45">
      <c r="A206" s="4" t="str">
        <f>"2023-06-22"</f>
        <v>2023-06-22</v>
      </c>
      <c r="B206" s="4" t="str">
        <f>"2700"</f>
        <v>2700</v>
      </c>
      <c r="C206" s="5" t="s">
        <v>13</v>
      </c>
      <c r="D206" s="5"/>
      <c r="E206" s="4" t="str">
        <f>"03"</f>
        <v>03</v>
      </c>
      <c r="F206" s="4">
        <v>7</v>
      </c>
      <c r="G206" s="4" t="s">
        <v>14</v>
      </c>
      <c r="H206" s="4" t="s">
        <v>15</v>
      </c>
      <c r="I206" s="4" t="s">
        <v>17</v>
      </c>
      <c r="J206" s="20"/>
      <c r="K206" s="6" t="s">
        <v>16</v>
      </c>
      <c r="L206" s="4">
        <v>2012</v>
      </c>
      <c r="M206" s="4" t="s">
        <v>18</v>
      </c>
      <c r="N206" s="4"/>
    </row>
    <row r="207" spans="1:14" ht="45">
      <c r="A207" s="4" t="str">
        <f>"2023-06-22"</f>
        <v>2023-06-22</v>
      </c>
      <c r="B207" s="4" t="str">
        <f>"2800"</f>
        <v>2800</v>
      </c>
      <c r="C207" s="5" t="s">
        <v>13</v>
      </c>
      <c r="D207" s="5"/>
      <c r="E207" s="4" t="str">
        <f>"03"</f>
        <v>03</v>
      </c>
      <c r="F207" s="4">
        <v>7</v>
      </c>
      <c r="G207" s="4" t="s">
        <v>14</v>
      </c>
      <c r="H207" s="4" t="s">
        <v>15</v>
      </c>
      <c r="I207" s="4" t="s">
        <v>17</v>
      </c>
      <c r="J207" s="20"/>
      <c r="K207" s="6" t="s">
        <v>16</v>
      </c>
      <c r="L207" s="4">
        <v>2012</v>
      </c>
      <c r="M207" s="4" t="s">
        <v>18</v>
      </c>
      <c r="N207" s="4"/>
    </row>
    <row r="208" spans="1:14" ht="45">
      <c r="A208" s="4" t="str">
        <f>"2023-06-23"</f>
        <v>2023-06-23</v>
      </c>
      <c r="B208" s="4" t="str">
        <f>"0500"</f>
        <v>0500</v>
      </c>
      <c r="C208" s="5" t="s">
        <v>13</v>
      </c>
      <c r="D208" s="5"/>
      <c r="E208" s="4" t="str">
        <f>"03"</f>
        <v>03</v>
      </c>
      <c r="F208" s="4">
        <v>7</v>
      </c>
      <c r="G208" s="4" t="s">
        <v>14</v>
      </c>
      <c r="H208" s="4" t="s">
        <v>15</v>
      </c>
      <c r="I208" s="4" t="s">
        <v>17</v>
      </c>
      <c r="J208" s="20"/>
      <c r="K208" s="6" t="s">
        <v>16</v>
      </c>
      <c r="L208" s="4">
        <v>2012</v>
      </c>
      <c r="M208" s="4" t="s">
        <v>18</v>
      </c>
      <c r="N208" s="4"/>
    </row>
    <row r="209" spans="1:14" ht="30">
      <c r="A209" s="4" t="str">
        <f>"2023-06-23"</f>
        <v>2023-06-23</v>
      </c>
      <c r="B209" s="4" t="str">
        <f>"0600"</f>
        <v>0600</v>
      </c>
      <c r="C209" s="5" t="s">
        <v>19</v>
      </c>
      <c r="D209" s="5" t="s">
        <v>362</v>
      </c>
      <c r="E209" s="4" t="str">
        <f>"02"</f>
        <v>02</v>
      </c>
      <c r="F209" s="4">
        <v>10</v>
      </c>
      <c r="G209" s="4" t="s">
        <v>20</v>
      </c>
      <c r="H209" s="4"/>
      <c r="I209" s="4" t="s">
        <v>17</v>
      </c>
      <c r="J209" s="20"/>
      <c r="K209" s="6" t="s">
        <v>21</v>
      </c>
      <c r="L209" s="4">
        <v>2019</v>
      </c>
      <c r="M209" s="4" t="s">
        <v>18</v>
      </c>
      <c r="N209" s="4"/>
    </row>
    <row r="210" spans="1:14" ht="30">
      <c r="A210" s="4" t="str">
        <f>"2023-06-23"</f>
        <v>2023-06-23</v>
      </c>
      <c r="B210" s="4" t="str">
        <f>"0625"</f>
        <v>0625</v>
      </c>
      <c r="C210" s="5" t="s">
        <v>19</v>
      </c>
      <c r="D210" s="5" t="s">
        <v>363</v>
      </c>
      <c r="E210" s="4" t="str">
        <f>"02"</f>
        <v>02</v>
      </c>
      <c r="F210" s="4">
        <v>11</v>
      </c>
      <c r="G210" s="4" t="s">
        <v>20</v>
      </c>
      <c r="H210" s="4"/>
      <c r="I210" s="4" t="s">
        <v>17</v>
      </c>
      <c r="J210" s="20"/>
      <c r="K210" s="6" t="s">
        <v>21</v>
      </c>
      <c r="L210" s="4">
        <v>2019</v>
      </c>
      <c r="M210" s="4" t="s">
        <v>18</v>
      </c>
      <c r="N210" s="4"/>
    </row>
    <row r="211" spans="1:14" ht="45">
      <c r="A211" s="4" t="str">
        <f>"2023-06-23"</f>
        <v>2023-06-23</v>
      </c>
      <c r="B211" s="4" t="str">
        <f>"0650"</f>
        <v>0650</v>
      </c>
      <c r="C211" s="5" t="s">
        <v>25</v>
      </c>
      <c r="D211" s="5" t="s">
        <v>365</v>
      </c>
      <c r="E211" s="4" t="str">
        <f>"02"</f>
        <v>02</v>
      </c>
      <c r="F211" s="4">
        <v>6</v>
      </c>
      <c r="G211" s="4" t="s">
        <v>20</v>
      </c>
      <c r="H211" s="4"/>
      <c r="I211" s="4" t="s">
        <v>17</v>
      </c>
      <c r="J211" s="20"/>
      <c r="K211" s="6" t="s">
        <v>364</v>
      </c>
      <c r="L211" s="4">
        <v>2018</v>
      </c>
      <c r="M211" s="4" t="s">
        <v>28</v>
      </c>
      <c r="N211" s="4"/>
    </row>
    <row r="212" spans="1:14" ht="45">
      <c r="A212" s="4" t="str">
        <f>"2023-06-23"</f>
        <v>2023-06-23</v>
      </c>
      <c r="B212" s="4" t="str">
        <f>"0715"</f>
        <v>0715</v>
      </c>
      <c r="C212" s="5" t="s">
        <v>142</v>
      </c>
      <c r="D212" s="5" t="s">
        <v>367</v>
      </c>
      <c r="E212" s="4" t="str">
        <f>"01"</f>
        <v>01</v>
      </c>
      <c r="F212" s="4">
        <v>1</v>
      </c>
      <c r="G212" s="4" t="s">
        <v>20</v>
      </c>
      <c r="H212" s="4"/>
      <c r="I212" s="4" t="s">
        <v>17</v>
      </c>
      <c r="J212" s="20"/>
      <c r="K212" s="6" t="s">
        <v>366</v>
      </c>
      <c r="L212" s="4">
        <v>2016</v>
      </c>
      <c r="M212" s="4" t="s">
        <v>18</v>
      </c>
      <c r="N212" s="4"/>
    </row>
    <row r="213" spans="1:14" ht="30">
      <c r="A213" s="4" t="str">
        <f>"2023-06-23"</f>
        <v>2023-06-23</v>
      </c>
      <c r="B213" s="4" t="str">
        <f>"0730"</f>
        <v>0730</v>
      </c>
      <c r="C213" s="5" t="s">
        <v>32</v>
      </c>
      <c r="D213" s="5"/>
      <c r="E213" s="4" t="str">
        <f>"02"</f>
        <v>02</v>
      </c>
      <c r="F213" s="4">
        <v>1</v>
      </c>
      <c r="G213" s="4" t="s">
        <v>20</v>
      </c>
      <c r="H213" s="4"/>
      <c r="I213" s="4" t="s">
        <v>17</v>
      </c>
      <c r="J213" s="20"/>
      <c r="K213" s="6" t="s">
        <v>368</v>
      </c>
      <c r="L213" s="4">
        <v>2011</v>
      </c>
      <c r="M213" s="4" t="s">
        <v>18</v>
      </c>
      <c r="N213" s="4"/>
    </row>
    <row r="214" spans="1:14" ht="30">
      <c r="A214" s="4" t="str">
        <f>"2023-06-23"</f>
        <v>2023-06-23</v>
      </c>
      <c r="B214" s="4" t="str">
        <f>"0755"</f>
        <v>0755</v>
      </c>
      <c r="C214" s="5" t="s">
        <v>36</v>
      </c>
      <c r="D214" s="5" t="s">
        <v>370</v>
      </c>
      <c r="E214" s="4" t="str">
        <f>"01"</f>
        <v>01</v>
      </c>
      <c r="F214" s="4">
        <v>6</v>
      </c>
      <c r="G214" s="4" t="s">
        <v>20</v>
      </c>
      <c r="H214" s="4"/>
      <c r="I214" s="4" t="s">
        <v>17</v>
      </c>
      <c r="J214" s="20"/>
      <c r="K214" s="6" t="s">
        <v>369</v>
      </c>
      <c r="L214" s="4">
        <v>2017</v>
      </c>
      <c r="M214" s="4" t="s">
        <v>18</v>
      </c>
      <c r="N214" s="4"/>
    </row>
    <row r="215" spans="1:14" ht="60">
      <c r="A215" s="4" t="str">
        <f>"2023-06-23"</f>
        <v>2023-06-23</v>
      </c>
      <c r="B215" s="4" t="str">
        <f>"0805"</f>
        <v>0805</v>
      </c>
      <c r="C215" s="5" t="s">
        <v>39</v>
      </c>
      <c r="D215" s="5" t="s">
        <v>372</v>
      </c>
      <c r="E215" s="4" t="str">
        <f>"01"</f>
        <v>01</v>
      </c>
      <c r="F215" s="4">
        <v>15</v>
      </c>
      <c r="G215" s="4" t="s">
        <v>20</v>
      </c>
      <c r="H215" s="4"/>
      <c r="I215" s="4" t="s">
        <v>17</v>
      </c>
      <c r="J215" s="20"/>
      <c r="K215" s="6" t="s">
        <v>371</v>
      </c>
      <c r="L215" s="4">
        <v>2020</v>
      </c>
      <c r="M215" s="4" t="s">
        <v>28</v>
      </c>
      <c r="N215" s="4"/>
    </row>
    <row r="216" spans="1:14" ht="45">
      <c r="A216" s="4" t="str">
        <f>"2023-06-23"</f>
        <v>2023-06-23</v>
      </c>
      <c r="B216" s="4" t="str">
        <f>"0815"</f>
        <v>0815</v>
      </c>
      <c r="C216" s="5" t="s">
        <v>42</v>
      </c>
      <c r="D216" s="5" t="s">
        <v>374</v>
      </c>
      <c r="E216" s="4" t="str">
        <f>"02"</f>
        <v>02</v>
      </c>
      <c r="F216" s="4">
        <v>5</v>
      </c>
      <c r="G216" s="4" t="s">
        <v>20</v>
      </c>
      <c r="H216" s="4"/>
      <c r="I216" s="4" t="s">
        <v>17</v>
      </c>
      <c r="J216" s="20"/>
      <c r="K216" s="6" t="s">
        <v>373</v>
      </c>
      <c r="L216" s="4">
        <v>2021</v>
      </c>
      <c r="M216" s="4" t="s">
        <v>45</v>
      </c>
      <c r="N216" s="4"/>
    </row>
    <row r="217" spans="1:14" ht="30">
      <c r="A217" s="4" t="str">
        <f>"2023-06-23"</f>
        <v>2023-06-23</v>
      </c>
      <c r="B217" s="4" t="str">
        <f>"0820"</f>
        <v>0820</v>
      </c>
      <c r="C217" s="5" t="s">
        <v>46</v>
      </c>
      <c r="D217" s="5" t="s">
        <v>493</v>
      </c>
      <c r="E217" s="4" t="str">
        <f>"01"</f>
        <v>01</v>
      </c>
      <c r="F217" s="4">
        <v>22</v>
      </c>
      <c r="G217" s="4" t="s">
        <v>20</v>
      </c>
      <c r="H217" s="4"/>
      <c r="I217" s="4" t="s">
        <v>17</v>
      </c>
      <c r="J217" s="20"/>
      <c r="K217" s="6" t="s">
        <v>375</v>
      </c>
      <c r="L217" s="4">
        <v>1985</v>
      </c>
      <c r="M217" s="4" t="s">
        <v>48</v>
      </c>
      <c r="N217" s="4" t="s">
        <v>23</v>
      </c>
    </row>
    <row r="218" spans="1:14" ht="45">
      <c r="A218" s="4" t="str">
        <f>"2023-06-23"</f>
        <v>2023-06-23</v>
      </c>
      <c r="B218" s="4" t="str">
        <f>"0845"</f>
        <v>0845</v>
      </c>
      <c r="C218" s="5" t="s">
        <v>49</v>
      </c>
      <c r="D218" s="5" t="s">
        <v>377</v>
      </c>
      <c r="E218" s="4" t="str">
        <f>"02"</f>
        <v>02</v>
      </c>
      <c r="F218" s="4">
        <v>8</v>
      </c>
      <c r="G218" s="4" t="s">
        <v>14</v>
      </c>
      <c r="H218" s="4" t="s">
        <v>89</v>
      </c>
      <c r="I218" s="4" t="s">
        <v>17</v>
      </c>
      <c r="J218" s="20"/>
      <c r="K218" s="6" t="s">
        <v>376</v>
      </c>
      <c r="L218" s="4">
        <v>2014</v>
      </c>
      <c r="M218" s="4" t="s">
        <v>18</v>
      </c>
      <c r="N218" s="4"/>
    </row>
    <row r="219" spans="1:14" ht="30">
      <c r="A219" s="4" t="str">
        <f>"2023-06-23"</f>
        <v>2023-06-23</v>
      </c>
      <c r="B219" s="4" t="str">
        <f>"0910"</f>
        <v>0910</v>
      </c>
      <c r="C219" s="5" t="s">
        <v>52</v>
      </c>
      <c r="D219" s="5" t="s">
        <v>379</v>
      </c>
      <c r="E219" s="4" t="str">
        <f>"04"</f>
        <v>04</v>
      </c>
      <c r="F219" s="4">
        <v>9</v>
      </c>
      <c r="G219" s="4" t="s">
        <v>20</v>
      </c>
      <c r="H219" s="4"/>
      <c r="I219" s="4" t="s">
        <v>17</v>
      </c>
      <c r="J219" s="20"/>
      <c r="K219" s="6" t="s">
        <v>378</v>
      </c>
      <c r="L219" s="4">
        <v>2020</v>
      </c>
      <c r="M219" s="4" t="s">
        <v>28</v>
      </c>
      <c r="N219" s="4"/>
    </row>
    <row r="220" spans="1:14" ht="45">
      <c r="A220" s="4" t="str">
        <f>"2023-06-23"</f>
        <v>2023-06-23</v>
      </c>
      <c r="B220" s="4" t="str">
        <f>"0935"</f>
        <v>0935</v>
      </c>
      <c r="C220" s="5" t="s">
        <v>52</v>
      </c>
      <c r="D220" s="5" t="s">
        <v>494</v>
      </c>
      <c r="E220" s="4" t="str">
        <f>"04"</f>
        <v>04</v>
      </c>
      <c r="F220" s="4">
        <v>10</v>
      </c>
      <c r="G220" s="4" t="s">
        <v>20</v>
      </c>
      <c r="H220" s="4"/>
      <c r="I220" s="4" t="s">
        <v>17</v>
      </c>
      <c r="J220" s="20"/>
      <c r="K220" s="6" t="s">
        <v>380</v>
      </c>
      <c r="L220" s="4">
        <v>2020</v>
      </c>
      <c r="M220" s="4" t="s">
        <v>28</v>
      </c>
      <c r="N220" s="4"/>
    </row>
    <row r="221" spans="1:14" ht="45">
      <c r="A221" s="4" t="str">
        <f>"2023-06-23"</f>
        <v>2023-06-23</v>
      </c>
      <c r="B221" s="4" t="str">
        <f>"1000"</f>
        <v>1000</v>
      </c>
      <c r="C221" s="5" t="s">
        <v>480</v>
      </c>
      <c r="D221" s="11" t="s">
        <v>350</v>
      </c>
      <c r="E221" s="4" t="str">
        <f>"01"</f>
        <v>01</v>
      </c>
      <c r="F221" s="4">
        <v>4</v>
      </c>
      <c r="G221" s="4"/>
      <c r="H221" s="4"/>
      <c r="I221" s="4" t="s">
        <v>17</v>
      </c>
      <c r="J221" s="20"/>
      <c r="K221" s="12" t="s">
        <v>498</v>
      </c>
      <c r="L221" s="4">
        <v>2016</v>
      </c>
      <c r="M221" s="4" t="s">
        <v>28</v>
      </c>
      <c r="N221" s="4"/>
    </row>
    <row r="222" spans="1:14" ht="45">
      <c r="A222" s="4" t="str">
        <f>"2023-06-23"</f>
        <v>2023-06-23</v>
      </c>
      <c r="B222" s="4" t="str">
        <f>"1050"</f>
        <v>1050</v>
      </c>
      <c r="C222" s="5" t="s">
        <v>255</v>
      </c>
      <c r="D222" s="5" t="s">
        <v>382</v>
      </c>
      <c r="E222" s="4" t="str">
        <f>"01"</f>
        <v>01</v>
      </c>
      <c r="F222" s="4">
        <v>15</v>
      </c>
      <c r="G222" s="4" t="s">
        <v>20</v>
      </c>
      <c r="H222" s="4"/>
      <c r="I222" s="4" t="s">
        <v>17</v>
      </c>
      <c r="J222" s="20"/>
      <c r="K222" s="6" t="s">
        <v>381</v>
      </c>
      <c r="L222" s="4">
        <v>2019</v>
      </c>
      <c r="M222" s="4" t="s">
        <v>133</v>
      </c>
      <c r="N222" s="4"/>
    </row>
    <row r="223" spans="1:14" ht="60">
      <c r="A223" s="4" t="str">
        <f>"2023-06-23"</f>
        <v>2023-06-23</v>
      </c>
      <c r="B223" s="4" t="str">
        <f>"1100"</f>
        <v>1100</v>
      </c>
      <c r="C223" s="5" t="s">
        <v>351</v>
      </c>
      <c r="D223" s="5" t="s">
        <v>353</v>
      </c>
      <c r="E223" s="4" t="str">
        <f>"03"</f>
        <v>03</v>
      </c>
      <c r="F223" s="4">
        <v>12</v>
      </c>
      <c r="G223" s="4" t="s">
        <v>14</v>
      </c>
      <c r="H223" s="4"/>
      <c r="I223" s="4" t="s">
        <v>17</v>
      </c>
      <c r="J223" s="20"/>
      <c r="K223" s="6" t="s">
        <v>352</v>
      </c>
      <c r="L223" s="4">
        <v>2019</v>
      </c>
      <c r="M223" s="4" t="s">
        <v>18</v>
      </c>
      <c r="N223" s="4"/>
    </row>
    <row r="224" spans="1:14" ht="60">
      <c r="A224" s="4" t="str">
        <f>"2023-06-23"</f>
        <v>2023-06-23</v>
      </c>
      <c r="B224" s="4" t="str">
        <f>"1200"</f>
        <v>1200</v>
      </c>
      <c r="C224" s="5" t="s">
        <v>356</v>
      </c>
      <c r="D224" s="5" t="s">
        <v>94</v>
      </c>
      <c r="E224" s="4" t="str">
        <f>" "</f>
        <v> </v>
      </c>
      <c r="F224" s="4">
        <v>0</v>
      </c>
      <c r="G224" s="4" t="s">
        <v>93</v>
      </c>
      <c r="H224" s="4" t="s">
        <v>357</v>
      </c>
      <c r="I224" s="4" t="s">
        <v>17</v>
      </c>
      <c r="J224" s="20"/>
      <c r="K224" s="6" t="s">
        <v>358</v>
      </c>
      <c r="L224" s="4">
        <v>1998</v>
      </c>
      <c r="M224" s="4" t="s">
        <v>18</v>
      </c>
      <c r="N224" s="4" t="s">
        <v>23</v>
      </c>
    </row>
    <row r="225" spans="1:14" ht="60">
      <c r="A225" s="4" t="str">
        <f>"2023-06-23"</f>
        <v>2023-06-23</v>
      </c>
      <c r="B225" s="4" t="str">
        <f>"1330"</f>
        <v>1330</v>
      </c>
      <c r="C225" s="5" t="s">
        <v>102</v>
      </c>
      <c r="D225" s="5" t="s">
        <v>104</v>
      </c>
      <c r="E225" s="4" t="str">
        <f>"02"</f>
        <v>02</v>
      </c>
      <c r="F225" s="4">
        <v>0</v>
      </c>
      <c r="G225" s="4" t="s">
        <v>14</v>
      </c>
      <c r="H225" s="4"/>
      <c r="I225" s="4" t="s">
        <v>17</v>
      </c>
      <c r="J225" s="20"/>
      <c r="K225" s="6" t="s">
        <v>103</v>
      </c>
      <c r="L225" s="4">
        <v>2017</v>
      </c>
      <c r="M225" s="4" t="s">
        <v>18</v>
      </c>
      <c r="N225" s="4"/>
    </row>
    <row r="226" spans="1:14" ht="45">
      <c r="A226" s="4" t="str">
        <f>"2023-06-23"</f>
        <v>2023-06-23</v>
      </c>
      <c r="B226" s="4" t="str">
        <f>"1400"</f>
        <v>1400</v>
      </c>
      <c r="C226" s="5" t="s">
        <v>130</v>
      </c>
      <c r="D226" s="5"/>
      <c r="E226" s="4" t="str">
        <f>"04"</f>
        <v>04</v>
      </c>
      <c r="F226" s="4">
        <v>194</v>
      </c>
      <c r="G226" s="4" t="s">
        <v>14</v>
      </c>
      <c r="H226" s="4" t="s">
        <v>265</v>
      </c>
      <c r="I226" s="4" t="s">
        <v>17</v>
      </c>
      <c r="J226" s="20"/>
      <c r="K226" s="6" t="s">
        <v>383</v>
      </c>
      <c r="L226" s="4">
        <v>2022</v>
      </c>
      <c r="M226" s="4" t="s">
        <v>133</v>
      </c>
      <c r="N226" s="4"/>
    </row>
    <row r="227" spans="1:14" ht="45">
      <c r="A227" s="4" t="str">
        <f>"2023-06-23"</f>
        <v>2023-06-23</v>
      </c>
      <c r="B227" s="4" t="str">
        <f>"1430"</f>
        <v>1430</v>
      </c>
      <c r="C227" s="5" t="s">
        <v>134</v>
      </c>
      <c r="D227" s="5" t="s">
        <v>385</v>
      </c>
      <c r="E227" s="4" t="str">
        <f>"03"</f>
        <v>03</v>
      </c>
      <c r="F227" s="4">
        <v>6</v>
      </c>
      <c r="G227" s="4" t="s">
        <v>20</v>
      </c>
      <c r="H227" s="4"/>
      <c r="I227" s="4" t="s">
        <v>17</v>
      </c>
      <c r="J227" s="20"/>
      <c r="K227" s="6" t="s">
        <v>384</v>
      </c>
      <c r="L227" s="4">
        <v>0</v>
      </c>
      <c r="M227" s="4" t="s">
        <v>18</v>
      </c>
      <c r="N227" s="4"/>
    </row>
    <row r="228" spans="1:14" ht="60">
      <c r="A228" s="4" t="str">
        <f>"2023-06-23"</f>
        <v>2023-06-23</v>
      </c>
      <c r="B228" s="4" t="str">
        <f>"1500"</f>
        <v>1500</v>
      </c>
      <c r="C228" s="5" t="s">
        <v>137</v>
      </c>
      <c r="D228" s="5" t="s">
        <v>387</v>
      </c>
      <c r="E228" s="4" t="str">
        <f>"02"</f>
        <v>02</v>
      </c>
      <c r="F228" s="4">
        <v>2</v>
      </c>
      <c r="G228" s="4" t="s">
        <v>20</v>
      </c>
      <c r="H228" s="4"/>
      <c r="I228" s="4" t="s">
        <v>17</v>
      </c>
      <c r="J228" s="20"/>
      <c r="K228" s="6" t="s">
        <v>386</v>
      </c>
      <c r="L228" s="4">
        <v>2019</v>
      </c>
      <c r="M228" s="4" t="s">
        <v>35</v>
      </c>
      <c r="N228" s="4"/>
    </row>
    <row r="229" spans="1:14" ht="45">
      <c r="A229" s="4" t="str">
        <f>"2023-06-23"</f>
        <v>2023-06-23</v>
      </c>
      <c r="B229" s="4" t="str">
        <f>"1525"</f>
        <v>1525</v>
      </c>
      <c r="C229" s="5" t="s">
        <v>333</v>
      </c>
      <c r="D229" s="5" t="s">
        <v>389</v>
      </c>
      <c r="E229" s="4" t="str">
        <f>"01"</f>
        <v>01</v>
      </c>
      <c r="F229" s="4">
        <v>3</v>
      </c>
      <c r="G229" s="4" t="s">
        <v>20</v>
      </c>
      <c r="H229" s="4"/>
      <c r="I229" s="4" t="s">
        <v>17</v>
      </c>
      <c r="J229" s="20"/>
      <c r="K229" s="6" t="s">
        <v>388</v>
      </c>
      <c r="L229" s="4">
        <v>0</v>
      </c>
      <c r="M229" s="4" t="s">
        <v>94</v>
      </c>
      <c r="N229" s="4" t="s">
        <v>23</v>
      </c>
    </row>
    <row r="230" spans="1:14" ht="60">
      <c r="A230" s="4" t="str">
        <f>"2023-06-23"</f>
        <v>2023-06-23</v>
      </c>
      <c r="B230" s="4" t="str">
        <f>"1540"</f>
        <v>1540</v>
      </c>
      <c r="C230" s="5" t="s">
        <v>29</v>
      </c>
      <c r="D230" s="5" t="s">
        <v>31</v>
      </c>
      <c r="E230" s="4" t="str">
        <f>"02"</f>
        <v>02</v>
      </c>
      <c r="F230" s="4">
        <v>4</v>
      </c>
      <c r="G230" s="4" t="s">
        <v>20</v>
      </c>
      <c r="H230" s="4"/>
      <c r="I230" s="4" t="s">
        <v>17</v>
      </c>
      <c r="J230" s="20"/>
      <c r="K230" s="6" t="s">
        <v>30</v>
      </c>
      <c r="L230" s="4">
        <v>2018</v>
      </c>
      <c r="M230" s="4" t="s">
        <v>18</v>
      </c>
      <c r="N230" s="4"/>
    </row>
    <row r="231" spans="1:14" ht="30">
      <c r="A231" s="4" t="str">
        <f>"2023-06-23"</f>
        <v>2023-06-23</v>
      </c>
      <c r="B231" s="4" t="str">
        <f>"1555"</f>
        <v>1555</v>
      </c>
      <c r="C231" s="5" t="s">
        <v>145</v>
      </c>
      <c r="D231" s="5" t="s">
        <v>391</v>
      </c>
      <c r="E231" s="4" t="str">
        <f>"01"</f>
        <v>01</v>
      </c>
      <c r="F231" s="4">
        <v>4</v>
      </c>
      <c r="G231" s="4" t="s">
        <v>20</v>
      </c>
      <c r="H231" s="4"/>
      <c r="I231" s="4" t="s">
        <v>17</v>
      </c>
      <c r="J231" s="20"/>
      <c r="K231" s="6" t="s">
        <v>390</v>
      </c>
      <c r="L231" s="4">
        <v>2021</v>
      </c>
      <c r="M231" s="4" t="s">
        <v>28</v>
      </c>
      <c r="N231" s="4"/>
    </row>
    <row r="232" spans="1:14" ht="60">
      <c r="A232" s="4" t="str">
        <f>"2023-06-23"</f>
        <v>2023-06-23</v>
      </c>
      <c r="B232" s="4" t="str">
        <f>"1600"</f>
        <v>1600</v>
      </c>
      <c r="C232" s="5" t="s">
        <v>148</v>
      </c>
      <c r="D232" s="5" t="s">
        <v>393</v>
      </c>
      <c r="E232" s="4" t="str">
        <f>"01"</f>
        <v>01</v>
      </c>
      <c r="F232" s="4">
        <v>8</v>
      </c>
      <c r="G232" s="4" t="s">
        <v>20</v>
      </c>
      <c r="H232" s="4"/>
      <c r="I232" s="4" t="s">
        <v>17</v>
      </c>
      <c r="J232" s="20"/>
      <c r="K232" s="6" t="s">
        <v>392</v>
      </c>
      <c r="L232" s="4">
        <v>2019</v>
      </c>
      <c r="M232" s="4" t="s">
        <v>18</v>
      </c>
      <c r="N232" s="4" t="s">
        <v>23</v>
      </c>
    </row>
    <row r="233" spans="1:14" ht="60">
      <c r="A233" s="4" t="str">
        <f>"2023-06-23"</f>
        <v>2023-06-23</v>
      </c>
      <c r="B233" s="4" t="str">
        <f>"1630"</f>
        <v>1630</v>
      </c>
      <c r="C233" s="5" t="s">
        <v>46</v>
      </c>
      <c r="D233" s="5" t="s">
        <v>395</v>
      </c>
      <c r="E233" s="4" t="str">
        <f>"01"</f>
        <v>01</v>
      </c>
      <c r="F233" s="4">
        <v>7</v>
      </c>
      <c r="G233" s="4" t="s">
        <v>14</v>
      </c>
      <c r="H233" s="4"/>
      <c r="I233" s="4" t="s">
        <v>17</v>
      </c>
      <c r="J233" s="20"/>
      <c r="K233" s="6" t="s">
        <v>394</v>
      </c>
      <c r="L233" s="4">
        <v>1985</v>
      </c>
      <c r="M233" s="4" t="s">
        <v>48</v>
      </c>
      <c r="N233" s="4" t="s">
        <v>23</v>
      </c>
    </row>
    <row r="234" spans="1:14" ht="60">
      <c r="A234" s="4" t="str">
        <f>"2023-06-23"</f>
        <v>2023-06-23</v>
      </c>
      <c r="B234" s="4" t="str">
        <f>"1700"</f>
        <v>1700</v>
      </c>
      <c r="C234" s="5" t="s">
        <v>154</v>
      </c>
      <c r="D234" s="5" t="s">
        <v>397</v>
      </c>
      <c r="E234" s="4" t="str">
        <f>"2019"</f>
        <v>2019</v>
      </c>
      <c r="F234" s="4">
        <v>18</v>
      </c>
      <c r="G234" s="4" t="s">
        <v>14</v>
      </c>
      <c r="H234" s="4"/>
      <c r="I234" s="4" t="s">
        <v>17</v>
      </c>
      <c r="J234" s="20"/>
      <c r="K234" s="6" t="s">
        <v>396</v>
      </c>
      <c r="L234" s="4">
        <v>2019</v>
      </c>
      <c r="M234" s="4" t="s">
        <v>18</v>
      </c>
      <c r="N234" s="4"/>
    </row>
    <row r="235" spans="1:14" ht="60">
      <c r="A235" s="4" t="str">
        <f>"2023-06-23"</f>
        <v>2023-06-23</v>
      </c>
      <c r="B235" s="4" t="str">
        <f>"1715"</f>
        <v>1715</v>
      </c>
      <c r="C235" s="5" t="s">
        <v>154</v>
      </c>
      <c r="D235" s="5" t="s">
        <v>399</v>
      </c>
      <c r="E235" s="4" t="str">
        <f>"2019"</f>
        <v>2019</v>
      </c>
      <c r="F235" s="4">
        <v>19</v>
      </c>
      <c r="G235" s="4" t="s">
        <v>14</v>
      </c>
      <c r="H235" s="4" t="s">
        <v>172</v>
      </c>
      <c r="I235" s="4" t="s">
        <v>17</v>
      </c>
      <c r="J235" s="20"/>
      <c r="K235" s="6" t="s">
        <v>398</v>
      </c>
      <c r="L235" s="4">
        <v>2019</v>
      </c>
      <c r="M235" s="4" t="s">
        <v>18</v>
      </c>
      <c r="N235" s="4"/>
    </row>
    <row r="236" spans="1:14" ht="45">
      <c r="A236" s="4" t="str">
        <f>"2023-06-23"</f>
        <v>2023-06-23</v>
      </c>
      <c r="B236" s="4" t="str">
        <f>"1730"</f>
        <v>1730</v>
      </c>
      <c r="C236" s="5" t="s">
        <v>400</v>
      </c>
      <c r="D236" s="5"/>
      <c r="E236" s="4" t="str">
        <f>"2023"</f>
        <v>2023</v>
      </c>
      <c r="F236" s="4">
        <v>23</v>
      </c>
      <c r="G236" s="4" t="s">
        <v>58</v>
      </c>
      <c r="H236" s="4"/>
      <c r="I236" s="4" t="s">
        <v>17</v>
      </c>
      <c r="J236" s="20"/>
      <c r="K236" s="6" t="s">
        <v>401</v>
      </c>
      <c r="L236" s="4">
        <v>2023</v>
      </c>
      <c r="M236" s="4" t="s">
        <v>18</v>
      </c>
      <c r="N236" s="4"/>
    </row>
    <row r="237" spans="1:14" ht="45">
      <c r="A237" s="4" t="str">
        <f>"2023-06-23"</f>
        <v>2023-06-23</v>
      </c>
      <c r="B237" s="4" t="str">
        <f>"1800"</f>
        <v>1800</v>
      </c>
      <c r="C237" s="5" t="s">
        <v>402</v>
      </c>
      <c r="D237" s="5" t="s">
        <v>404</v>
      </c>
      <c r="E237" s="4" t="str">
        <f>"02"</f>
        <v>02</v>
      </c>
      <c r="F237" s="4">
        <v>17</v>
      </c>
      <c r="G237" s="4" t="s">
        <v>20</v>
      </c>
      <c r="H237" s="4"/>
      <c r="I237" s="4" t="s">
        <v>17</v>
      </c>
      <c r="J237" s="20"/>
      <c r="K237" s="6" t="s">
        <v>403</v>
      </c>
      <c r="L237" s="4">
        <v>2020</v>
      </c>
      <c r="M237" s="4" t="s">
        <v>18</v>
      </c>
      <c r="N237" s="4"/>
    </row>
    <row r="238" spans="1:14" ht="45">
      <c r="A238" s="4" t="str">
        <f>"2023-06-23"</f>
        <v>2023-06-23</v>
      </c>
      <c r="B238" s="4" t="str">
        <f>"1820"</f>
        <v>1820</v>
      </c>
      <c r="C238" s="5" t="s">
        <v>162</v>
      </c>
      <c r="D238" s="5" t="s">
        <v>406</v>
      </c>
      <c r="E238" s="4" t="str">
        <f>"02"</f>
        <v>02</v>
      </c>
      <c r="F238" s="4">
        <v>2</v>
      </c>
      <c r="G238" s="4" t="s">
        <v>20</v>
      </c>
      <c r="H238" s="4"/>
      <c r="I238" s="4" t="s">
        <v>17</v>
      </c>
      <c r="J238" s="20"/>
      <c r="K238" s="6" t="s">
        <v>405</v>
      </c>
      <c r="L238" s="4">
        <v>2020</v>
      </c>
      <c r="M238" s="4" t="s">
        <v>18</v>
      </c>
      <c r="N238" s="4"/>
    </row>
    <row r="239" spans="1:14" ht="45">
      <c r="A239" s="15" t="str">
        <f>"2023-06-23"</f>
        <v>2023-06-23</v>
      </c>
      <c r="B239" s="15" t="str">
        <f>"1840"</f>
        <v>1840</v>
      </c>
      <c r="C239" s="13" t="s">
        <v>480</v>
      </c>
      <c r="D239" s="13" t="s">
        <v>407</v>
      </c>
      <c r="E239" s="15" t="str">
        <f>"01"</f>
        <v>01</v>
      </c>
      <c r="F239" s="15">
        <v>5</v>
      </c>
      <c r="G239" s="15"/>
      <c r="H239" s="15"/>
      <c r="I239" s="15"/>
      <c r="J239" s="19" t="s">
        <v>464</v>
      </c>
      <c r="K239" s="16" t="s">
        <v>498</v>
      </c>
      <c r="L239" s="15">
        <v>2016</v>
      </c>
      <c r="M239" s="15" t="s">
        <v>28</v>
      </c>
      <c r="N239" s="15"/>
    </row>
    <row r="240" spans="1:14" ht="60">
      <c r="A240" s="15" t="str">
        <f>"2023-06-23"</f>
        <v>2023-06-23</v>
      </c>
      <c r="B240" s="15" t="str">
        <f>"1930"</f>
        <v>1930</v>
      </c>
      <c r="C240" s="13" t="s">
        <v>408</v>
      </c>
      <c r="D240" s="13" t="s">
        <v>409</v>
      </c>
      <c r="E240" s="15" t="str">
        <f>"01"</f>
        <v>01</v>
      </c>
      <c r="F240" s="15">
        <v>7</v>
      </c>
      <c r="G240" s="15" t="s">
        <v>14</v>
      </c>
      <c r="H240" s="15" t="s">
        <v>78</v>
      </c>
      <c r="I240" s="15"/>
      <c r="J240" s="19" t="s">
        <v>475</v>
      </c>
      <c r="K240" s="16" t="s">
        <v>500</v>
      </c>
      <c r="L240" s="15">
        <v>2022</v>
      </c>
      <c r="M240" s="15" t="s">
        <v>133</v>
      </c>
      <c r="N240" s="15"/>
    </row>
    <row r="241" spans="1:14" ht="60">
      <c r="A241" s="15" t="str">
        <f>"2023-06-23"</f>
        <v>2023-06-23</v>
      </c>
      <c r="B241" s="15" t="str">
        <f>"2000"</f>
        <v>2000</v>
      </c>
      <c r="C241" s="13" t="s">
        <v>502</v>
      </c>
      <c r="D241" s="13" t="s">
        <v>94</v>
      </c>
      <c r="E241" s="15" t="str">
        <f>" "</f>
        <v> </v>
      </c>
      <c r="F241" s="15">
        <v>0</v>
      </c>
      <c r="G241" s="15"/>
      <c r="H241" s="15"/>
      <c r="I241" s="15"/>
      <c r="J241" s="19" t="s">
        <v>476</v>
      </c>
      <c r="K241" s="16" t="s">
        <v>501</v>
      </c>
      <c r="L241" s="15">
        <v>1968</v>
      </c>
      <c r="M241" s="15" t="s">
        <v>35</v>
      </c>
      <c r="N241" s="15"/>
    </row>
    <row r="242" spans="1:14" ht="45">
      <c r="A242" s="15" t="str">
        <f>"2023-06-23"</f>
        <v>2023-06-23</v>
      </c>
      <c r="B242" s="15" t="str">
        <f>"2235"</f>
        <v>2235</v>
      </c>
      <c r="C242" s="13" t="s">
        <v>351</v>
      </c>
      <c r="D242" s="13" t="s">
        <v>411</v>
      </c>
      <c r="E242" s="15" t="str">
        <f>"03"</f>
        <v>03</v>
      </c>
      <c r="F242" s="15">
        <v>9</v>
      </c>
      <c r="G242" s="15" t="s">
        <v>14</v>
      </c>
      <c r="H242" s="15"/>
      <c r="I242" s="15" t="s">
        <v>17</v>
      </c>
      <c r="J242" s="19" t="s">
        <v>474</v>
      </c>
      <c r="K242" s="16" t="s">
        <v>410</v>
      </c>
      <c r="L242" s="15">
        <v>2019</v>
      </c>
      <c r="M242" s="15" t="s">
        <v>18</v>
      </c>
      <c r="N242" s="15"/>
    </row>
    <row r="243" spans="1:14" ht="15">
      <c r="A243" s="4" t="str">
        <f>"2023-06-23"</f>
        <v>2023-06-23</v>
      </c>
      <c r="B243" s="4" t="str">
        <f>"2335"</f>
        <v>2335</v>
      </c>
      <c r="C243" s="5" t="s">
        <v>412</v>
      </c>
      <c r="D243" s="5"/>
      <c r="E243" s="4" t="str">
        <f>"2022"</f>
        <v>2022</v>
      </c>
      <c r="F243" s="4">
        <v>0</v>
      </c>
      <c r="G243" s="4" t="s">
        <v>20</v>
      </c>
      <c r="H243" s="4"/>
      <c r="I243" s="4" t="s">
        <v>17</v>
      </c>
      <c r="J243" s="20"/>
      <c r="K243" s="6" t="s">
        <v>413</v>
      </c>
      <c r="L243" s="4">
        <v>2022</v>
      </c>
      <c r="M243" s="4" t="s">
        <v>18</v>
      </c>
      <c r="N243" s="4"/>
    </row>
    <row r="244" spans="1:14" ht="45">
      <c r="A244" s="4" t="str">
        <f>"2023-06-23"</f>
        <v>2023-06-23</v>
      </c>
      <c r="B244" s="4" t="str">
        <f>"2400"</f>
        <v>2400</v>
      </c>
      <c r="C244" s="5" t="s">
        <v>13</v>
      </c>
      <c r="D244" s="5"/>
      <c r="E244" s="4" t="str">
        <f>"03"</f>
        <v>03</v>
      </c>
      <c r="F244" s="4">
        <v>8</v>
      </c>
      <c r="G244" s="4" t="s">
        <v>14</v>
      </c>
      <c r="H244" s="4" t="s">
        <v>15</v>
      </c>
      <c r="I244" s="4" t="s">
        <v>17</v>
      </c>
      <c r="J244" s="20"/>
      <c r="K244" s="6" t="s">
        <v>16</v>
      </c>
      <c r="L244" s="4">
        <v>2012</v>
      </c>
      <c r="M244" s="4" t="s">
        <v>18</v>
      </c>
      <c r="N244" s="4"/>
    </row>
    <row r="245" spans="1:14" ht="45">
      <c r="A245" s="4" t="str">
        <f>"2023-06-23"</f>
        <v>2023-06-23</v>
      </c>
      <c r="B245" s="4" t="str">
        <f>"2500"</f>
        <v>2500</v>
      </c>
      <c r="C245" s="5" t="s">
        <v>13</v>
      </c>
      <c r="D245" s="5"/>
      <c r="E245" s="4" t="str">
        <f>"03"</f>
        <v>03</v>
      </c>
      <c r="F245" s="4">
        <v>8</v>
      </c>
      <c r="G245" s="4" t="s">
        <v>14</v>
      </c>
      <c r="H245" s="4" t="s">
        <v>15</v>
      </c>
      <c r="I245" s="4" t="s">
        <v>17</v>
      </c>
      <c r="J245" s="20"/>
      <c r="K245" s="6" t="s">
        <v>16</v>
      </c>
      <c r="L245" s="4">
        <v>2012</v>
      </c>
      <c r="M245" s="4" t="s">
        <v>18</v>
      </c>
      <c r="N245" s="4"/>
    </row>
    <row r="246" spans="1:14" ht="45">
      <c r="A246" s="4" t="str">
        <f>"2023-06-23"</f>
        <v>2023-06-23</v>
      </c>
      <c r="B246" s="4" t="str">
        <f>"2600"</f>
        <v>2600</v>
      </c>
      <c r="C246" s="5" t="s">
        <v>13</v>
      </c>
      <c r="D246" s="5"/>
      <c r="E246" s="4" t="str">
        <f>"03"</f>
        <v>03</v>
      </c>
      <c r="F246" s="4">
        <v>8</v>
      </c>
      <c r="G246" s="4" t="s">
        <v>14</v>
      </c>
      <c r="H246" s="4" t="s">
        <v>15</v>
      </c>
      <c r="I246" s="4" t="s">
        <v>17</v>
      </c>
      <c r="J246" s="20"/>
      <c r="K246" s="6" t="s">
        <v>16</v>
      </c>
      <c r="L246" s="4">
        <v>2012</v>
      </c>
      <c r="M246" s="4" t="s">
        <v>18</v>
      </c>
      <c r="N246" s="4"/>
    </row>
    <row r="247" spans="1:14" ht="45">
      <c r="A247" s="4" t="str">
        <f>"2023-06-23"</f>
        <v>2023-06-23</v>
      </c>
      <c r="B247" s="4" t="str">
        <f>"2700"</f>
        <v>2700</v>
      </c>
      <c r="C247" s="5" t="s">
        <v>13</v>
      </c>
      <c r="D247" s="5"/>
      <c r="E247" s="4" t="str">
        <f>"03"</f>
        <v>03</v>
      </c>
      <c r="F247" s="4">
        <v>8</v>
      </c>
      <c r="G247" s="4" t="s">
        <v>14</v>
      </c>
      <c r="H247" s="4" t="s">
        <v>15</v>
      </c>
      <c r="I247" s="4" t="s">
        <v>17</v>
      </c>
      <c r="J247" s="20"/>
      <c r="K247" s="6" t="s">
        <v>16</v>
      </c>
      <c r="L247" s="4">
        <v>2012</v>
      </c>
      <c r="M247" s="4" t="s">
        <v>18</v>
      </c>
      <c r="N247" s="4"/>
    </row>
    <row r="248" spans="1:14" ht="45">
      <c r="A248" s="4" t="str">
        <f>"2023-06-23"</f>
        <v>2023-06-23</v>
      </c>
      <c r="B248" s="4" t="str">
        <f>"2800"</f>
        <v>2800</v>
      </c>
      <c r="C248" s="5" t="s">
        <v>13</v>
      </c>
      <c r="D248" s="5"/>
      <c r="E248" s="4" t="str">
        <f>"03"</f>
        <v>03</v>
      </c>
      <c r="F248" s="4">
        <v>8</v>
      </c>
      <c r="G248" s="4" t="s">
        <v>14</v>
      </c>
      <c r="H248" s="4" t="s">
        <v>15</v>
      </c>
      <c r="I248" s="4" t="s">
        <v>17</v>
      </c>
      <c r="J248" s="20"/>
      <c r="K248" s="6" t="s">
        <v>16</v>
      </c>
      <c r="L248" s="4">
        <v>2012</v>
      </c>
      <c r="M248" s="4" t="s">
        <v>18</v>
      </c>
      <c r="N248" s="4"/>
    </row>
    <row r="249" spans="1:14" ht="45">
      <c r="A249" s="4" t="str">
        <f>"2023-06-24"</f>
        <v>2023-06-24</v>
      </c>
      <c r="B249" s="4" t="str">
        <f>"0500"</f>
        <v>0500</v>
      </c>
      <c r="C249" s="5" t="s">
        <v>13</v>
      </c>
      <c r="D249" s="5"/>
      <c r="E249" s="4" t="str">
        <f>"03"</f>
        <v>03</v>
      </c>
      <c r="F249" s="4">
        <v>8</v>
      </c>
      <c r="G249" s="4" t="s">
        <v>14</v>
      </c>
      <c r="H249" s="4" t="s">
        <v>15</v>
      </c>
      <c r="I249" s="4" t="s">
        <v>17</v>
      </c>
      <c r="J249" s="20"/>
      <c r="K249" s="6" t="s">
        <v>16</v>
      </c>
      <c r="L249" s="4">
        <v>2012</v>
      </c>
      <c r="M249" s="4" t="s">
        <v>18</v>
      </c>
      <c r="N249" s="4"/>
    </row>
    <row r="250" spans="1:14" ht="30">
      <c r="A250" s="4" t="str">
        <f>"2023-06-24"</f>
        <v>2023-06-24</v>
      </c>
      <c r="B250" s="4" t="str">
        <f>"0600"</f>
        <v>0600</v>
      </c>
      <c r="C250" s="5" t="s">
        <v>19</v>
      </c>
      <c r="D250" s="5" t="s">
        <v>414</v>
      </c>
      <c r="E250" s="4" t="str">
        <f>"02"</f>
        <v>02</v>
      </c>
      <c r="F250" s="4">
        <v>12</v>
      </c>
      <c r="G250" s="4" t="s">
        <v>14</v>
      </c>
      <c r="H250" s="4"/>
      <c r="I250" s="4" t="s">
        <v>17</v>
      </c>
      <c r="J250" s="20"/>
      <c r="K250" s="6" t="s">
        <v>21</v>
      </c>
      <c r="L250" s="4">
        <v>2019</v>
      </c>
      <c r="M250" s="4" t="s">
        <v>18</v>
      </c>
      <c r="N250" s="4"/>
    </row>
    <row r="251" spans="1:14" ht="30">
      <c r="A251" s="4" t="str">
        <f>"2023-06-24"</f>
        <v>2023-06-24</v>
      </c>
      <c r="B251" s="4" t="str">
        <f>"0625"</f>
        <v>0625</v>
      </c>
      <c r="C251" s="5" t="s">
        <v>19</v>
      </c>
      <c r="D251" s="5" t="s">
        <v>22</v>
      </c>
      <c r="E251" s="4" t="str">
        <f>"02"</f>
        <v>02</v>
      </c>
      <c r="F251" s="4">
        <v>13</v>
      </c>
      <c r="G251" s="4" t="s">
        <v>20</v>
      </c>
      <c r="H251" s="4"/>
      <c r="I251" s="4" t="s">
        <v>17</v>
      </c>
      <c r="J251" s="20"/>
      <c r="K251" s="6" t="s">
        <v>21</v>
      </c>
      <c r="L251" s="4">
        <v>2019</v>
      </c>
      <c r="M251" s="4" t="s">
        <v>18</v>
      </c>
      <c r="N251" s="4"/>
    </row>
    <row r="252" spans="1:14" ht="60">
      <c r="A252" s="4" t="str">
        <f>"2023-06-24"</f>
        <v>2023-06-24</v>
      </c>
      <c r="B252" s="4" t="str">
        <f>"0650"</f>
        <v>0650</v>
      </c>
      <c r="C252" s="5" t="s">
        <v>25</v>
      </c>
      <c r="D252" s="5" t="s">
        <v>416</v>
      </c>
      <c r="E252" s="4" t="str">
        <f>"02"</f>
        <v>02</v>
      </c>
      <c r="F252" s="4">
        <v>7</v>
      </c>
      <c r="G252" s="4" t="s">
        <v>20</v>
      </c>
      <c r="H252" s="4"/>
      <c r="I252" s="4" t="s">
        <v>17</v>
      </c>
      <c r="J252" s="20"/>
      <c r="K252" s="6" t="s">
        <v>415</v>
      </c>
      <c r="L252" s="4">
        <v>2018</v>
      </c>
      <c r="M252" s="4" t="s">
        <v>28</v>
      </c>
      <c r="N252" s="4"/>
    </row>
    <row r="253" spans="1:14" ht="45">
      <c r="A253" s="4" t="str">
        <f>"2023-06-24"</f>
        <v>2023-06-24</v>
      </c>
      <c r="B253" s="4" t="str">
        <f>"0715"</f>
        <v>0715</v>
      </c>
      <c r="C253" s="5" t="s">
        <v>142</v>
      </c>
      <c r="D253" s="5" t="s">
        <v>418</v>
      </c>
      <c r="E253" s="4" t="str">
        <f>"01"</f>
        <v>01</v>
      </c>
      <c r="F253" s="4">
        <v>2</v>
      </c>
      <c r="G253" s="4" t="s">
        <v>20</v>
      </c>
      <c r="H253" s="4"/>
      <c r="I253" s="4" t="s">
        <v>17</v>
      </c>
      <c r="J253" s="20"/>
      <c r="K253" s="6" t="s">
        <v>417</v>
      </c>
      <c r="L253" s="4">
        <v>2016</v>
      </c>
      <c r="M253" s="4" t="s">
        <v>18</v>
      </c>
      <c r="N253" s="4"/>
    </row>
    <row r="254" spans="1:14" ht="30">
      <c r="A254" s="4" t="str">
        <f>"2023-06-24"</f>
        <v>2023-06-24</v>
      </c>
      <c r="B254" s="4" t="str">
        <f>"0730"</f>
        <v>0730</v>
      </c>
      <c r="C254" s="5" t="s">
        <v>32</v>
      </c>
      <c r="D254" s="5"/>
      <c r="E254" s="4" t="str">
        <f>"02"</f>
        <v>02</v>
      </c>
      <c r="F254" s="4">
        <v>2</v>
      </c>
      <c r="G254" s="4" t="s">
        <v>20</v>
      </c>
      <c r="H254" s="4"/>
      <c r="I254" s="4" t="s">
        <v>17</v>
      </c>
      <c r="J254" s="20"/>
      <c r="K254" s="6" t="s">
        <v>368</v>
      </c>
      <c r="L254" s="4">
        <v>2011</v>
      </c>
      <c r="M254" s="4" t="s">
        <v>18</v>
      </c>
      <c r="N254" s="4"/>
    </row>
    <row r="255" spans="1:14" ht="30">
      <c r="A255" s="4" t="str">
        <f>"2023-06-24"</f>
        <v>2023-06-24</v>
      </c>
      <c r="B255" s="4" t="str">
        <f>"0755"</f>
        <v>0755</v>
      </c>
      <c r="C255" s="5" t="s">
        <v>36</v>
      </c>
      <c r="D255" s="5" t="s">
        <v>420</v>
      </c>
      <c r="E255" s="4" t="str">
        <f>"01"</f>
        <v>01</v>
      </c>
      <c r="F255" s="4">
        <v>7</v>
      </c>
      <c r="G255" s="4" t="s">
        <v>20</v>
      </c>
      <c r="H255" s="4"/>
      <c r="I255" s="4" t="s">
        <v>17</v>
      </c>
      <c r="J255" s="20"/>
      <c r="K255" s="6" t="s">
        <v>419</v>
      </c>
      <c r="L255" s="4">
        <v>2017</v>
      </c>
      <c r="M255" s="4" t="s">
        <v>18</v>
      </c>
      <c r="N255" s="4"/>
    </row>
    <row r="256" spans="1:14" ht="60">
      <c r="A256" s="4" t="str">
        <f>"2023-06-24"</f>
        <v>2023-06-24</v>
      </c>
      <c r="B256" s="4" t="str">
        <f>"0805"</f>
        <v>0805</v>
      </c>
      <c r="C256" s="5" t="s">
        <v>39</v>
      </c>
      <c r="D256" s="5" t="s">
        <v>422</v>
      </c>
      <c r="E256" s="4" t="str">
        <f>"01"</f>
        <v>01</v>
      </c>
      <c r="F256" s="4">
        <v>16</v>
      </c>
      <c r="G256" s="4" t="s">
        <v>20</v>
      </c>
      <c r="H256" s="4"/>
      <c r="I256" s="4" t="s">
        <v>17</v>
      </c>
      <c r="J256" s="20"/>
      <c r="K256" s="6" t="s">
        <v>421</v>
      </c>
      <c r="L256" s="4">
        <v>2020</v>
      </c>
      <c r="M256" s="4" t="s">
        <v>28</v>
      </c>
      <c r="N256" s="4"/>
    </row>
    <row r="257" spans="1:14" ht="60">
      <c r="A257" s="4" t="str">
        <f>"2023-06-24"</f>
        <v>2023-06-24</v>
      </c>
      <c r="B257" s="4" t="str">
        <f>"0815"</f>
        <v>0815</v>
      </c>
      <c r="C257" s="5" t="s">
        <v>117</v>
      </c>
      <c r="D257" s="5" t="s">
        <v>424</v>
      </c>
      <c r="E257" s="4" t="str">
        <f>"02"</f>
        <v>02</v>
      </c>
      <c r="F257" s="4">
        <v>6</v>
      </c>
      <c r="G257" s="4" t="s">
        <v>20</v>
      </c>
      <c r="H257" s="4"/>
      <c r="I257" s="4" t="s">
        <v>17</v>
      </c>
      <c r="J257" s="20"/>
      <c r="K257" s="6" t="s">
        <v>423</v>
      </c>
      <c r="L257" s="4">
        <v>2021</v>
      </c>
      <c r="M257" s="4" t="s">
        <v>45</v>
      </c>
      <c r="N257" s="4"/>
    </row>
    <row r="258" spans="1:14" ht="60">
      <c r="A258" s="4" t="str">
        <f>"2023-06-24"</f>
        <v>2023-06-24</v>
      </c>
      <c r="B258" s="4" t="str">
        <f>"0820"</f>
        <v>0820</v>
      </c>
      <c r="C258" s="5" t="s">
        <v>46</v>
      </c>
      <c r="D258" s="5" t="s">
        <v>426</v>
      </c>
      <c r="E258" s="4" t="str">
        <f>"01"</f>
        <v>01</v>
      </c>
      <c r="F258" s="4">
        <v>23</v>
      </c>
      <c r="G258" s="4" t="s">
        <v>20</v>
      </c>
      <c r="H258" s="4"/>
      <c r="I258" s="4" t="s">
        <v>17</v>
      </c>
      <c r="J258" s="20"/>
      <c r="K258" s="6" t="s">
        <v>425</v>
      </c>
      <c r="L258" s="4">
        <v>1985</v>
      </c>
      <c r="M258" s="4" t="s">
        <v>48</v>
      </c>
      <c r="N258" s="4" t="s">
        <v>23</v>
      </c>
    </row>
    <row r="259" spans="1:14" ht="45">
      <c r="A259" s="4" t="str">
        <f>"2023-06-24"</f>
        <v>2023-06-24</v>
      </c>
      <c r="B259" s="4" t="str">
        <f>"0845"</f>
        <v>0845</v>
      </c>
      <c r="C259" s="5" t="s">
        <v>49</v>
      </c>
      <c r="D259" s="5" t="s">
        <v>428</v>
      </c>
      <c r="E259" s="4" t="str">
        <f>"02"</f>
        <v>02</v>
      </c>
      <c r="F259" s="4">
        <v>9</v>
      </c>
      <c r="G259" s="4" t="s">
        <v>14</v>
      </c>
      <c r="H259" s="4"/>
      <c r="I259" s="4" t="s">
        <v>17</v>
      </c>
      <c r="J259" s="20"/>
      <c r="K259" s="6" t="s">
        <v>427</v>
      </c>
      <c r="L259" s="4">
        <v>2014</v>
      </c>
      <c r="M259" s="4" t="s">
        <v>18</v>
      </c>
      <c r="N259" s="4"/>
    </row>
    <row r="260" spans="1:14" ht="30">
      <c r="A260" s="4" t="str">
        <f>"2023-06-24"</f>
        <v>2023-06-24</v>
      </c>
      <c r="B260" s="4" t="str">
        <f>"0910"</f>
        <v>0910</v>
      </c>
      <c r="C260" s="5" t="s">
        <v>52</v>
      </c>
      <c r="D260" s="5" t="s">
        <v>430</v>
      </c>
      <c r="E260" s="4" t="str">
        <f>"04"</f>
        <v>04</v>
      </c>
      <c r="F260" s="4">
        <v>11</v>
      </c>
      <c r="G260" s="4" t="s">
        <v>20</v>
      </c>
      <c r="H260" s="4"/>
      <c r="I260" s="4" t="s">
        <v>17</v>
      </c>
      <c r="J260" s="20"/>
      <c r="K260" s="6" t="s">
        <v>429</v>
      </c>
      <c r="L260" s="4">
        <v>2020</v>
      </c>
      <c r="M260" s="4" t="s">
        <v>28</v>
      </c>
      <c r="N260" s="4"/>
    </row>
    <row r="261" spans="1:14" ht="60">
      <c r="A261" s="4" t="str">
        <f>"2023-06-24"</f>
        <v>2023-06-24</v>
      </c>
      <c r="B261" s="4" t="str">
        <f>"0935"</f>
        <v>0935</v>
      </c>
      <c r="C261" s="5" t="s">
        <v>52</v>
      </c>
      <c r="D261" s="5" t="s">
        <v>495</v>
      </c>
      <c r="E261" s="4" t="str">
        <f>"04"</f>
        <v>04</v>
      </c>
      <c r="F261" s="4">
        <v>12</v>
      </c>
      <c r="G261" s="4" t="s">
        <v>20</v>
      </c>
      <c r="H261" s="4"/>
      <c r="I261" s="4" t="s">
        <v>17</v>
      </c>
      <c r="J261" s="20"/>
      <c r="K261" s="6" t="s">
        <v>431</v>
      </c>
      <c r="L261" s="4">
        <v>2020</v>
      </c>
      <c r="M261" s="4" t="s">
        <v>28</v>
      </c>
      <c r="N261" s="4"/>
    </row>
    <row r="262" spans="1:14" ht="60">
      <c r="A262" s="4" t="str">
        <f>"2023-06-24"</f>
        <v>2023-06-24</v>
      </c>
      <c r="B262" s="4" t="str">
        <f>"1000"</f>
        <v>1000</v>
      </c>
      <c r="C262" s="5" t="s">
        <v>502</v>
      </c>
      <c r="D262" s="5" t="s">
        <v>94</v>
      </c>
      <c r="E262" s="4" t="str">
        <f>" "</f>
        <v> </v>
      </c>
      <c r="F262" s="4">
        <v>0</v>
      </c>
      <c r="G262" s="4"/>
      <c r="H262" s="4"/>
      <c r="I262" s="4" t="s">
        <v>17</v>
      </c>
      <c r="J262" s="20"/>
      <c r="K262" s="12" t="s">
        <v>501</v>
      </c>
      <c r="L262" s="4">
        <v>1968</v>
      </c>
      <c r="M262" s="4" t="s">
        <v>35</v>
      </c>
      <c r="N262" s="4"/>
    </row>
    <row r="263" spans="1:14" ht="60">
      <c r="A263" s="4" t="str">
        <f>"2023-06-24"</f>
        <v>2023-06-24</v>
      </c>
      <c r="B263" s="4" t="str">
        <f>"1235"</f>
        <v>1235</v>
      </c>
      <c r="C263" s="5" t="s">
        <v>432</v>
      </c>
      <c r="D263" s="5" t="s">
        <v>94</v>
      </c>
      <c r="E263" s="4" t="str">
        <f>" "</f>
        <v> </v>
      </c>
      <c r="F263" s="4">
        <v>0</v>
      </c>
      <c r="G263" s="4" t="s">
        <v>14</v>
      </c>
      <c r="H263" s="4" t="s">
        <v>229</v>
      </c>
      <c r="I263" s="4" t="s">
        <v>17</v>
      </c>
      <c r="J263" s="20"/>
      <c r="K263" s="6" t="s">
        <v>433</v>
      </c>
      <c r="L263" s="4">
        <v>2010</v>
      </c>
      <c r="M263" s="4" t="s">
        <v>35</v>
      </c>
      <c r="N263" s="4" t="s">
        <v>23</v>
      </c>
    </row>
    <row r="264" spans="1:14" ht="45">
      <c r="A264" s="4" t="str">
        <f>"2023-06-24"</f>
        <v>2023-06-24</v>
      </c>
      <c r="B264" s="4" t="str">
        <f>"1415"</f>
        <v>1415</v>
      </c>
      <c r="C264" s="5" t="s">
        <v>480</v>
      </c>
      <c r="D264" s="11" t="s">
        <v>407</v>
      </c>
      <c r="E264" s="4" t="str">
        <f>"01"</f>
        <v>01</v>
      </c>
      <c r="F264" s="4">
        <v>5</v>
      </c>
      <c r="G264" s="4"/>
      <c r="H264" s="4"/>
      <c r="I264" s="4" t="s">
        <v>17</v>
      </c>
      <c r="J264" s="20"/>
      <c r="K264" s="12" t="s">
        <v>498</v>
      </c>
      <c r="L264" s="4">
        <v>2016</v>
      </c>
      <c r="M264" s="4" t="s">
        <v>28</v>
      </c>
      <c r="N264" s="4"/>
    </row>
    <row r="265" spans="1:14" ht="60">
      <c r="A265" s="4" t="str">
        <f>"2023-06-24"</f>
        <v>2023-06-24</v>
      </c>
      <c r="B265" s="4" t="str">
        <f>"1505"</f>
        <v>1505</v>
      </c>
      <c r="C265" s="5" t="s">
        <v>434</v>
      </c>
      <c r="D265" s="5" t="s">
        <v>436</v>
      </c>
      <c r="E265" s="4" t="str">
        <f>"2023"</f>
        <v>2023</v>
      </c>
      <c r="F265" s="4">
        <v>2</v>
      </c>
      <c r="G265" s="4" t="s">
        <v>20</v>
      </c>
      <c r="H265" s="4"/>
      <c r="I265" s="4" t="s">
        <v>17</v>
      </c>
      <c r="J265" s="20"/>
      <c r="K265" s="6" t="s">
        <v>435</v>
      </c>
      <c r="L265" s="4">
        <v>2023</v>
      </c>
      <c r="M265" s="4" t="s">
        <v>18</v>
      </c>
      <c r="N265" s="4"/>
    </row>
    <row r="266" spans="1:14" ht="45">
      <c r="A266" s="4" t="str">
        <f>"2023-06-24"</f>
        <v>2023-06-24</v>
      </c>
      <c r="B266" s="4" t="str">
        <f>"1510"</f>
        <v>1510</v>
      </c>
      <c r="C266" s="5" t="s">
        <v>128</v>
      </c>
      <c r="D266" s="5"/>
      <c r="E266" s="4" t="str">
        <f>" "</f>
        <v> </v>
      </c>
      <c r="F266" s="4">
        <v>0</v>
      </c>
      <c r="G266" s="4" t="s">
        <v>14</v>
      </c>
      <c r="H266" s="4"/>
      <c r="I266" s="4" t="s">
        <v>17</v>
      </c>
      <c r="J266" s="20"/>
      <c r="K266" s="6" t="s">
        <v>129</v>
      </c>
      <c r="L266" s="4">
        <v>2018</v>
      </c>
      <c r="M266" s="4" t="s">
        <v>18</v>
      </c>
      <c r="N266" s="4"/>
    </row>
    <row r="267" spans="1:14" ht="45">
      <c r="A267" s="4" t="str">
        <f>"2023-06-24"</f>
        <v>2023-06-24</v>
      </c>
      <c r="B267" s="4" t="str">
        <f>"1530"</f>
        <v>1530</v>
      </c>
      <c r="C267" s="5" t="s">
        <v>437</v>
      </c>
      <c r="D267" s="5"/>
      <c r="E267" s="4" t="str">
        <f>" "</f>
        <v> </v>
      </c>
      <c r="F267" s="4">
        <v>0</v>
      </c>
      <c r="G267" s="4" t="s">
        <v>14</v>
      </c>
      <c r="H267" s="4" t="s">
        <v>172</v>
      </c>
      <c r="I267" s="4" t="s">
        <v>17</v>
      </c>
      <c r="J267" s="20"/>
      <c r="K267" s="6" t="s">
        <v>438</v>
      </c>
      <c r="L267" s="4">
        <v>2020</v>
      </c>
      <c r="M267" s="4" t="s">
        <v>18</v>
      </c>
      <c r="N267" s="4" t="s">
        <v>23</v>
      </c>
    </row>
    <row r="268" spans="1:14" ht="60">
      <c r="A268" s="4" t="str">
        <f>"2023-06-24"</f>
        <v>2023-06-24</v>
      </c>
      <c r="B268" s="4" t="str">
        <f>"1630"</f>
        <v>1630</v>
      </c>
      <c r="C268" s="5" t="s">
        <v>439</v>
      </c>
      <c r="D268" s="5"/>
      <c r="E268" s="4" t="str">
        <f>" "</f>
        <v> </v>
      </c>
      <c r="F268" s="4">
        <v>0</v>
      </c>
      <c r="G268" s="4" t="s">
        <v>14</v>
      </c>
      <c r="H268" s="4" t="s">
        <v>172</v>
      </c>
      <c r="I268" s="4" t="s">
        <v>17</v>
      </c>
      <c r="J268" s="20"/>
      <c r="K268" s="6" t="s">
        <v>440</v>
      </c>
      <c r="L268" s="4">
        <v>2021</v>
      </c>
      <c r="M268" s="4" t="s">
        <v>18</v>
      </c>
      <c r="N268" s="4"/>
    </row>
    <row r="269" spans="1:14" ht="60">
      <c r="A269" s="4" t="str">
        <f>"2023-06-24"</f>
        <v>2023-06-24</v>
      </c>
      <c r="B269" s="4" t="str">
        <f>"1730"</f>
        <v>1730</v>
      </c>
      <c r="C269" s="5" t="s">
        <v>441</v>
      </c>
      <c r="D269" s="5" t="s">
        <v>443</v>
      </c>
      <c r="E269" s="4" t="str">
        <f>"01"</f>
        <v>01</v>
      </c>
      <c r="F269" s="4">
        <v>11</v>
      </c>
      <c r="G269" s="4" t="s">
        <v>14</v>
      </c>
      <c r="H269" s="4"/>
      <c r="I269" s="4" t="s">
        <v>17</v>
      </c>
      <c r="J269" s="20"/>
      <c r="K269" s="6" t="s">
        <v>442</v>
      </c>
      <c r="L269" s="4">
        <v>2020</v>
      </c>
      <c r="M269" s="4" t="s">
        <v>28</v>
      </c>
      <c r="N269" s="4"/>
    </row>
    <row r="270" spans="1:14" ht="60">
      <c r="A270" s="4" t="str">
        <f>"2023-06-24"</f>
        <v>2023-06-24</v>
      </c>
      <c r="B270" s="4" t="str">
        <f>"1800"</f>
        <v>1800</v>
      </c>
      <c r="C270" s="5" t="s">
        <v>444</v>
      </c>
      <c r="D270" s="5" t="s">
        <v>446</v>
      </c>
      <c r="E270" s="4" t="str">
        <f>"02"</f>
        <v>02</v>
      </c>
      <c r="F270" s="4">
        <v>6</v>
      </c>
      <c r="G270" s="4" t="s">
        <v>14</v>
      </c>
      <c r="H270" s="4" t="s">
        <v>78</v>
      </c>
      <c r="I270" s="4" t="s">
        <v>17</v>
      </c>
      <c r="J270" s="20"/>
      <c r="K270" s="6" t="s">
        <v>445</v>
      </c>
      <c r="L270" s="4">
        <v>2020</v>
      </c>
      <c r="M270" s="4" t="s">
        <v>133</v>
      </c>
      <c r="N270" s="4"/>
    </row>
    <row r="271" spans="1:14" ht="45">
      <c r="A271" s="4" t="str">
        <f>"2023-06-24"</f>
        <v>2023-06-24</v>
      </c>
      <c r="B271" s="4" t="str">
        <f>"1850"</f>
        <v>1850</v>
      </c>
      <c r="C271" s="5" t="s">
        <v>86</v>
      </c>
      <c r="D271" s="5"/>
      <c r="E271" s="4" t="str">
        <f>"2023"</f>
        <v>2023</v>
      </c>
      <c r="F271" s="4">
        <v>119</v>
      </c>
      <c r="G271" s="4" t="s">
        <v>58</v>
      </c>
      <c r="H271" s="4"/>
      <c r="I271" s="4"/>
      <c r="J271" s="20"/>
      <c r="K271" s="6" t="s">
        <v>87</v>
      </c>
      <c r="L271" s="4">
        <v>2023</v>
      </c>
      <c r="M271" s="4" t="s">
        <v>18</v>
      </c>
      <c r="N271" s="4"/>
    </row>
    <row r="272" spans="1:14" ht="45">
      <c r="A272" s="15" t="str">
        <f>"2023-06-24"</f>
        <v>2023-06-24</v>
      </c>
      <c r="B272" s="15" t="str">
        <f>"1900"</f>
        <v>1900</v>
      </c>
      <c r="C272" s="13" t="s">
        <v>447</v>
      </c>
      <c r="D272" s="13" t="s">
        <v>496</v>
      </c>
      <c r="E272" s="15" t="str">
        <f>"01"</f>
        <v>01</v>
      </c>
      <c r="F272" s="15">
        <v>13</v>
      </c>
      <c r="G272" s="15" t="s">
        <v>14</v>
      </c>
      <c r="H272" s="15" t="s">
        <v>448</v>
      </c>
      <c r="I272" s="15" t="s">
        <v>17</v>
      </c>
      <c r="J272" s="19" t="s">
        <v>467</v>
      </c>
      <c r="K272" s="16" t="s">
        <v>449</v>
      </c>
      <c r="L272" s="15">
        <v>2021</v>
      </c>
      <c r="M272" s="15" t="s">
        <v>28</v>
      </c>
      <c r="N272" s="15"/>
    </row>
    <row r="273" spans="1:14" ht="60">
      <c r="A273" s="15" t="str">
        <f>"2023-06-24"</f>
        <v>2023-06-24</v>
      </c>
      <c r="B273" s="15" t="str">
        <f>"1930"</f>
        <v>1930</v>
      </c>
      <c r="C273" s="13" t="s">
        <v>450</v>
      </c>
      <c r="D273" s="13"/>
      <c r="E273" s="15" t="str">
        <f>" "</f>
        <v> </v>
      </c>
      <c r="F273" s="15">
        <v>0</v>
      </c>
      <c r="G273" s="15" t="s">
        <v>14</v>
      </c>
      <c r="H273" s="15"/>
      <c r="I273" s="15" t="s">
        <v>17</v>
      </c>
      <c r="J273" s="19" t="s">
        <v>469</v>
      </c>
      <c r="K273" s="16" t="s">
        <v>451</v>
      </c>
      <c r="L273" s="15">
        <v>2011</v>
      </c>
      <c r="M273" s="15" t="s">
        <v>45</v>
      </c>
      <c r="N273" s="15" t="s">
        <v>23</v>
      </c>
    </row>
    <row r="274" spans="1:14" ht="45">
      <c r="A274" s="15" t="str">
        <f>"2023-06-24"</f>
        <v>2023-06-24</v>
      </c>
      <c r="B274" s="15" t="str">
        <f>"2030"</f>
        <v>2030</v>
      </c>
      <c r="C274" s="13" t="s">
        <v>452</v>
      </c>
      <c r="D274" s="13" t="s">
        <v>94</v>
      </c>
      <c r="E274" s="15" t="str">
        <f>" "</f>
        <v> </v>
      </c>
      <c r="F274" s="15">
        <v>0</v>
      </c>
      <c r="G274" s="15" t="s">
        <v>99</v>
      </c>
      <c r="H274" s="15" t="s">
        <v>453</v>
      </c>
      <c r="I274" s="15" t="s">
        <v>17</v>
      </c>
      <c r="J274" s="19" t="s">
        <v>466</v>
      </c>
      <c r="K274" s="16" t="s">
        <v>454</v>
      </c>
      <c r="L274" s="15">
        <v>2013</v>
      </c>
      <c r="M274" s="15" t="s">
        <v>35</v>
      </c>
      <c r="N274" s="15"/>
    </row>
    <row r="275" spans="1:14" ht="45">
      <c r="A275" s="15" t="str">
        <f>"2023-06-24"</f>
        <v>2023-06-24</v>
      </c>
      <c r="B275" s="15" t="str">
        <f>"2205"</f>
        <v>2205</v>
      </c>
      <c r="C275" s="13" t="s">
        <v>455</v>
      </c>
      <c r="D275" s="13"/>
      <c r="E275" s="15" t="str">
        <f>" "</f>
        <v> </v>
      </c>
      <c r="F275" s="15">
        <v>0</v>
      </c>
      <c r="G275" s="15" t="s">
        <v>93</v>
      </c>
      <c r="H275" s="15" t="s">
        <v>15</v>
      </c>
      <c r="I275" s="15" t="s">
        <v>17</v>
      </c>
      <c r="J275" s="19" t="s">
        <v>469</v>
      </c>
      <c r="K275" s="16" t="s">
        <v>456</v>
      </c>
      <c r="L275" s="15">
        <v>2018</v>
      </c>
      <c r="M275" s="15" t="s">
        <v>97</v>
      </c>
      <c r="N275" s="15" t="s">
        <v>23</v>
      </c>
    </row>
    <row r="276" spans="1:14" ht="60">
      <c r="A276" s="4" t="str">
        <f>"2023-06-24"</f>
        <v>2023-06-24</v>
      </c>
      <c r="B276" s="4" t="str">
        <f>"2310"</f>
        <v>2310</v>
      </c>
      <c r="C276" s="5" t="s">
        <v>457</v>
      </c>
      <c r="D276" s="5"/>
      <c r="E276" s="4" t="str">
        <f>" "</f>
        <v> </v>
      </c>
      <c r="F276" s="4">
        <v>0</v>
      </c>
      <c r="G276" s="4" t="s">
        <v>14</v>
      </c>
      <c r="H276" s="4"/>
      <c r="I276" s="4" t="s">
        <v>17</v>
      </c>
      <c r="J276" s="18"/>
      <c r="K276" s="6" t="s">
        <v>458</v>
      </c>
      <c r="L276" s="4">
        <v>2021</v>
      </c>
      <c r="M276" s="4" t="s">
        <v>18</v>
      </c>
      <c r="N276" s="4"/>
    </row>
    <row r="277" spans="1:14" ht="45">
      <c r="A277" s="4" t="str">
        <f>"2023-06-24"</f>
        <v>2023-06-24</v>
      </c>
      <c r="B277" s="4" t="str">
        <f>"2400"</f>
        <v>2400</v>
      </c>
      <c r="C277" s="5" t="s">
        <v>13</v>
      </c>
      <c r="D277" s="5"/>
      <c r="E277" s="4" t="str">
        <f>"03"</f>
        <v>03</v>
      </c>
      <c r="F277" s="4">
        <v>9</v>
      </c>
      <c r="G277" s="4" t="s">
        <v>14</v>
      </c>
      <c r="H277" s="4"/>
      <c r="I277" s="4" t="s">
        <v>17</v>
      </c>
      <c r="J277" s="17"/>
      <c r="K277" s="6" t="s">
        <v>16</v>
      </c>
      <c r="L277" s="4">
        <v>2012</v>
      </c>
      <c r="M277" s="4" t="s">
        <v>18</v>
      </c>
      <c r="N277" s="4"/>
    </row>
    <row r="278" spans="1:14" ht="45">
      <c r="A278" s="4" t="str">
        <f>"2023-06-24"</f>
        <v>2023-06-24</v>
      </c>
      <c r="B278" s="4" t="str">
        <f>"2500"</f>
        <v>2500</v>
      </c>
      <c r="C278" s="5" t="s">
        <v>13</v>
      </c>
      <c r="D278" s="5"/>
      <c r="E278" s="4" t="str">
        <f>"03"</f>
        <v>03</v>
      </c>
      <c r="F278" s="4">
        <v>9</v>
      </c>
      <c r="G278" s="4" t="s">
        <v>14</v>
      </c>
      <c r="H278" s="4"/>
      <c r="I278" s="4" t="s">
        <v>17</v>
      </c>
      <c r="J278" s="18"/>
      <c r="K278" s="6" t="s">
        <v>16</v>
      </c>
      <c r="L278" s="4">
        <v>2012</v>
      </c>
      <c r="M278" s="4" t="s">
        <v>18</v>
      </c>
      <c r="N278" s="4"/>
    </row>
    <row r="279" spans="1:14" ht="45">
      <c r="A279" s="4" t="str">
        <f>"2023-06-24"</f>
        <v>2023-06-24</v>
      </c>
      <c r="B279" s="4" t="str">
        <f>"2600"</f>
        <v>2600</v>
      </c>
      <c r="C279" s="5" t="s">
        <v>13</v>
      </c>
      <c r="D279" s="5"/>
      <c r="E279" s="4" t="str">
        <f>"03"</f>
        <v>03</v>
      </c>
      <c r="F279" s="4">
        <v>9</v>
      </c>
      <c r="G279" s="4" t="s">
        <v>14</v>
      </c>
      <c r="H279" s="4"/>
      <c r="I279" s="4" t="s">
        <v>17</v>
      </c>
      <c r="J279" s="18"/>
      <c r="K279" s="6" t="s">
        <v>16</v>
      </c>
      <c r="L279" s="4">
        <v>2012</v>
      </c>
      <c r="M279" s="4" t="s">
        <v>18</v>
      </c>
      <c r="N279" s="4"/>
    </row>
    <row r="280" spans="1:14" ht="45">
      <c r="A280" s="4" t="str">
        <f>"2023-06-24"</f>
        <v>2023-06-24</v>
      </c>
      <c r="B280" s="4" t="str">
        <f>"2700"</f>
        <v>2700</v>
      </c>
      <c r="C280" s="5" t="s">
        <v>13</v>
      </c>
      <c r="D280" s="5"/>
      <c r="E280" s="4" t="str">
        <f>"03"</f>
        <v>03</v>
      </c>
      <c r="F280" s="4">
        <v>9</v>
      </c>
      <c r="G280" s="4" t="s">
        <v>14</v>
      </c>
      <c r="H280" s="4"/>
      <c r="I280" s="4" t="s">
        <v>17</v>
      </c>
      <c r="J280" s="18"/>
      <c r="K280" s="6" t="s">
        <v>16</v>
      </c>
      <c r="L280" s="4">
        <v>2012</v>
      </c>
      <c r="M280" s="4" t="s">
        <v>18</v>
      </c>
      <c r="N280" s="4"/>
    </row>
    <row r="281" spans="1:14" ht="45">
      <c r="A281" s="4" t="str">
        <f>"2023-06-24"</f>
        <v>2023-06-24</v>
      </c>
      <c r="B281" s="4" t="str">
        <f>"2800"</f>
        <v>2800</v>
      </c>
      <c r="C281" s="5" t="s">
        <v>13</v>
      </c>
      <c r="D281" s="5"/>
      <c r="E281" s="4" t="str">
        <f>"03"</f>
        <v>03</v>
      </c>
      <c r="F281" s="4">
        <v>9</v>
      </c>
      <c r="G281" s="4" t="s">
        <v>14</v>
      </c>
      <c r="H281" s="4"/>
      <c r="I281" s="4" t="s">
        <v>17</v>
      </c>
      <c r="J281" s="18"/>
      <c r="K281" s="6" t="s">
        <v>16</v>
      </c>
      <c r="L281" s="4">
        <v>2012</v>
      </c>
      <c r="M281" s="4" t="s">
        <v>18</v>
      </c>
      <c r="N281" s="4"/>
    </row>
  </sheetData>
  <sheetProtection/>
  <mergeCells count="1">
    <mergeCell ref="A1:C1"/>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2023-05-17T06:02:51Z</dcterms:created>
  <dcterms:modified xsi:type="dcterms:W3CDTF">2023-05-17T06:02:52Z</dcterms:modified>
  <cp:category/>
  <cp:version/>
  <cp:contentType/>
  <cp:contentStatus/>
</cp:coreProperties>
</file>