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7710" activeTab="0"/>
  </bookViews>
  <sheets>
    <sheet name="Publicity Program Guide 1411182" sheetId="1" r:id="rId1"/>
  </sheets>
  <definedNames/>
  <calcPr fullCalcOnLoad="1"/>
</workbook>
</file>

<file path=xl/sharedStrings.xml><?xml version="1.0" encoding="utf-8"?>
<sst xmlns="http://schemas.openxmlformats.org/spreadsheetml/2006/main" count="1696" uniqueCount="449">
  <si>
    <t>Date</t>
  </si>
  <si>
    <t>Start Time</t>
  </si>
  <si>
    <t>Title</t>
  </si>
  <si>
    <t>Classification</t>
  </si>
  <si>
    <t>Consumer Advice</t>
  </si>
  <si>
    <t>Digital Epg Synpopsis</t>
  </si>
  <si>
    <t>Episode Title</t>
  </si>
  <si>
    <t>Episode Number</t>
  </si>
  <si>
    <t>Repeat</t>
  </si>
  <si>
    <t>Series Number</t>
  </si>
  <si>
    <t>Year of Production</t>
  </si>
  <si>
    <t>Country of Origin</t>
  </si>
  <si>
    <t>Audio Description</t>
  </si>
  <si>
    <t>Volumz</t>
  </si>
  <si>
    <t>PG</t>
  </si>
  <si>
    <t xml:space="preserve">a l s </t>
  </si>
  <si>
    <t>Hosted by music guru Alec Doomadgee, we feature some of our best Indigenous musicians and go behind the scenes to have a 'dorris' and get the lowdown with your favourite artists from Oz and abroad.</t>
  </si>
  <si>
    <t>RPT</t>
  </si>
  <si>
    <t>AUSTRALIA</t>
  </si>
  <si>
    <t>Musomagic Outback Tracks</t>
  </si>
  <si>
    <t>G</t>
  </si>
  <si>
    <t>Showcasing songs and videos created in remote outback communities.</t>
  </si>
  <si>
    <t>Ooraminna</t>
  </si>
  <si>
    <t>Y</t>
  </si>
  <si>
    <t>Mataranka</t>
  </si>
  <si>
    <t>Coyote's Crazy Smart Science Show</t>
  </si>
  <si>
    <t>Our Youth Host, Isa and our Science Questers are inspired by the leadership of T'Sou-Ke Nation and other First Nations bringing Solar Power to their communities.</t>
  </si>
  <si>
    <t>Solar Power</t>
  </si>
  <si>
    <t>CANADA</t>
  </si>
  <si>
    <t xml:space="preserve">My Animal Friends </t>
  </si>
  <si>
    <t>A unique look at the early life and development of young animals, edited and narrated from the viewpoint of the animals themselves.</t>
  </si>
  <si>
    <t>My Animal Friends</t>
  </si>
  <si>
    <t>USA</t>
  </si>
  <si>
    <t>Molly Of Denali</t>
  </si>
  <si>
    <t>Molly finds an old photo of Grandpa as a child and is shocked to see him singing and drumming - Grandpa never sings. The Qyah Canoers are ready for their first competition.</t>
  </si>
  <si>
    <t>Rld</t>
  </si>
  <si>
    <t>Raven's Quest</t>
  </si>
  <si>
    <t>Cameron is a 10-year-old Mohawk boy from the Six Nations of the Grand River, Ontario.  Cameron is super sporty and loves to play hockey and lacrosse.</t>
  </si>
  <si>
    <t>Cameron</t>
  </si>
  <si>
    <t>Wolf Joe</t>
  </si>
  <si>
    <t>Joe believes he has magician's skills until he discovers Smudge the puppy helped in every one of his tricks but his real skill shines through when leading a rescue on a creaky bridge.</t>
  </si>
  <si>
    <t>Turtle Bay Talent Show</t>
  </si>
  <si>
    <t>Tales Of The Moana</t>
  </si>
  <si>
    <t>Fa'ata is the last mermaid left in the entire Moana - and this episode of Tales of the Moana reveals how you might be able to see her with your own eyes!</t>
  </si>
  <si>
    <t>SAMOA</t>
  </si>
  <si>
    <t>Waabiny Time</t>
  </si>
  <si>
    <t>Celebrate Nyoongar Culture and learn more about our country with Waabiny Time</t>
  </si>
  <si>
    <t xml:space="preserve">Move It Mob Style </t>
  </si>
  <si>
    <t>We're here to get you moving and keeping fit and healthy. So get your mum, dad, brothers, sisters, aunties and uncles wherever you are to come and Move it Mob Style!</t>
  </si>
  <si>
    <t>Bushwhacked</t>
  </si>
  <si>
    <t xml:space="preserve">a w </t>
  </si>
  <si>
    <t>Find out why Kamil challenges Kayne to wash his hair with camel urine in a hilarious episode of Bushwhacked with the grossest mission yet!</t>
  </si>
  <si>
    <t>Camels</t>
  </si>
  <si>
    <t>The Magic Canoe</t>
  </si>
  <si>
    <t>Julie confuses wants with needs. When she wants something, she says 'she needs it'. The Cocasse adventure will help her make the distinction between the two.</t>
  </si>
  <si>
    <t>Julie's Whims</t>
  </si>
  <si>
    <t>Rugby League 2019: Koori Knockout</t>
  </si>
  <si>
    <t>NC</t>
  </si>
  <si>
    <t>Relive all the action from the 2019 Koori Knockout from the Central Coast, NSW.</t>
  </si>
  <si>
    <t>Men's Rd 3: Waterloo Storm V Wac</t>
  </si>
  <si>
    <t>Feeding The Scrum 2022</t>
  </si>
  <si>
    <t>Join the best First Nations athletes and entertainers to talk sports, pop culture and the issues that affect us all in a fly on the wall chat between friends.</t>
  </si>
  <si>
    <t>Motor Sport: Dakar Rally 2022</t>
  </si>
  <si>
    <t>All the best moments and highlights from the Motor Sport: Dakar Rally 2022. International Motor Sport 2022.</t>
  </si>
  <si>
    <t>SAUDI ARABIA</t>
  </si>
  <si>
    <t>The Rising: Usain Bolt</t>
  </si>
  <si>
    <t xml:space="preserve"> </t>
  </si>
  <si>
    <t>Rugby Union 2022: Ella 7s</t>
  </si>
  <si>
    <t>Rugby 7s at its grassroots best played in the Ella spirit.</t>
  </si>
  <si>
    <t>Vice World Of Sports</t>
  </si>
  <si>
    <t>Amidst scandals, legislative battles and the new frontier of daily fantasy, the biggest debate in the world of sports today is gambling. Is it legal? And how do you define it?</t>
  </si>
  <si>
    <t>Away From Country</t>
  </si>
  <si>
    <t>Away From Country captures the essence of Indigenous excellence on and off the sporting field and highlights the journeys of our Indigenous sportspeople.</t>
  </si>
  <si>
    <t>Patty Mills: Out Of The Shadows</t>
  </si>
  <si>
    <t>Rugby League: Nrl NT 2022</t>
  </si>
  <si>
    <t>NRL NT First Grade Men's Premiership League 2022.</t>
  </si>
  <si>
    <t>Catch all the excitement of the NRL WA's Women's First Grade Premiership League of 2022.</t>
  </si>
  <si>
    <t>Nitv News Update 2022</t>
  </si>
  <si>
    <t>The latest news from the oldest living culture, Join Natalie Ahmat and the team of NITV journalists for stories from an Indigenous perspective.</t>
  </si>
  <si>
    <t>Animal Babies - First Year On Earth</t>
  </si>
  <si>
    <t>Three wildlife camera operators follow six iconic baby animals as they face the challenges of surviving their first year on Earth.</t>
  </si>
  <si>
    <t>UNITED KINGDOM</t>
  </si>
  <si>
    <t>The Ghan: Australia's Greatest Train</t>
  </si>
  <si>
    <t>Inspired by the highly successful concept of 'Slow TV', this is an Australian-first immersive journey on Australia's most iconic railway that reveals the stunning vistas from Adelaide to Darwin.</t>
  </si>
  <si>
    <t>Road Open</t>
  </si>
  <si>
    <t>Stories from the Holy Rosary School and community in Derby, Western Australia.</t>
  </si>
  <si>
    <t>Derby - Holy Rosary</t>
  </si>
  <si>
    <t>Trading Cultures</t>
  </si>
  <si>
    <t xml:space="preserve">a </t>
  </si>
  <si>
    <t>Three artists from Makassar, Indonesia and three artists from Yirrkala, East Arnhem Land reconnect a 400 year old trade relationship through art.</t>
  </si>
  <si>
    <t>Hermannsburg</t>
  </si>
  <si>
    <t>Palm Valley</t>
  </si>
  <si>
    <t>Isa introduces us to the world of skateboarding and our Science Questers learn how physics, force, energy and gravity are in motion while skateboarding - while having fun doing ollies!</t>
  </si>
  <si>
    <t>Skateboarding</t>
  </si>
  <si>
    <t>Tooey watchesTrading Post while Molly and her family head to their secret berry picking spot. Molly is thrilled when her cousin Randall calls from Sitka to say he's harvesting herring eggs.</t>
  </si>
  <si>
    <t>Berry Itchy Day / Herring Eggs Or Bust</t>
  </si>
  <si>
    <t>Hope is an 11-year-old Ojibwe girl from Wikwemkoong, Ontario.  Her family is part of the Three Fires Confederacy.  Hope loves to plant corn, beans and squash in her traditional Three Sisters garden.</t>
  </si>
  <si>
    <t>Hope</t>
  </si>
  <si>
    <t>In a frog filled marsh Joe and the team stretch their skills rescuing a baby skunk then must use teamwork to build a new shelter for the whole skunk family before a big storm arrives.</t>
  </si>
  <si>
    <t>Skunk Den Do Over</t>
  </si>
  <si>
    <t>Alulelei is a terrible fisherman, but boy can he sing.  One day someone very important vanishes and Alulelei must figure out how the stars will help bring them home.</t>
  </si>
  <si>
    <t>Lani The Dolphin Girl</t>
  </si>
  <si>
    <t>Kayne and Kamil meet the cast of mantas, dolphins, soldier crabs and turtles in Kayne's quest to help the endangered dugong from the threat of extinction in this important episode of Bushwhacked!</t>
  </si>
  <si>
    <t>Dugong</t>
  </si>
  <si>
    <t>Nico doesn't pay attention to what's around him, but he gets a taste of his own medicine when Farfadet the Coyote, who is desperate to play, harms him.</t>
  </si>
  <si>
    <t>Nico The Tornado</t>
  </si>
  <si>
    <t>Stand Up And Be Counted: NAIDOC Concert</t>
  </si>
  <si>
    <t>Stand Up and Be Counted: A NAIDOC Concert Special is a 2 hour extravaganza hosted by Aaron Fa'aoso and Steph Tisdell celebrating Indigenous excellence, music and culture from the Brisbane Powerhouse.</t>
  </si>
  <si>
    <t>Bamay</t>
  </si>
  <si>
    <t>A slow TV showcase of the stunning landscapes found in Madi Madi, Dadi Dadi and Nganguruku Country along the waters of the Murrumbidgee River.</t>
  </si>
  <si>
    <t>Murrumbidgee River - Madi Madi, Dadi Dadi &amp; Nganguruku Country</t>
  </si>
  <si>
    <t>Shortland Street</t>
  </si>
  <si>
    <t>TK is forced to honour an old promise. Tom faces his fears. Nicole's trust is tested.</t>
  </si>
  <si>
    <t>NEW ZEALAND</t>
  </si>
  <si>
    <t>Cooking Hawaiian Style</t>
  </si>
  <si>
    <t>Chef Sara Lufrano joins us this week in our kitchen at Kualoa Ranch. She is the chef owner of the newly opened Paniolo's in Kailua and committed to preserving the Hawaiian cowboy heritage.</t>
  </si>
  <si>
    <t>Sara Lufrano</t>
  </si>
  <si>
    <t>The beautiful Noosa coastline is the backdrop for a shower that Kayne won't be forgetting in a hurry.</t>
  </si>
  <si>
    <t>Humpback Whale</t>
  </si>
  <si>
    <t>The children have to build shelters with whatever they have at hand. Pam, who thinks she is slow, finishes before Julie and Nico who think they are the fastest!</t>
  </si>
  <si>
    <t>The friends are sure the creature following their boat is a lake monster but after their motor fails and they use their skills to capture it they discover it's the solution to getting them home.</t>
  </si>
  <si>
    <t>Thunderlake Monster</t>
  </si>
  <si>
    <t>Aussie Bush Tales</t>
  </si>
  <si>
    <t>Three mischievous Aboriginal boys and their cousin Jedda always followed by their dingo puppy Snowy, go exploring and investigate new and exciting mysteries in the Aussie Bush.</t>
  </si>
  <si>
    <t>Marlee's Gift To Jedda</t>
  </si>
  <si>
    <t>Grace Beside Me</t>
  </si>
  <si>
    <t>Fuzzy tries to protect Yar by telling him to blend in, but learns that sometimes standing out is better.</t>
  </si>
  <si>
    <t>Yarn For Yar</t>
  </si>
  <si>
    <t>It's been a long winter in Qyah, and everyone is out of birch syrup. Molly and her Dad are shocked when Travis, a tourist, announces that the goal of his expedition is to find a living woolly mammoth.</t>
  </si>
  <si>
    <t>Sap Season / Book Of Mammoths</t>
  </si>
  <si>
    <t xml:space="preserve">Our Stories </t>
  </si>
  <si>
    <t>Anangu singer Zaachariaha Fielding of Electric Fields returns home to the central desert community of Mimili to reveal the inspiration behind his music and the challenges he overcame as a child.</t>
  </si>
  <si>
    <t>Voice From The Desert</t>
  </si>
  <si>
    <t>Two Yamaji Aboriginal sisters vow to search for their deceased father's family, resulting in a journey to the other side of the world.</t>
  </si>
  <si>
    <t>Les's Brother</t>
  </si>
  <si>
    <t>APTN National News</t>
  </si>
  <si>
    <t>The news week in review from indigenous broadcaster APTN (Aboriginal Peoples Television Network) from Winnipeg, Canada, in English.</t>
  </si>
  <si>
    <t>A slow TV showcase of the stunning landscapes found in Yawuru Country.</t>
  </si>
  <si>
    <t>Yawuru Country</t>
  </si>
  <si>
    <t>A slow TV showcase of the stunning landscapes found in Larrakia and Wulwulam Country.</t>
  </si>
  <si>
    <t>Larrakia &amp; Wulwulam Country</t>
  </si>
  <si>
    <t>Arctic Secrets</t>
  </si>
  <si>
    <t>Nunavik, meaning 'Great Land', is bigger than California. It is a pristine wilderness of water, forest, and tundra, and home to the Inuit of Northern Quebec.</t>
  </si>
  <si>
    <t>Fall On The Tundra</t>
  </si>
  <si>
    <t>Through The Wormhole</t>
  </si>
  <si>
    <t>Is life the product of evolution? Or is it thanks to the guiding hand of God? Believers in Intelligent Design argue complex life could not have evolved randomly.</t>
  </si>
  <si>
    <t>Did God Create Evolution?</t>
  </si>
  <si>
    <t xml:space="preserve">Living Black   </t>
  </si>
  <si>
    <t>Gumbayngirr and Bundjalung man Otis Carey is a professional surfer and accomplished artist. Karla Grant travelled to Coffs Harbour to speak to Otis about his life, his art and his love of the ocean.</t>
  </si>
  <si>
    <t>Otis Carey - Making Waves</t>
  </si>
  <si>
    <t>I, Sniper</t>
  </si>
  <si>
    <t>MA</t>
  </si>
  <si>
    <t xml:space="preserve">a v </t>
  </si>
  <si>
    <t>The snipers arrive in the nation's capital. They begin their reign of terror in suburban Montgomery County on the edge of D.C., firing out of the trunk of their Chevy Caprice.  In less than 24 hours,</t>
  </si>
  <si>
    <t>Mr Mercedes</t>
  </si>
  <si>
    <t>When another murder victim is discovered, suspicions about Brady are confirmed. As the police prepare for another massacre, Hodges fears for the safety of those he loves.</t>
  </si>
  <si>
    <t>Jibber Jibber Chicken Dinner</t>
  </si>
  <si>
    <t>Cultural Connections Immersion Festival</t>
  </si>
  <si>
    <t>Concert series with live performances from Indigenous artists at the 1770 Cultural Connections Immersion Festival in central Queensland.</t>
  </si>
  <si>
    <t>Anzac Hill</t>
  </si>
  <si>
    <t>Maningrida</t>
  </si>
  <si>
    <t>We follow Kai and Anostin to Iceland to discover what happens underground and how almost 90% of Iceland homes are heated by geothermal power.</t>
  </si>
  <si>
    <t>Underground</t>
  </si>
  <si>
    <t>Trini's excited to enter Big Green, her giant cabbage, into the Alaska State Fair. Molly wants to get her Native name when she hears that her Mom, Dad, Grandpa and others in the community have one.</t>
  </si>
  <si>
    <t>Cabbagezilla / Name Game</t>
  </si>
  <si>
    <t>Simon is a 9-year-old Inuk boy who lives in Ottawa, Ontario. His passions are painting and photography and he's a very talented artist. One of his paintings sold at a gallery!</t>
  </si>
  <si>
    <t>Simon</t>
  </si>
  <si>
    <t>When Buddy sets out to find a crow feather just like his father did as a kid he finds it challenging until he applies a clever strategy to earn his feather, which makes his father proud.</t>
  </si>
  <si>
    <t>Little Bear Chief</t>
  </si>
  <si>
    <t>Meilani is a special brown butterfly who lives in a pond in Tonga. She slurps the tears of sharks when they're sad. But her greatest dream is to dance with the rainbow coloured butterflies.</t>
  </si>
  <si>
    <t>Faiana The Fairy</t>
  </si>
  <si>
    <t>Kamil challenges Kayne to rescue a venomous, temperamental King Brown snake - and the King Brown is not too happy about it!</t>
  </si>
  <si>
    <t>King Brown Snake</t>
  </si>
  <si>
    <t>Pam and Julie meet young Louis Riel, who offers them a great model for listening to each other.</t>
  </si>
  <si>
    <t>Louis' Good Advice</t>
  </si>
  <si>
    <t>John Pujajangka-Piyirn School is situated in the Mulan Aboriginal Community, approximately 300km south of Halls Creek. Gregory Salt Lake and the Canning Stock Route are nearby.</t>
  </si>
  <si>
    <t>Mulan</t>
  </si>
  <si>
    <t>Unapologetically Me</t>
  </si>
  <si>
    <t>Experience the raw power and emotion of Kirra Voller's music, as she joins with fellow musician Anders Pfeiffer, for an improvised afternoon of music in the streets of Mparntwe.</t>
  </si>
  <si>
    <t>Yothu Yindi Tribute Concert</t>
  </si>
  <si>
    <t>A special tribute that recognises the contribution and the legacy that Yothu Yindi has made to our Indigenous voice on the National and International stage.</t>
  </si>
  <si>
    <t>Nicole and Maeve can't see eye-to-eye. Marty's loyalty is questioned. Chris's true feelings are exposed.</t>
  </si>
  <si>
    <t>Chef Kimo Kauhane is the chef at the beautiful Kualoa ranch on O'ahu. Today he shares his Roasted Beef Bone Marrow Gremolata Breadcrumb recipe.</t>
  </si>
  <si>
    <t>Kimo Kauhane</t>
  </si>
  <si>
    <t>It's a mission that smacks of a needle in a haystack; the boys are in a hot-air balloon above Canberra to spot an incredibly elusive and rare Albino Kangaroo.</t>
  </si>
  <si>
    <t>Albino Kangaroo</t>
  </si>
  <si>
    <t>Important packages must be delivered by the friends but Joe can't run and jump through the forest as well as Nina and Buddy and feels useless until Kookum helps him realize that his special skill.</t>
  </si>
  <si>
    <t>Package Run</t>
  </si>
  <si>
    <t>Rats In The Mia Mia</t>
  </si>
  <si>
    <t>Nan's story gives Fuzzy and Cat an understanding of the real meaning of sorry.</t>
  </si>
  <si>
    <t>Sorry</t>
  </si>
  <si>
    <t>Molly is entrusted with her Grandpa's secret nivagi recipe for the Qyah Ice Cream Competition, she's determined to make a winning dish. Molly can't wait to help Nina and Dr Antigone band baby cranes.</t>
  </si>
  <si>
    <t>New Nivagi / Crane Song</t>
  </si>
  <si>
    <t>Proud Ngarrindjeri man, Leon 'Scornzy' Dodd, talks about his unique job at Monarto Zoo where he collects food for exotic animals and passes on his traditional knowledge to younger Indigenous trainees.</t>
  </si>
  <si>
    <t>Man Of The Land</t>
  </si>
  <si>
    <t>Cherissma Blackman shares her experiences in how she balances living in two worlds, law and lore, to help her mob.</t>
  </si>
  <si>
    <t>Tell Me Tidda</t>
  </si>
  <si>
    <t xml:space="preserve">Indian Country Today </t>
  </si>
  <si>
    <t>Native American News</t>
  </si>
  <si>
    <t>A slow TV showcase of the stunning landscapes found in Wiradjuri Country along the waters of the Murrumbidgee River.</t>
  </si>
  <si>
    <t>Murrumbidgee River - Wiradjuri Country</t>
  </si>
  <si>
    <t>On the north-east coast of Baffin Island, in Canada's Arctic, lies Ninginganiq, a blustery wilderness where only the intrepid travel.</t>
  </si>
  <si>
    <t>Wild Seas</t>
  </si>
  <si>
    <t>Colonial Combat</t>
  </si>
  <si>
    <t xml:space="preserve">a l v w </t>
  </si>
  <si>
    <t>Tuwhare has returned to Kauri Bay and old rivalries with brother Kingi are inflamed. Felton schemes to take the wrestling game away from Kingi and Harold.</t>
  </si>
  <si>
    <t>My Land, My Rules</t>
  </si>
  <si>
    <t>Spirit Talker</t>
  </si>
  <si>
    <t>M</t>
  </si>
  <si>
    <t>Follow Mi'kmaq medium Shawn Leonard as he travels from coast to coast using his psychic abilities to connect the living with the dead and bring hope, healing, and closure to indigenous communities.</t>
  </si>
  <si>
    <t>Over The Black Dot</t>
  </si>
  <si>
    <t>Rugby league analytics at its best. Join your host Dean Widders as he breaks down every play from every round, every week from the greatest game of all rugby league.</t>
  </si>
  <si>
    <t>Letterkenny</t>
  </si>
  <si>
    <t>The locals from Letterkenny decide to put their special skills on display as they plan to put on their very own talent show.</t>
  </si>
  <si>
    <t>Letterkenny Talent Show</t>
  </si>
  <si>
    <t>Gomorrah</t>
  </si>
  <si>
    <t xml:space="preserve">a d l </t>
  </si>
  <si>
    <t>Enzo and his companions make waves with a big score. Genny, meanwhile, looks to get back on his feet with a new supplier.</t>
  </si>
  <si>
    <t>ITALY</t>
  </si>
  <si>
    <t>Genny is back in a strong position thanks to the success of his new drug ventures. Ciro and Genny meet with Branka, a Milanese business partner, to buy new drugs.</t>
  </si>
  <si>
    <t>Stanley Chasm</t>
  </si>
  <si>
    <t>Ballooning</t>
  </si>
  <si>
    <t>Science Questers get to ask Commander John Herrington what its like to be an Astronaut while Corey Gray shares what it's like to be part of a science team the proved Gravitational Waves!</t>
  </si>
  <si>
    <t>Astronomy</t>
  </si>
  <si>
    <t>Molly can't wait to catch her first fish and earn her own first fish tale. Molly suggests a community fundraiser to fix her school roof after a snow storm.</t>
  </si>
  <si>
    <t>First Fish / A-Maze-Ing Snow</t>
  </si>
  <si>
    <t>Autumn is an 11-year-old Gitxsan girl from the Kispiox Band. She lives in Terrace, British Columbia. Autumn enjoys making roses from cedar bark, and she shows us how. It's a traditional craft.</t>
  </si>
  <si>
    <t>Autumn</t>
  </si>
  <si>
    <t>A friend's glider is damaged and the pals are sure Hank can fix it but when the powerful launcher he makes sends it on a wild flight they must use their speedy skills to rescue the runaway plane.</t>
  </si>
  <si>
    <t>Turtle Bay Flyers</t>
  </si>
  <si>
    <t>Faiana is the world's first Pasifika courier fairy, but one day, things go terribly wrong with a very important magical delivery.</t>
  </si>
  <si>
    <t>Alulelei And The Secret Of The Stars</t>
  </si>
  <si>
    <t>Kayne and Kamil brave shark infested waters, dodge salt-water crocodiles and come face to face with venomous sea snakes before meeting the box jellyfish!</t>
  </si>
  <si>
    <t>Box Jellyfish</t>
  </si>
  <si>
    <t>Julie meets Passifou, the little gannets' fool. She would like to keep him forever, but the baby gets bored and ends up running away.</t>
  </si>
  <si>
    <t>To Each His Nest</t>
  </si>
  <si>
    <t>Kururrungku Catholic Education Centre is a school in the Billiluna community 150km south of Halls Creek in the Kimberley Region in WA.</t>
  </si>
  <si>
    <t>Billliluna Kuurrungka</t>
  </si>
  <si>
    <t>Off The Grid With Pio</t>
  </si>
  <si>
    <t>Pio learns how the Ngawaka have become experts at sustaining themselves. They have a huge range for crops and animals, and they are whizzes at preserving, freezing, brewing and pickling.</t>
  </si>
  <si>
    <t>Mathew And Margaret-Rose Ngawaka</t>
  </si>
  <si>
    <t xml:space="preserve">NAIDOC Award Winners 2022 </t>
  </si>
  <si>
    <t>Stories from the 2022 National NAIDOC Awards winners.</t>
  </si>
  <si>
    <t xml:space="preserve">a s </t>
  </si>
  <si>
    <t>Chris pushes in the wrong direction. Monique does her research. Madonna's morals come under scrutiny.</t>
  </si>
  <si>
    <t>Barrett Awai known as entertainer, athlete, and mentor for youth shares one of his favorite recipes with us for Corned Beef and Nori Seaweed Wrap.</t>
  </si>
  <si>
    <t>Barret Awai</t>
  </si>
  <si>
    <t>It's an invitation-only trip for the well-traveled hosts to the remote Crocodile Islands located off the coast of North East Arnhem Land - a small speck of sand in the Arafura Sea.</t>
  </si>
  <si>
    <t>Croc Island Rangers</t>
  </si>
  <si>
    <t>Joe's concerned that a lacrosse game against a new opponent is one his team will lose so he fakes an illness but when Smudge gets into trouble Joe realizes he must tell the truth and lead the rescue.</t>
  </si>
  <si>
    <t>Possums On My Roof</t>
  </si>
  <si>
    <t>With the help of Milka, a haunted doll, Fuzzy helps Esther adjust to her new surroundings.</t>
  </si>
  <si>
    <t>Milka's Secret</t>
  </si>
  <si>
    <t>Oscar has dreamed about participating in Qyah's fiddle festival and becoming a champion fiddler. On the way to the dance at the Tribal Hall, Molly and Trini find themselves covered in mink stink.</t>
  </si>
  <si>
    <t>Fiddle Of Nowhere / A Splash Of Mink</t>
  </si>
  <si>
    <t>Follows storyteller and Ngarrindjeri jewellery maker, Stephanie 'Aunty Steph' Gollan, as she prepares to participate in Survival Day activities at Semaphore, South Australia.</t>
  </si>
  <si>
    <t>Aunty Steph, An Adelaide Jewel</t>
  </si>
  <si>
    <t>A multigenerational family explores their Indigenous and South Sea Islander lineage through a shared ancestor, matriarch Louise, and reflect on their connection to land and sea country.</t>
  </si>
  <si>
    <t>They Called Her Louise</t>
  </si>
  <si>
    <t>Te Ao with Moana</t>
  </si>
  <si>
    <t>A weekly current affairs program that examines New Zealand and international stories through a Maori lens. From Maori Television, Auckland, NZ, in English.</t>
  </si>
  <si>
    <t>A slow TV showcase of the stunning landscapes found in Darumbal, Ngaro, Guugu Yimithirr, Tiwi &amp; Bathurst Island Country.</t>
  </si>
  <si>
    <t>Darumbal, Ngaro, Guugu Yimithirr, Tiwi &amp; Bathurst Island Country</t>
  </si>
  <si>
    <t>At the mighty Hudson Bay the Arctic extends its icy reach deep into the North American continent. Life here is driven by  extreme cold conditions which make Hudson Bay unique.</t>
  </si>
  <si>
    <t>Rhythm Of The Bay</t>
  </si>
  <si>
    <t xml:space="preserve">Serena Vs The Umpire </t>
  </si>
  <si>
    <t xml:space="preserve">a l </t>
  </si>
  <si>
    <t>The story behind one of the biggest sports controversies of 2018 taking a look into Serena Williams' clash with umpire Carlos Ramos during the 2018 US Open women's final.</t>
  </si>
  <si>
    <t>Yokayi Footy 2022</t>
  </si>
  <si>
    <t>Yokayi is victory! An AFL show with heart - Yokayi Footy is fun, fresh and everything that we love about the game! Hosted by Megan Waters and Andrew Krakouer.</t>
  </si>
  <si>
    <t>Ella Fitzgerald</t>
  </si>
  <si>
    <t>BBC archivists recently unearthed a veritable treasure trove of over 2 hours of previously unreleased Ella Fitzgerald concerts recorded by the BBC.</t>
  </si>
  <si>
    <t>Ngumpin Kartiya</t>
  </si>
  <si>
    <t>This documentary looks at a proud and sometimes difficult past, and also celebrates a bright and better future.</t>
  </si>
  <si>
    <t>Hosted by Alec Doomadgee, Volumz brings you music and interviews highlighting the best of the Australian Indigenous music scene.</t>
  </si>
  <si>
    <t>Katherine Gorge</t>
  </si>
  <si>
    <t>Alice Dunes</t>
  </si>
  <si>
    <t>Kai and Anostin visit Iceland to see how geology, chemistry, physics and even creativity go into volcanology - the study of volcanoes.</t>
  </si>
  <si>
    <t>Volcanoes</t>
  </si>
  <si>
    <t>Molly and Tooey think they've discovered a ghost after a strange noise follows them. Molly and Trini tag along with Nina on trip to Kenai National Park to see real, live puffins!</t>
  </si>
  <si>
    <t>Bird In Hand / Bye-Bye Birdie</t>
  </si>
  <si>
    <t>Javier is a 9-year-old Ojibwe boy from Manitoulin Island in Ontario. Javier loves cross-country running and he's passionate about dinosaurs, he draws them and has a dino coin collection!</t>
  </si>
  <si>
    <t>Javier</t>
  </si>
  <si>
    <t>Pilot Adventure Sue flies the friends to a remote location where she teaches them tracking skills but she loses the airplane keys so Nina must use her special lynx-like abilities to get them home.</t>
  </si>
  <si>
    <t>Making Tracks</t>
  </si>
  <si>
    <t>Thanks to a magical tail, Lani is a shape shifting girl who can transform into a dolphin!  But one day her magical tail goes missing!</t>
  </si>
  <si>
    <t>Meilani The Brown Butterfly</t>
  </si>
  <si>
    <t>Kayne challenges Kamil to 5 mission in 24 hours in and around Sydney in a frantic race against the clock episode of Bushwhacked!</t>
  </si>
  <si>
    <t>Urban Animals</t>
  </si>
  <si>
    <t>Pam doesn't say what she really wants and accumulates frustrations. When she meets the chicoque (skunk in the Cree and Metis language), she realizes that it would be better to say what bothers her.</t>
  </si>
  <si>
    <t>Pam And The Chicoque</t>
  </si>
  <si>
    <t>Madonna pays for her sins. Chris struggles to let go. Monique lashes out.</t>
  </si>
  <si>
    <t>Chef Jeff Vigilla shares his recipe for Seared Furikake Crusted Ahi and Kualoa Ranch Farmers salad with Lime Soy Dressing.</t>
  </si>
  <si>
    <t>Jeff Vigilla</t>
  </si>
  <si>
    <t>Join Kamil and Kayne on a Top End croc tale tinged with urgency and jeopardy and featuring some of the most spectacular scenery in the country.</t>
  </si>
  <si>
    <t>Croc Eggs</t>
  </si>
  <si>
    <t>When Chief Madwe runs out of jam, Buddy and the kids decide to pick fresh blueberries for him to make more jam.</t>
  </si>
  <si>
    <t>Red Back Spider</t>
  </si>
  <si>
    <t>Fuzzy and Tui learn that sometimes what you wish for is right at home.</t>
  </si>
  <si>
    <t>Hangi Sleep Over</t>
  </si>
  <si>
    <t>When one of Connie's prized turkeys goes missing on Molly and Tooey's watch, it's up to them to track it down, Molly, Tooey, and Trini decide to build their own sailboat and voyage to distant waters.</t>
  </si>
  <si>
    <t>Reading The Mud / Unsinkable Molly Mabray</t>
  </si>
  <si>
    <t>A mad mockumentary that explores the world of emerging comedy star Gabriel Willie, the real Bush Tucker Bunjie.</t>
  </si>
  <si>
    <t>This film explores the life and thoughts of artist Maree Clarke, an Aboriginal woman with links to many communities, who is passionate about keeping rituals and stories alive.</t>
  </si>
  <si>
    <t>Cultural Activist - Maree Clarke</t>
  </si>
  <si>
    <t>The 77 Percent</t>
  </si>
  <si>
    <t>Africa is home to a large number of youth as they constitute 77 per cent of the continent's population. A few ambitious youngsters come together to share their vision for the continent's future.</t>
  </si>
  <si>
    <t>GERMANY</t>
  </si>
  <si>
    <t>From the Torres Straits to Tasmania and everywhere in between - Bamay is a slow TV showcase of Australia's most stunning landscapes. NITV pays tribute to that which gives us life: Country.</t>
  </si>
  <si>
    <t>The Yukon is a true wilderness, one of the last on earth. The vast land got its name from its longest river, which the Gwich'in, one of the indigenous people of the region, call Yukunah.</t>
  </si>
  <si>
    <t>Yukon Wild</t>
  </si>
  <si>
    <t>Going Places With Ernie Dingo</t>
  </si>
  <si>
    <t>Mount Kosciuszko in New South Wales is Ernie's destination this week. He meets up with a passionate ecologist, a deep thinking hiker and a Ranger each with their own unique connection to the area.</t>
  </si>
  <si>
    <t>Mount Kosciuszko</t>
  </si>
  <si>
    <t xml:space="preserve">Off Country </t>
  </si>
  <si>
    <t xml:space="preserve">q </t>
  </si>
  <si>
    <t>Covid-19 has shut the school down and all students are remote learning. For Tahlia, lockdown brings her closer to her family in Darwin, but for Sunny it puts his year 12 exams under more pressure.</t>
  </si>
  <si>
    <t>Belle</t>
  </si>
  <si>
    <t>Belle, the illegitimate, mixed-race daughter of a British admiral, plays an important role in the campaign to abolish slavery in eighteenth century England. Stars Gugu Mbatha-Raw and James Norton.</t>
  </si>
  <si>
    <t>Jasper And Errol's First Time</t>
  </si>
  <si>
    <t>Jasper and Errol take a trapeze lesson, endure a colonic, and go head-to-head with a 600 pound sumo wrestler.</t>
  </si>
  <si>
    <t>Juice On Your Mic</t>
  </si>
  <si>
    <t xml:space="preserve">Last Chance High </t>
  </si>
  <si>
    <t xml:space="preserve">a l v </t>
  </si>
  <si>
    <t>Reverend Robin Hood, a local school council member, describes the years of systemic oppression and racism that has led to the current volatile situation in the city of Chicago.</t>
  </si>
  <si>
    <t>Robin Hood</t>
  </si>
  <si>
    <t xml:space="preserve">Death In Thunder Bay </t>
  </si>
  <si>
    <t>It was a tale all too common - a young Indigenous man drowned in Thunder Bay. What happened that night was a mystery, but the police issued a statement saying they found nothing suspicious.</t>
  </si>
  <si>
    <t>Arnhern Land</t>
  </si>
  <si>
    <t>Todd River</t>
  </si>
  <si>
    <t>We head to Blackfoot Territory on the prairies where the Science Questers learn about the Buffalo Treaty, the restoration of Buffalo and how important to Buffalo are to the eco-balance of the prairie.</t>
  </si>
  <si>
    <t>Buffalo</t>
  </si>
  <si>
    <t>Molly retells the story of the summer Trini moved to Qyah from Texas. Molly flies north to surprise Nina with a hand delivered party box of goodies and herself for Nina's birthday.</t>
  </si>
  <si>
    <t>Culture Clash / Party Moose</t>
  </si>
  <si>
    <t>Morgan is a 12-year-old Metis girl from East Selkirk, Manitoba. Her Dad is a local firefighter so she gets to hang out with her best buddy Adrea at the firehouse, then the girls go swimming together!</t>
  </si>
  <si>
    <t>Morgan</t>
  </si>
  <si>
    <t>Joe is sure he'll win the sports competition with Mishoom as his partner but when it turns out he's with Kookum he tries to win alone until a canoe rescue reminds him to use teamwork.</t>
  </si>
  <si>
    <t>Team Supreme</t>
  </si>
  <si>
    <t xml:space="preserve">Tales Of The Moana </t>
  </si>
  <si>
    <t>After a storm at sea traps Masina on a deserted pacific island, she finds a magical seashell. Could this seashell help Masina finally get home?</t>
  </si>
  <si>
    <t>Losi The Giant Fisherman</t>
  </si>
  <si>
    <t>Bungy jumping from high above the rainforest to plunging deep within, Kayne comes face to face with an ill tempered whistling tarantula in this episode of Bushwhacked about facing your fears!</t>
  </si>
  <si>
    <t>Tarantula</t>
  </si>
  <si>
    <t>Nico makes others angry because he 'cries wolf' to get their attention. His comical adventure will make him realize that 'crying wolf' can have unpleasant consequences!</t>
  </si>
  <si>
    <t>Nico Cries Wolf</t>
  </si>
  <si>
    <t>Firekeepers Of Kakadu</t>
  </si>
  <si>
    <t>A documentary following the oldest surviving culture on earth, the Bininj people of the Aboriginal lands of Kakadu, who maintain a traditional life, as they have done so for over 65,000 years.</t>
  </si>
  <si>
    <t>Chris is drawn back into Viv's orbit. Monique seeks redemption. Samira faces her greatest test.</t>
  </si>
  <si>
    <t>Always positive and always showing Aloha today Senator Brickwood Galuteria shares his Sausage &amp; Clams, Brickwood stylerecipe with is in the Cooking Hawaiian Style kitchen.</t>
  </si>
  <si>
    <t>Brickwood Galuteria</t>
  </si>
  <si>
    <t>A matchmaking mission that takes Kayne and Kamil to Lake Eyre and Cooper Pedy, but far from romantic, this adventure involves the world's most venomous snake!</t>
  </si>
  <si>
    <t>Inland Taipan</t>
  </si>
  <si>
    <t>Nina decides to make a crow her pet, she and her friends build it a fancy bird house with wire over the windows but then must rescue it from a calamity created by trying to keep a wild bird cooped up.</t>
  </si>
  <si>
    <t>As The Crow Flies</t>
  </si>
  <si>
    <t>Camels On The Run</t>
  </si>
  <si>
    <t>Fuzzy and her class visit Lola's Forest but when they get separated they learn a powerful lesson.</t>
  </si>
  <si>
    <t>Grace</t>
  </si>
  <si>
    <t>Molly and the gang organize an outhouse race to determine who will become 'Winter Champions'. Great Aunt Merna keeps losing her keys, Molly creates a video to help Merna train her dog to find them.</t>
  </si>
  <si>
    <t>Winter Champions / Hus-Keys</t>
  </si>
  <si>
    <t>A short film about two brothers, Stuart and Ewan Martin, who are trying to change their lives by giving up alcohol.</t>
  </si>
  <si>
    <t>Stuart And Ewan Martin</t>
  </si>
  <si>
    <t>Sasha Sarago embarks on a quest to examine Australia's relationship to Aboriginal beauty through the phrase: you're too pretty to be Aboriginal.</t>
  </si>
  <si>
    <t>Too Pretty To Be Aboriginal</t>
  </si>
  <si>
    <t>Nitv News: Nula 2022</t>
  </si>
  <si>
    <t>A slow TV showcase of the stunning landscapes found in Ngarrindjeri Country.</t>
  </si>
  <si>
    <t>Ngarrindjeri Country</t>
  </si>
  <si>
    <t>It's November at Cape Tatnam. Winter is coming to the lower Western shore of Hudson Bay. But the ice, which should be forming on Hudson Bay by now is nowhere to be seen.</t>
  </si>
  <si>
    <t>Waiting For Winter</t>
  </si>
  <si>
    <t>Bush Christmas</t>
  </si>
  <si>
    <t>Outback Queensland, the early 1950s. The Thompson family - struggling to keep their outback farm from foreclosure - place their financial hopes on their horse, Prince. Stars Nicole Kidman.</t>
  </si>
  <si>
    <t>Bedtime Stories</t>
  </si>
  <si>
    <t>Barbara Hale tells the story of Kurrparnjipa Manganya (Magpie and Echidna) in the Nyangumarta language. Recorded in Yule River, WA.</t>
  </si>
  <si>
    <t>Magpie And Echidna</t>
  </si>
  <si>
    <t>Kakadu</t>
  </si>
  <si>
    <t>Isa asks us to consider how we can live in the city and still have traditional plants and medicines and our Knowledge Holders show us how!</t>
  </si>
  <si>
    <t>Cityfood</t>
  </si>
  <si>
    <t>A gust of wind spins a wildlife camera away from an eagle's nest on hatching day, Molly and Dad need to fix it. Molly and her friends have their eye on a spectacular water tube for sale.</t>
  </si>
  <si>
    <t>Eagle Egg Hunt / Dream Tube</t>
  </si>
  <si>
    <t>Joshua is a 12-year-old Ojibwe boy from Curve Lake, Ontario. He's passionate about playing baseball, whether on his team or just with his friends.</t>
  </si>
  <si>
    <t>Joshua</t>
  </si>
  <si>
    <t>Nina's special gift for Kookum is taken from her and when she must decide whether to chase the culprit or rescue Smudge the puppy from a rooftop, she makes the right choice.</t>
  </si>
  <si>
    <t>Birthday Surprise</t>
  </si>
  <si>
    <t>Motiktik and his family have a magical secret, but one day their secret is revealed and suddenly things go very wrong in their village.</t>
  </si>
  <si>
    <t>Fa'ata The Mermaid</t>
  </si>
  <si>
    <t>Waabiny time, playing time is djooradiny, it's fun. It's about keeping walang, keeping healthy. Let's play djenborl football and learn to handball and take on the obstacle course. It's deadly koolangk</t>
  </si>
  <si>
    <t>Playtime</t>
  </si>
  <si>
    <t>Kayne is challenged to take a snap of a unique manta ray as tense moments at sea lead to a thrilling climax in this episode of Bushwhacked as we search the ocean to help a graceful species in need.</t>
  </si>
  <si>
    <t>Manta</t>
  </si>
  <si>
    <t>When Julie gets stuck in the pond, she is too embarrassed and proud to ask for help. On an expedition, she will understand that everyone needs help sometimes and that it's okay to ask for it!</t>
  </si>
  <si>
    <t>Julie And The Mockingbird</t>
  </si>
  <si>
    <t>TikTok And NITV Present: First Sounds</t>
  </si>
  <si>
    <t>As the sun sets on the 26th, sit back and take in First Sounds - a specially curated lineup of both emerging and established artists including Barkaa, Nooky, Kaiit, JK-47 and more.</t>
  </si>
  <si>
    <t>Boy Nomad</t>
  </si>
  <si>
    <t>Boy Nomad follows a year in the life of 9-year old Janibek, who lives with his family in Mongolia's Altai Mountains.</t>
  </si>
  <si>
    <t>WA Men's Field Hockey</t>
  </si>
  <si>
    <t>Premier Division 1 Men’s Field Hockey from Western Australia</t>
  </si>
  <si>
    <t>WA Women's Field Hockey</t>
  </si>
  <si>
    <t>Premier Division 1 Women's Field Hockey from Western Australia.</t>
  </si>
  <si>
    <t>Small Business Secrets</t>
  </si>
  <si>
    <t>Host Ricardo Goncalves shines a light on the small business owners and innovators playing a vital role in Australia's economic growth.</t>
  </si>
  <si>
    <t xml:space="preserve">Strait To The Plate </t>
  </si>
  <si>
    <t>Aaron explores the island paradise of Poruma, a jewel at the heart of the Torres Strait where he explores the versatility of the coconut and learns how climate change is affecting the community.</t>
  </si>
  <si>
    <t>Poruma</t>
  </si>
  <si>
    <t>The Casketeers</t>
  </si>
  <si>
    <t>Francis instigates an unusual team building exercise and Nona directs the emotional funeral of a family friend.</t>
  </si>
  <si>
    <t>How It Feels To Be Free</t>
  </si>
  <si>
    <t>This two-part documentary reveals how six black women harnessed their celebrity to change history, advance the civil rights movement and reshape the narrative of black female identity in Hollywood.</t>
  </si>
  <si>
    <t>The Wrestlers</t>
  </si>
  <si>
    <t>Few people have had a larger impact on pro wrestling than veteran promoter Gabe Sapolsky. Damian follows Gabe's crew on an American tour as he trains the next crop of superstars.</t>
  </si>
  <si>
    <t>Stories from Luurnpa Catholic School, Balgo Hills in regional Western Australia.</t>
  </si>
  <si>
    <t>Balgo Hills - Luurnpa</t>
  </si>
  <si>
    <t>The Magic Shell</t>
  </si>
  <si>
    <t>The Line</t>
  </si>
  <si>
    <t>Nrl WA Women's First Grade Premiership</t>
  </si>
  <si>
    <t>The Hare And The Tortoise</t>
  </si>
  <si>
    <t>The Storm</t>
  </si>
  <si>
    <t>The Big Game</t>
  </si>
  <si>
    <t>A Berry Good Adventure</t>
  </si>
  <si>
    <t>The Real Bush Tucker Bunjie</t>
  </si>
  <si>
    <t>The Best New Talent In America</t>
  </si>
  <si>
    <t>RUGBY LEAGUE</t>
  </si>
  <si>
    <t>SPORT SERIES</t>
  </si>
  <si>
    <t>MOTOR SPORT</t>
  </si>
  <si>
    <t>RUGBY UNION</t>
  </si>
  <si>
    <t>FOOTBALL</t>
  </si>
  <si>
    <t>NATURAL HISTORY</t>
  </si>
  <si>
    <t>KARLA GRANT</t>
  </si>
  <si>
    <t>FACTUAL SERIES</t>
  </si>
  <si>
    <t>DOCUMENTARY SERIES</t>
  </si>
  <si>
    <t>DRAMA</t>
  </si>
  <si>
    <t>OVER THE BLACK DOT</t>
  </si>
  <si>
    <t>FEEDING THE SCRUM</t>
  </si>
  <si>
    <t>YOKAYI FOOTY</t>
  </si>
  <si>
    <t>GOING PLACES</t>
  </si>
  <si>
    <t>NEW SERIES</t>
  </si>
  <si>
    <t>LIVING BLACK SPECIAL</t>
  </si>
  <si>
    <t>THURSDAY NIGHT MOVIE</t>
  </si>
  <si>
    <t>NULA</t>
  </si>
  <si>
    <t>FAMILY MOVIE</t>
  </si>
  <si>
    <t>BEDTIME STORIES</t>
  </si>
  <si>
    <t>SPORT</t>
  </si>
  <si>
    <t>ENTERTAINMENT</t>
  </si>
  <si>
    <t>SATURDAY NIGHT MOVIE</t>
  </si>
  <si>
    <t>Power to the People</t>
  </si>
  <si>
    <t>Kluane</t>
  </si>
  <si>
    <t>With climate change reshaping their environment, the Yukon Nation is looking to wind, solar, biomass and geothermal energy to empower their people into the future.</t>
  </si>
  <si>
    <t>SLOW TV</t>
  </si>
  <si>
    <t>SPORTS DOCUMENTARY</t>
  </si>
  <si>
    <t>MUSIC DOCUMENTARY</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</si>
</sst>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4">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9" tint="-0.4999699890613556"/>
        <bgColor indexed="64"/>
      </patternFill>
    </fill>
    <fill>
      <patternFill patternType="solid">
        <fgColor theme="9" tint="-0.24997000396251678"/>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9" fillId="26" borderId="0" applyNumberFormat="0" applyBorder="0" applyAlignment="0" applyProtection="0"/>
    <xf numFmtId="0" fontId="20" fillId="27" borderId="1" applyNumberFormat="0" applyAlignment="0" applyProtection="0"/>
    <xf numFmtId="0" fontId="2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23" fillId="29" borderId="0" applyNumberFormat="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7" fillId="30" borderId="1" applyNumberFormat="0" applyAlignment="0" applyProtection="0"/>
    <xf numFmtId="0" fontId="28" fillId="0" borderId="6" applyNumberFormat="0" applyFill="0" applyAlignment="0" applyProtection="0"/>
    <xf numFmtId="0" fontId="29" fillId="31" borderId="0" applyNumberFormat="0" applyBorder="0" applyAlignment="0" applyProtection="0"/>
    <xf numFmtId="0" fontId="0" fillId="32" borderId="7" applyNumberFormat="0" applyFont="0" applyAlignment="0" applyProtection="0"/>
    <xf numFmtId="0" fontId="30" fillId="27" borderId="8" applyNumberFormat="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9" applyNumberFormat="0" applyFill="0" applyAlignment="0" applyProtection="0"/>
    <xf numFmtId="0" fontId="33" fillId="0" borderId="0" applyNumberFormat="0" applyFill="0" applyBorder="0" applyAlignment="0" applyProtection="0"/>
  </cellStyleXfs>
  <cellXfs count="9">
    <xf numFmtId="0" fontId="0" fillId="0" borderId="0" xfId="0" applyFont="1" applyAlignment="1">
      <alignment/>
    </xf>
    <xf numFmtId="0" fontId="0" fillId="0" borderId="0" xfId="0" applyAlignment="1">
      <alignment wrapText="1"/>
    </xf>
    <xf numFmtId="0" fontId="0" fillId="0" borderId="0" xfId="0" applyAlignment="1">
      <alignment horizontal="center" vertical="center"/>
    </xf>
    <xf numFmtId="0" fontId="0" fillId="0" borderId="0" xfId="0" applyAlignment="1">
      <alignment vertical="top" wrapText="1"/>
    </xf>
    <xf numFmtId="0" fontId="21" fillId="33" borderId="0" xfId="46" applyFont="1" applyFill="1" applyAlignment="1">
      <alignment horizontal="center" vertical="center" wrapText="1"/>
    </xf>
    <xf numFmtId="0" fontId="21" fillId="34" borderId="0" xfId="46" applyFont="1" applyFill="1" applyAlignment="1">
      <alignment horizontal="center" vertical="center" wrapText="1"/>
    </xf>
    <xf numFmtId="0" fontId="0" fillId="13" borderId="0" xfId="0" applyFill="1" applyAlignment="1">
      <alignment horizontal="center" vertical="center"/>
    </xf>
    <xf numFmtId="0" fontId="0" fillId="13" borderId="0" xfId="0" applyFill="1" applyAlignment="1">
      <alignment wrapText="1"/>
    </xf>
    <xf numFmtId="0" fontId="0" fillId="13" borderId="0" xfId="0" applyFill="1" applyAlignment="1">
      <alignmen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0</xdr:colOff>
      <xdr:row>1</xdr:row>
      <xdr:rowOff>0</xdr:rowOff>
    </xdr:to>
    <xdr:pic>
      <xdr:nvPicPr>
        <xdr:cNvPr id="1" name="Picture 1"/>
        <xdr:cNvPicPr preferRelativeResize="1">
          <a:picLocks noChangeAspect="1"/>
        </xdr:cNvPicPr>
      </xdr:nvPicPr>
      <xdr:blipFill>
        <a:blip r:embed="rId1"/>
        <a:stretch>
          <a:fillRect/>
        </a:stretch>
      </xdr:blipFill>
      <xdr:spPr>
        <a:xfrm>
          <a:off x="0" y="0"/>
          <a:ext cx="7610475" cy="1895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2:N281"/>
  <sheetViews>
    <sheetView tabSelected="1" zoomScalePageLayoutView="0" workbookViewId="0" topLeftCell="A1">
      <pane ySplit="2" topLeftCell="A3" activePane="bottomLeft" state="frozen"/>
      <selection pane="topLeft" activeCell="A1" sqref="A1"/>
      <selection pane="bottomLeft" activeCell="A1" sqref="A1:IV1"/>
    </sheetView>
  </sheetViews>
  <sheetFormatPr defaultColWidth="9.140625" defaultRowHeight="15"/>
  <cols>
    <col min="1" max="1" width="10.140625" style="2" bestFit="1" customWidth="1"/>
    <col min="2" max="2" width="9.57421875" style="2" bestFit="1" customWidth="1"/>
    <col min="3" max="3" width="34.7109375" style="1" customWidth="1"/>
    <col min="4" max="4" width="31.00390625" style="1" customWidth="1"/>
    <col min="5" max="5" width="13.57421875" style="2" bestFit="1" customWidth="1"/>
    <col min="6" max="6" width="15.140625" style="2" bestFit="1" customWidth="1"/>
    <col min="7" max="7" width="12.140625" style="2" bestFit="1" customWidth="1"/>
    <col min="8" max="8" width="15.8515625" style="2" bestFit="1" customWidth="1"/>
    <col min="9" max="9" width="6.8515625" style="2" bestFit="1" customWidth="1"/>
    <col min="10" max="10" width="20.57421875" style="2" customWidth="1"/>
    <col min="11" max="11" width="34.28125" style="3" customWidth="1"/>
    <col min="12" max="12" width="16.7109375" style="2" bestFit="1" customWidth="1"/>
    <col min="13" max="13" width="16.140625" style="2" customWidth="1"/>
    <col min="14" max="14" width="16.140625" style="2" bestFit="1" customWidth="1"/>
  </cols>
  <sheetData>
    <row r="1" ht="149.25" customHeight="1"/>
    <row r="2" spans="1:14" ht="14.25">
      <c r="A2" s="2" t="s">
        <v>0</v>
      </c>
      <c r="B2" s="2" t="s">
        <v>1</v>
      </c>
      <c r="C2" s="1" t="s">
        <v>2</v>
      </c>
      <c r="D2" s="1" t="s">
        <v>6</v>
      </c>
      <c r="E2" s="2" t="s">
        <v>9</v>
      </c>
      <c r="F2" s="2" t="s">
        <v>7</v>
      </c>
      <c r="G2" s="2" t="s">
        <v>3</v>
      </c>
      <c r="H2" s="2" t="s">
        <v>4</v>
      </c>
      <c r="I2" s="2" t="s">
        <v>8</v>
      </c>
      <c r="K2" s="3" t="s">
        <v>5</v>
      </c>
      <c r="L2" s="2" t="s">
        <v>10</v>
      </c>
      <c r="M2" s="2" t="s">
        <v>11</v>
      </c>
      <c r="N2" s="2" t="s">
        <v>12</v>
      </c>
    </row>
    <row r="3" spans="1:13" ht="87">
      <c r="A3" s="2" t="str">
        <f>"2022-07-17"</f>
        <v>2022-07-17</v>
      </c>
      <c r="B3" s="2" t="str">
        <f>"0500"</f>
        <v>0500</v>
      </c>
      <c r="C3" s="1" t="s">
        <v>13</v>
      </c>
      <c r="E3" s="2" t="str">
        <f>"02"</f>
        <v>02</v>
      </c>
      <c r="F3" s="2">
        <v>13</v>
      </c>
      <c r="G3" s="2" t="s">
        <v>14</v>
      </c>
      <c r="H3" s="2" t="s">
        <v>15</v>
      </c>
      <c r="I3" s="2" t="s">
        <v>17</v>
      </c>
      <c r="J3" s="4"/>
      <c r="K3" s="3" t="s">
        <v>16</v>
      </c>
      <c r="L3" s="2">
        <v>2011</v>
      </c>
      <c r="M3" s="2" t="s">
        <v>18</v>
      </c>
    </row>
    <row r="4" spans="1:13" ht="28.5">
      <c r="A4" s="2" t="str">
        <f>"2022-07-17"</f>
        <v>2022-07-17</v>
      </c>
      <c r="B4" s="2" t="str">
        <f>"0600"</f>
        <v>0600</v>
      </c>
      <c r="C4" s="1" t="s">
        <v>19</v>
      </c>
      <c r="D4" s="1" t="s">
        <v>22</v>
      </c>
      <c r="E4" s="2" t="str">
        <f>"02"</f>
        <v>02</v>
      </c>
      <c r="F4" s="2">
        <v>7</v>
      </c>
      <c r="G4" s="2" t="s">
        <v>20</v>
      </c>
      <c r="I4" s="2" t="s">
        <v>17</v>
      </c>
      <c r="J4" s="4"/>
      <c r="K4" s="3" t="s">
        <v>21</v>
      </c>
      <c r="L4" s="2">
        <v>2019</v>
      </c>
      <c r="M4" s="2" t="s">
        <v>18</v>
      </c>
    </row>
    <row r="5" spans="1:13" ht="28.5">
      <c r="A5" s="2" t="str">
        <f>"2022-07-17"</f>
        <v>2022-07-17</v>
      </c>
      <c r="B5" s="2" t="str">
        <f>"0625"</f>
        <v>0625</v>
      </c>
      <c r="C5" s="1" t="s">
        <v>19</v>
      </c>
      <c r="D5" s="1" t="s">
        <v>24</v>
      </c>
      <c r="E5" s="2" t="str">
        <f>"02"</f>
        <v>02</v>
      </c>
      <c r="F5" s="2">
        <v>8</v>
      </c>
      <c r="G5" s="2" t="s">
        <v>20</v>
      </c>
      <c r="I5" s="2" t="s">
        <v>17</v>
      </c>
      <c r="J5" s="4"/>
      <c r="K5" s="3" t="s">
        <v>21</v>
      </c>
      <c r="L5" s="2">
        <v>2019</v>
      </c>
      <c r="M5" s="2" t="s">
        <v>18</v>
      </c>
    </row>
    <row r="6" spans="1:13" ht="72">
      <c r="A6" s="2" t="str">
        <f>"2022-07-17"</f>
        <v>2022-07-17</v>
      </c>
      <c r="B6" s="2" t="str">
        <f>"0650"</f>
        <v>0650</v>
      </c>
      <c r="C6" s="1" t="s">
        <v>25</v>
      </c>
      <c r="D6" s="1" t="s">
        <v>27</v>
      </c>
      <c r="E6" s="2" t="str">
        <f>"02"</f>
        <v>02</v>
      </c>
      <c r="F6" s="2">
        <v>4</v>
      </c>
      <c r="G6" s="2" t="s">
        <v>20</v>
      </c>
      <c r="I6" s="2" t="s">
        <v>17</v>
      </c>
      <c r="J6" s="4"/>
      <c r="K6" s="3" t="s">
        <v>26</v>
      </c>
      <c r="L6" s="2">
        <v>2018</v>
      </c>
      <c r="M6" s="2" t="s">
        <v>28</v>
      </c>
    </row>
    <row r="7" spans="1:13" ht="57.75">
      <c r="A7" s="2" t="str">
        <f>"2022-07-17"</f>
        <v>2022-07-17</v>
      </c>
      <c r="B7" s="2" t="str">
        <f>"0715"</f>
        <v>0715</v>
      </c>
      <c r="C7" s="1" t="s">
        <v>29</v>
      </c>
      <c r="E7" s="2" t="str">
        <f>"03"</f>
        <v>03</v>
      </c>
      <c r="F7" s="2">
        <v>1</v>
      </c>
      <c r="G7" s="2" t="s">
        <v>20</v>
      </c>
      <c r="I7" s="2" t="s">
        <v>17</v>
      </c>
      <c r="J7" s="4"/>
      <c r="K7" s="3" t="s">
        <v>30</v>
      </c>
      <c r="L7" s="2">
        <v>2015</v>
      </c>
      <c r="M7" s="2" t="s">
        <v>32</v>
      </c>
    </row>
    <row r="8" spans="1:13" ht="72">
      <c r="A8" s="2" t="str">
        <f>"2022-07-17"</f>
        <v>2022-07-17</v>
      </c>
      <c r="B8" s="2" t="str">
        <f>"0730"</f>
        <v>0730</v>
      </c>
      <c r="C8" s="1" t="s">
        <v>33</v>
      </c>
      <c r="D8" s="1" t="s">
        <v>35</v>
      </c>
      <c r="E8" s="2" t="str">
        <f>"01"</f>
        <v>01</v>
      </c>
      <c r="F8" s="2">
        <v>1</v>
      </c>
      <c r="G8" s="2" t="s">
        <v>20</v>
      </c>
      <c r="I8" s="2" t="s">
        <v>17</v>
      </c>
      <c r="J8" s="4"/>
      <c r="K8" s="3" t="s">
        <v>34</v>
      </c>
      <c r="L8" s="2">
        <v>2019</v>
      </c>
      <c r="M8" s="2" t="s">
        <v>32</v>
      </c>
    </row>
    <row r="9" spans="1:13" ht="57.75">
      <c r="A9" s="2" t="str">
        <f>"2022-07-17"</f>
        <v>2022-07-17</v>
      </c>
      <c r="B9" s="2" t="str">
        <f>"0755"</f>
        <v>0755</v>
      </c>
      <c r="C9" s="1" t="s">
        <v>36</v>
      </c>
      <c r="D9" s="1" t="s">
        <v>38</v>
      </c>
      <c r="E9" s="2" t="str">
        <f>"02"</f>
        <v>02</v>
      </c>
      <c r="F9" s="2">
        <v>3</v>
      </c>
      <c r="G9" s="2" t="s">
        <v>20</v>
      </c>
      <c r="I9" s="2" t="s">
        <v>17</v>
      </c>
      <c r="J9" s="4"/>
      <c r="K9" s="3" t="s">
        <v>37</v>
      </c>
      <c r="L9" s="2">
        <v>2020</v>
      </c>
      <c r="M9" s="2" t="s">
        <v>28</v>
      </c>
    </row>
    <row r="10" spans="1:13" ht="72">
      <c r="A10" s="2" t="str">
        <f>"2022-07-17"</f>
        <v>2022-07-17</v>
      </c>
      <c r="B10" s="2" t="str">
        <f>"0805"</f>
        <v>0805</v>
      </c>
      <c r="C10" s="1" t="s">
        <v>39</v>
      </c>
      <c r="D10" s="1" t="s">
        <v>41</v>
      </c>
      <c r="E10" s="2" t="str">
        <f>"01"</f>
        <v>01</v>
      </c>
      <c r="F10" s="2">
        <v>10</v>
      </c>
      <c r="G10" s="2" t="s">
        <v>20</v>
      </c>
      <c r="I10" s="2" t="s">
        <v>17</v>
      </c>
      <c r="J10" s="4"/>
      <c r="K10" s="3" t="s">
        <v>40</v>
      </c>
      <c r="L10" s="2">
        <v>2020</v>
      </c>
      <c r="M10" s="2" t="s">
        <v>28</v>
      </c>
    </row>
    <row r="11" spans="1:13" ht="72">
      <c r="A11" s="2" t="str">
        <f>"2022-07-17"</f>
        <v>2022-07-17</v>
      </c>
      <c r="B11" s="2" t="str">
        <f>"0815"</f>
        <v>0815</v>
      </c>
      <c r="C11" s="1" t="s">
        <v>42</v>
      </c>
      <c r="D11" s="1" t="s">
        <v>411</v>
      </c>
      <c r="E11" s="2" t="str">
        <f>"01"</f>
        <v>01</v>
      </c>
      <c r="F11" s="2">
        <v>8</v>
      </c>
      <c r="G11" s="2" t="s">
        <v>20</v>
      </c>
      <c r="I11" s="2" t="s">
        <v>17</v>
      </c>
      <c r="J11" s="4"/>
      <c r="K11" s="3" t="s">
        <v>43</v>
      </c>
      <c r="L11" s="2">
        <v>2021</v>
      </c>
      <c r="M11" s="2" t="s">
        <v>44</v>
      </c>
    </row>
    <row r="12" spans="1:13" ht="43.5">
      <c r="A12" s="2" t="str">
        <f>"2022-07-17"</f>
        <v>2022-07-17</v>
      </c>
      <c r="B12" s="2" t="str">
        <f>"0820"</f>
        <v>0820</v>
      </c>
      <c r="C12" s="1" t="s">
        <v>45</v>
      </c>
      <c r="E12" s="2" t="str">
        <f>"02"</f>
        <v>02</v>
      </c>
      <c r="F12" s="2">
        <v>3</v>
      </c>
      <c r="G12" s="2" t="s">
        <v>20</v>
      </c>
      <c r="I12" s="2" t="s">
        <v>17</v>
      </c>
      <c r="J12" s="4"/>
      <c r="K12" s="3" t="s">
        <v>46</v>
      </c>
      <c r="L12" s="2">
        <v>2011</v>
      </c>
      <c r="M12" s="2" t="s">
        <v>18</v>
      </c>
    </row>
    <row r="13" spans="1:13" ht="72">
      <c r="A13" s="2" t="str">
        <f>"2022-07-17"</f>
        <v>2022-07-17</v>
      </c>
      <c r="B13" s="2" t="str">
        <f>"0845"</f>
        <v>0845</v>
      </c>
      <c r="C13" s="1" t="s">
        <v>47</v>
      </c>
      <c r="E13" s="2" t="str">
        <f>"02"</f>
        <v>02</v>
      </c>
      <c r="F13" s="2">
        <v>7</v>
      </c>
      <c r="G13" s="2" t="s">
        <v>20</v>
      </c>
      <c r="I13" s="2" t="s">
        <v>17</v>
      </c>
      <c r="J13" s="4"/>
      <c r="K13" s="3" t="s">
        <v>48</v>
      </c>
      <c r="L13" s="2">
        <v>2013</v>
      </c>
      <c r="M13" s="2" t="s">
        <v>18</v>
      </c>
    </row>
    <row r="14" spans="1:13" ht="57.75">
      <c r="A14" s="2" t="str">
        <f>"2022-07-17"</f>
        <v>2022-07-17</v>
      </c>
      <c r="B14" s="2" t="str">
        <f>"0910"</f>
        <v>0910</v>
      </c>
      <c r="C14" s="1" t="s">
        <v>49</v>
      </c>
      <c r="D14" s="1" t="s">
        <v>52</v>
      </c>
      <c r="E14" s="2" t="str">
        <f>"02"</f>
        <v>02</v>
      </c>
      <c r="F14" s="2">
        <v>6</v>
      </c>
      <c r="G14" s="2" t="s">
        <v>14</v>
      </c>
      <c r="H14" s="2" t="s">
        <v>50</v>
      </c>
      <c r="I14" s="2" t="s">
        <v>17</v>
      </c>
      <c r="J14" s="4"/>
      <c r="K14" s="3" t="s">
        <v>51</v>
      </c>
      <c r="L14" s="2">
        <v>2014</v>
      </c>
      <c r="M14" s="2" t="s">
        <v>18</v>
      </c>
    </row>
    <row r="15" spans="1:13" ht="72">
      <c r="A15" s="2" t="str">
        <f>"2022-07-17"</f>
        <v>2022-07-17</v>
      </c>
      <c r="B15" s="2" t="str">
        <f>"0935"</f>
        <v>0935</v>
      </c>
      <c r="C15" s="1" t="s">
        <v>53</v>
      </c>
      <c r="D15" s="1" t="s">
        <v>55</v>
      </c>
      <c r="E15" s="2" t="str">
        <f>"05"</f>
        <v>05</v>
      </c>
      <c r="F15" s="2">
        <v>11</v>
      </c>
      <c r="G15" s="2" t="s">
        <v>20</v>
      </c>
      <c r="I15" s="2" t="s">
        <v>17</v>
      </c>
      <c r="J15" s="4"/>
      <c r="K15" s="3" t="s">
        <v>54</v>
      </c>
      <c r="L15" s="2">
        <v>2021</v>
      </c>
      <c r="M15" s="2" t="s">
        <v>28</v>
      </c>
    </row>
    <row r="16" spans="1:14" ht="43.5">
      <c r="A16" s="6" t="str">
        <f>"2022-07-17"</f>
        <v>2022-07-17</v>
      </c>
      <c r="B16" s="6" t="str">
        <f>"1000"</f>
        <v>1000</v>
      </c>
      <c r="C16" s="7" t="s">
        <v>56</v>
      </c>
      <c r="D16" s="7" t="s">
        <v>59</v>
      </c>
      <c r="E16" s="6" t="str">
        <f>"2019"</f>
        <v>2019</v>
      </c>
      <c r="F16" s="6">
        <v>28</v>
      </c>
      <c r="G16" s="6" t="s">
        <v>57</v>
      </c>
      <c r="H16" s="6"/>
      <c r="I16" s="6" t="s">
        <v>17</v>
      </c>
      <c r="J16" s="5" t="s">
        <v>420</v>
      </c>
      <c r="K16" s="8" t="s">
        <v>58</v>
      </c>
      <c r="L16" s="6">
        <v>2019</v>
      </c>
      <c r="M16" s="6" t="s">
        <v>18</v>
      </c>
      <c r="N16" s="6"/>
    </row>
    <row r="17" spans="1:14" ht="57.75">
      <c r="A17" s="6" t="str">
        <f>"2022-07-17"</f>
        <v>2022-07-17</v>
      </c>
      <c r="B17" s="6" t="str">
        <f>"1100"</f>
        <v>1100</v>
      </c>
      <c r="C17" s="7" t="s">
        <v>60</v>
      </c>
      <c r="D17" s="7"/>
      <c r="E17" s="6" t="str">
        <f>"2022"</f>
        <v>2022</v>
      </c>
      <c r="F17" s="6">
        <v>8</v>
      </c>
      <c r="G17" s="6" t="s">
        <v>57</v>
      </c>
      <c r="H17" s="6"/>
      <c r="I17" s="6" t="s">
        <v>17</v>
      </c>
      <c r="J17" s="5" t="s">
        <v>421</v>
      </c>
      <c r="K17" s="8" t="s">
        <v>61</v>
      </c>
      <c r="L17" s="6">
        <v>2022</v>
      </c>
      <c r="M17" s="6" t="s">
        <v>18</v>
      </c>
      <c r="N17" s="6"/>
    </row>
    <row r="18" spans="1:14" ht="43.5">
      <c r="A18" s="6" t="str">
        <f>"2022-07-17"</f>
        <v>2022-07-17</v>
      </c>
      <c r="B18" s="6" t="str">
        <f>"1130"</f>
        <v>1130</v>
      </c>
      <c r="C18" s="7" t="s">
        <v>62</v>
      </c>
      <c r="D18" s="7"/>
      <c r="E18" s="6" t="str">
        <f>"2022"</f>
        <v>2022</v>
      </c>
      <c r="F18" s="6">
        <v>7</v>
      </c>
      <c r="G18" s="6" t="s">
        <v>57</v>
      </c>
      <c r="H18" s="6"/>
      <c r="I18" s="6" t="s">
        <v>17</v>
      </c>
      <c r="J18" s="5" t="s">
        <v>422</v>
      </c>
      <c r="K18" s="8" t="s">
        <v>63</v>
      </c>
      <c r="L18" s="6">
        <v>2022</v>
      </c>
      <c r="M18" s="6" t="s">
        <v>64</v>
      </c>
      <c r="N18" s="6"/>
    </row>
    <row r="19" spans="1:14" ht="14.25">
      <c r="A19" s="6" t="str">
        <f>"2022-07-17"</f>
        <v>2022-07-17</v>
      </c>
      <c r="B19" s="6" t="str">
        <f>"1230"</f>
        <v>1230</v>
      </c>
      <c r="C19" s="7" t="s">
        <v>65</v>
      </c>
      <c r="D19" s="7"/>
      <c r="E19" s="6" t="str">
        <f>"2022"</f>
        <v>2022</v>
      </c>
      <c r="F19" s="6">
        <v>8</v>
      </c>
      <c r="G19" s="6" t="s">
        <v>57</v>
      </c>
      <c r="H19" s="6"/>
      <c r="I19" s="6"/>
      <c r="J19" s="5" t="s">
        <v>421</v>
      </c>
      <c r="K19" s="8" t="s">
        <v>66</v>
      </c>
      <c r="L19" s="6">
        <v>2022</v>
      </c>
      <c r="M19" s="6" t="s">
        <v>66</v>
      </c>
      <c r="N19" s="6"/>
    </row>
    <row r="20" spans="1:14" ht="28.5">
      <c r="A20" s="6" t="str">
        <f>"2022-07-17"</f>
        <v>2022-07-17</v>
      </c>
      <c r="B20" s="6" t="str">
        <f>"1300"</f>
        <v>1300</v>
      </c>
      <c r="C20" s="7" t="s">
        <v>67</v>
      </c>
      <c r="D20" s="7"/>
      <c r="E20" s="6" t="str">
        <f>"2022"</f>
        <v>2022</v>
      </c>
      <c r="F20" s="6">
        <v>6</v>
      </c>
      <c r="G20" s="6" t="s">
        <v>57</v>
      </c>
      <c r="H20" s="6"/>
      <c r="I20" s="6"/>
      <c r="J20" s="5" t="s">
        <v>423</v>
      </c>
      <c r="K20" s="8" t="s">
        <v>68</v>
      </c>
      <c r="L20" s="6">
        <v>2022</v>
      </c>
      <c r="M20" s="6" t="s">
        <v>18</v>
      </c>
      <c r="N20" s="6"/>
    </row>
    <row r="21" spans="1:14" ht="72">
      <c r="A21" s="6" t="str">
        <f>"2022-07-17"</f>
        <v>2022-07-17</v>
      </c>
      <c r="B21" s="6" t="str">
        <f>"1330"</f>
        <v>1330</v>
      </c>
      <c r="C21" s="7" t="s">
        <v>69</v>
      </c>
      <c r="D21" s="7" t="s">
        <v>412</v>
      </c>
      <c r="E21" s="6" t="str">
        <f>"01"</f>
        <v>01</v>
      </c>
      <c r="F21" s="6">
        <v>7</v>
      </c>
      <c r="G21" s="6" t="s">
        <v>14</v>
      </c>
      <c r="H21" s="6"/>
      <c r="I21" s="6" t="s">
        <v>17</v>
      </c>
      <c r="J21" s="5" t="s">
        <v>421</v>
      </c>
      <c r="K21" s="8" t="s">
        <v>70</v>
      </c>
      <c r="L21" s="6">
        <v>2016</v>
      </c>
      <c r="M21" s="6" t="s">
        <v>32</v>
      </c>
      <c r="N21" s="6"/>
    </row>
    <row r="22" spans="1:14" ht="72">
      <c r="A22" s="6" t="str">
        <f>"2022-07-17"</f>
        <v>2022-07-17</v>
      </c>
      <c r="B22" s="6" t="str">
        <f>"1400"</f>
        <v>1400</v>
      </c>
      <c r="C22" s="7" t="s">
        <v>71</v>
      </c>
      <c r="D22" s="7" t="s">
        <v>73</v>
      </c>
      <c r="E22" s="6" t="str">
        <f>"01"</f>
        <v>01</v>
      </c>
      <c r="F22" s="6">
        <v>5</v>
      </c>
      <c r="G22" s="6" t="s">
        <v>20</v>
      </c>
      <c r="H22" s="6"/>
      <c r="I22" s="6" t="s">
        <v>17</v>
      </c>
      <c r="J22" s="5" t="s">
        <v>421</v>
      </c>
      <c r="K22" s="8" t="s">
        <v>72</v>
      </c>
      <c r="L22" s="6">
        <v>2013</v>
      </c>
      <c r="M22" s="6" t="s">
        <v>18</v>
      </c>
      <c r="N22" s="6" t="s">
        <v>23</v>
      </c>
    </row>
    <row r="23" spans="1:14" ht="28.5">
      <c r="A23" s="6" t="str">
        <f>"2022-07-17"</f>
        <v>2022-07-17</v>
      </c>
      <c r="B23" s="6" t="str">
        <f>"1500"</f>
        <v>1500</v>
      </c>
      <c r="C23" s="7" t="s">
        <v>74</v>
      </c>
      <c r="D23" s="7"/>
      <c r="E23" s="6" t="str">
        <f>"2022"</f>
        <v>2022</v>
      </c>
      <c r="F23" s="6">
        <v>10</v>
      </c>
      <c r="G23" s="6" t="s">
        <v>57</v>
      </c>
      <c r="H23" s="6"/>
      <c r="I23" s="6"/>
      <c r="J23" s="5" t="s">
        <v>424</v>
      </c>
      <c r="K23" s="8" t="s">
        <v>75</v>
      </c>
      <c r="L23" s="6">
        <v>2022</v>
      </c>
      <c r="M23" s="6" t="s">
        <v>18</v>
      </c>
      <c r="N23" s="6"/>
    </row>
    <row r="24" spans="1:14" ht="43.5">
      <c r="A24" s="6" t="str">
        <f>"2022-07-17"</f>
        <v>2022-07-17</v>
      </c>
      <c r="B24" s="6" t="str">
        <f>"1630"</f>
        <v>1630</v>
      </c>
      <c r="C24" s="7" t="s">
        <v>413</v>
      </c>
      <c r="D24" s="7"/>
      <c r="E24" s="6" t="str">
        <f>"2022"</f>
        <v>2022</v>
      </c>
      <c r="F24" s="6">
        <v>9</v>
      </c>
      <c r="G24" s="6" t="s">
        <v>57</v>
      </c>
      <c r="H24" s="6"/>
      <c r="I24" s="6"/>
      <c r="J24" s="5" t="s">
        <v>420</v>
      </c>
      <c r="K24" s="8" t="s">
        <v>76</v>
      </c>
      <c r="L24" s="6">
        <v>2022</v>
      </c>
      <c r="M24" s="6" t="s">
        <v>18</v>
      </c>
      <c r="N24" s="6"/>
    </row>
    <row r="25" spans="1:13" ht="72">
      <c r="A25" s="1" t="str">
        <f>"2022-07-17"</f>
        <v>2022-07-17</v>
      </c>
      <c r="B25" s="2" t="str">
        <f>"1800"</f>
        <v>1800</v>
      </c>
      <c r="C25" s="1" t="s">
        <v>443</v>
      </c>
      <c r="D25" s="1" t="s">
        <v>444</v>
      </c>
      <c r="E25" s="2" t="str">
        <f>"01"</f>
        <v>01</v>
      </c>
      <c r="F25" s="2">
        <v>12</v>
      </c>
      <c r="G25" s="2" t="s">
        <v>14</v>
      </c>
      <c r="J25" s="4"/>
      <c r="K25" s="3" t="s">
        <v>445</v>
      </c>
      <c r="L25" s="2">
        <v>2020</v>
      </c>
      <c r="M25" s="2" t="s">
        <v>28</v>
      </c>
    </row>
    <row r="26" spans="1:13" ht="57.75">
      <c r="A26" s="2" t="str">
        <f>"2022-07-17"</f>
        <v>2022-07-17</v>
      </c>
      <c r="B26" s="2" t="str">
        <f>"1830"</f>
        <v>1830</v>
      </c>
      <c r="C26" s="1" t="s">
        <v>77</v>
      </c>
      <c r="E26" s="2" t="str">
        <f>"2022"</f>
        <v>2022</v>
      </c>
      <c r="F26" s="2">
        <v>135</v>
      </c>
      <c r="G26" s="2" t="s">
        <v>57</v>
      </c>
      <c r="I26" s="2" t="s">
        <v>17</v>
      </c>
      <c r="J26" s="4"/>
      <c r="K26" s="3" t="s">
        <v>78</v>
      </c>
      <c r="L26" s="2">
        <v>0</v>
      </c>
      <c r="M26" s="2" t="s">
        <v>18</v>
      </c>
    </row>
    <row r="27" spans="1:14" ht="57.75">
      <c r="A27" s="6" t="str">
        <f>"2022-07-17"</f>
        <v>2022-07-17</v>
      </c>
      <c r="B27" s="6" t="str">
        <f>"1840"</f>
        <v>1840</v>
      </c>
      <c r="C27" s="7" t="s">
        <v>79</v>
      </c>
      <c r="D27" s="7"/>
      <c r="E27" s="6" t="str">
        <f>"01"</f>
        <v>01</v>
      </c>
      <c r="F27" s="6">
        <v>1</v>
      </c>
      <c r="G27" s="6"/>
      <c r="H27" s="6"/>
      <c r="I27" s="6" t="s">
        <v>17</v>
      </c>
      <c r="J27" s="5" t="s">
        <v>425</v>
      </c>
      <c r="K27" s="8" t="s">
        <v>80</v>
      </c>
      <c r="L27" s="6">
        <v>2019</v>
      </c>
      <c r="M27" s="6" t="s">
        <v>81</v>
      </c>
      <c r="N27" s="6" t="s">
        <v>23</v>
      </c>
    </row>
    <row r="28" spans="1:14" ht="87">
      <c r="A28" s="6" t="str">
        <f>"2022-07-17"</f>
        <v>2022-07-17</v>
      </c>
      <c r="B28" s="6" t="str">
        <f>"1940"</f>
        <v>1940</v>
      </c>
      <c r="C28" s="7" t="s">
        <v>82</v>
      </c>
      <c r="D28" s="7"/>
      <c r="E28" s="6" t="str">
        <f>"01"</f>
        <v>01</v>
      </c>
      <c r="F28" s="6">
        <v>0</v>
      </c>
      <c r="G28" s="6" t="s">
        <v>20</v>
      </c>
      <c r="H28" s="6"/>
      <c r="I28" s="6" t="s">
        <v>17</v>
      </c>
      <c r="J28" s="5" t="s">
        <v>446</v>
      </c>
      <c r="K28" s="8" t="s">
        <v>83</v>
      </c>
      <c r="L28" s="6">
        <v>2017</v>
      </c>
      <c r="M28" s="6" t="s">
        <v>18</v>
      </c>
      <c r="N28" s="6"/>
    </row>
    <row r="29" spans="1:13" ht="43.5">
      <c r="A29" s="2" t="str">
        <f>"2022-07-17"</f>
        <v>2022-07-17</v>
      </c>
      <c r="B29" s="2" t="str">
        <f>"2250"</f>
        <v>2250</v>
      </c>
      <c r="C29" s="1" t="s">
        <v>84</v>
      </c>
      <c r="D29" s="1" t="s">
        <v>86</v>
      </c>
      <c r="E29" s="2" t="str">
        <f>"01"</f>
        <v>01</v>
      </c>
      <c r="F29" s="2">
        <v>4</v>
      </c>
      <c r="G29" s="2" t="s">
        <v>20</v>
      </c>
      <c r="I29" s="2" t="s">
        <v>17</v>
      </c>
      <c r="J29" s="4"/>
      <c r="K29" s="3" t="s">
        <v>85</v>
      </c>
      <c r="L29" s="2">
        <v>2010</v>
      </c>
      <c r="M29" s="2" t="s">
        <v>18</v>
      </c>
    </row>
    <row r="30" spans="1:14" ht="57.75">
      <c r="A30" s="2" t="str">
        <f>"2022-07-17"</f>
        <v>2022-07-17</v>
      </c>
      <c r="B30" s="2" t="str">
        <f>"2300"</f>
        <v>2300</v>
      </c>
      <c r="C30" s="1" t="s">
        <v>87</v>
      </c>
      <c r="E30" s="2" t="str">
        <f>" "</f>
        <v> </v>
      </c>
      <c r="F30" s="2">
        <v>0</v>
      </c>
      <c r="G30" s="2" t="s">
        <v>14</v>
      </c>
      <c r="H30" s="2" t="s">
        <v>88</v>
      </c>
      <c r="I30" s="2" t="s">
        <v>17</v>
      </c>
      <c r="J30" s="4"/>
      <c r="K30" s="3" t="s">
        <v>89</v>
      </c>
      <c r="L30" s="2">
        <v>2019</v>
      </c>
      <c r="M30" s="2" t="s">
        <v>18</v>
      </c>
      <c r="N30" s="2" t="s">
        <v>23</v>
      </c>
    </row>
    <row r="31" spans="1:13" ht="87">
      <c r="A31" s="2" t="str">
        <f>"2022-07-17"</f>
        <v>2022-07-17</v>
      </c>
      <c r="B31" s="2" t="str">
        <f>"2400"</f>
        <v>2400</v>
      </c>
      <c r="C31" s="1" t="s">
        <v>13</v>
      </c>
      <c r="E31" s="2" t="str">
        <f>"02"</f>
        <v>02</v>
      </c>
      <c r="F31" s="2">
        <v>14</v>
      </c>
      <c r="G31" s="2" t="s">
        <v>14</v>
      </c>
      <c r="H31" s="2" t="s">
        <v>15</v>
      </c>
      <c r="I31" s="2" t="s">
        <v>17</v>
      </c>
      <c r="J31" s="4"/>
      <c r="K31" s="3" t="s">
        <v>16</v>
      </c>
      <c r="L31" s="2">
        <v>2011</v>
      </c>
      <c r="M31" s="2" t="s">
        <v>18</v>
      </c>
    </row>
    <row r="32" spans="1:13" ht="87">
      <c r="A32" s="2" t="str">
        <f>"2022-07-17"</f>
        <v>2022-07-17</v>
      </c>
      <c r="B32" s="2" t="str">
        <f>"2500"</f>
        <v>2500</v>
      </c>
      <c r="C32" s="1" t="s">
        <v>13</v>
      </c>
      <c r="E32" s="2" t="str">
        <f>"02"</f>
        <v>02</v>
      </c>
      <c r="F32" s="2">
        <v>14</v>
      </c>
      <c r="G32" s="2" t="s">
        <v>14</v>
      </c>
      <c r="H32" s="2" t="s">
        <v>15</v>
      </c>
      <c r="I32" s="2" t="s">
        <v>17</v>
      </c>
      <c r="J32" s="4"/>
      <c r="K32" s="3" t="s">
        <v>16</v>
      </c>
      <c r="L32" s="2">
        <v>2011</v>
      </c>
      <c r="M32" s="2" t="s">
        <v>18</v>
      </c>
    </row>
    <row r="33" spans="1:13" ht="87">
      <c r="A33" s="2" t="str">
        <f>"2022-07-17"</f>
        <v>2022-07-17</v>
      </c>
      <c r="B33" s="2" t="str">
        <f>"2600"</f>
        <v>2600</v>
      </c>
      <c r="C33" s="1" t="s">
        <v>13</v>
      </c>
      <c r="E33" s="2" t="str">
        <f>"02"</f>
        <v>02</v>
      </c>
      <c r="F33" s="2">
        <v>14</v>
      </c>
      <c r="G33" s="2" t="s">
        <v>14</v>
      </c>
      <c r="H33" s="2" t="s">
        <v>15</v>
      </c>
      <c r="I33" s="2" t="s">
        <v>17</v>
      </c>
      <c r="J33" s="4"/>
      <c r="K33" s="3" t="s">
        <v>16</v>
      </c>
      <c r="L33" s="2">
        <v>2011</v>
      </c>
      <c r="M33" s="2" t="s">
        <v>18</v>
      </c>
    </row>
    <row r="34" spans="1:13" ht="87">
      <c r="A34" s="2" t="str">
        <f>"2022-07-17"</f>
        <v>2022-07-17</v>
      </c>
      <c r="B34" s="2" t="str">
        <f>"2700"</f>
        <v>2700</v>
      </c>
      <c r="C34" s="1" t="s">
        <v>13</v>
      </c>
      <c r="E34" s="2" t="str">
        <f>"02"</f>
        <v>02</v>
      </c>
      <c r="F34" s="2">
        <v>14</v>
      </c>
      <c r="G34" s="2" t="s">
        <v>14</v>
      </c>
      <c r="H34" s="2" t="s">
        <v>15</v>
      </c>
      <c r="I34" s="2" t="s">
        <v>17</v>
      </c>
      <c r="J34" s="4"/>
      <c r="K34" s="3" t="s">
        <v>16</v>
      </c>
      <c r="L34" s="2">
        <v>2011</v>
      </c>
      <c r="M34" s="2" t="s">
        <v>18</v>
      </c>
    </row>
    <row r="35" spans="1:13" ht="87">
      <c r="A35" s="2" t="str">
        <f>"2022-07-17"</f>
        <v>2022-07-17</v>
      </c>
      <c r="B35" s="2" t="str">
        <f>"2800"</f>
        <v>2800</v>
      </c>
      <c r="C35" s="1" t="s">
        <v>13</v>
      </c>
      <c r="E35" s="2" t="str">
        <f>"02"</f>
        <v>02</v>
      </c>
      <c r="F35" s="2">
        <v>14</v>
      </c>
      <c r="G35" s="2" t="s">
        <v>14</v>
      </c>
      <c r="H35" s="2" t="s">
        <v>15</v>
      </c>
      <c r="I35" s="2" t="s">
        <v>17</v>
      </c>
      <c r="J35" s="4"/>
      <c r="K35" s="3" t="s">
        <v>16</v>
      </c>
      <c r="L35" s="2">
        <v>2011</v>
      </c>
      <c r="M35" s="2" t="s">
        <v>18</v>
      </c>
    </row>
    <row r="36" spans="1:13" ht="87">
      <c r="A36" s="2" t="str">
        <f>"2022-07-18"</f>
        <v>2022-07-18</v>
      </c>
      <c r="B36" s="2" t="str">
        <f>"0500"</f>
        <v>0500</v>
      </c>
      <c r="C36" s="1" t="s">
        <v>13</v>
      </c>
      <c r="E36" s="2" t="str">
        <f>"02"</f>
        <v>02</v>
      </c>
      <c r="F36" s="2">
        <v>14</v>
      </c>
      <c r="G36" s="2" t="s">
        <v>14</v>
      </c>
      <c r="H36" s="2" t="s">
        <v>15</v>
      </c>
      <c r="I36" s="2" t="s">
        <v>17</v>
      </c>
      <c r="J36" s="4"/>
      <c r="K36" s="3" t="s">
        <v>16</v>
      </c>
      <c r="L36" s="2">
        <v>2011</v>
      </c>
      <c r="M36" s="2" t="s">
        <v>18</v>
      </c>
    </row>
    <row r="37" spans="1:13" ht="28.5">
      <c r="A37" s="2" t="str">
        <f>"2022-07-18"</f>
        <v>2022-07-18</v>
      </c>
      <c r="B37" s="2" t="str">
        <f>"0600"</f>
        <v>0600</v>
      </c>
      <c r="C37" s="1" t="s">
        <v>19</v>
      </c>
      <c r="D37" s="1" t="s">
        <v>90</v>
      </c>
      <c r="E37" s="2" t="str">
        <f>"02"</f>
        <v>02</v>
      </c>
      <c r="F37" s="2">
        <v>9</v>
      </c>
      <c r="G37" s="2" t="s">
        <v>14</v>
      </c>
      <c r="I37" s="2" t="s">
        <v>17</v>
      </c>
      <c r="J37" s="4"/>
      <c r="K37" s="3" t="s">
        <v>21</v>
      </c>
      <c r="L37" s="2">
        <v>2019</v>
      </c>
      <c r="M37" s="2" t="s">
        <v>18</v>
      </c>
    </row>
    <row r="38" spans="1:13" ht="28.5">
      <c r="A38" s="2" t="str">
        <f>"2022-07-18"</f>
        <v>2022-07-18</v>
      </c>
      <c r="B38" s="2" t="str">
        <f>"0625"</f>
        <v>0625</v>
      </c>
      <c r="C38" s="1" t="s">
        <v>19</v>
      </c>
      <c r="D38" s="1" t="s">
        <v>91</v>
      </c>
      <c r="E38" s="2" t="str">
        <f>"02"</f>
        <v>02</v>
      </c>
      <c r="F38" s="2">
        <v>10</v>
      </c>
      <c r="G38" s="2" t="s">
        <v>20</v>
      </c>
      <c r="I38" s="2" t="s">
        <v>17</v>
      </c>
      <c r="J38" s="4"/>
      <c r="K38" s="3" t="s">
        <v>21</v>
      </c>
      <c r="L38" s="2">
        <v>2019</v>
      </c>
      <c r="M38" s="2" t="s">
        <v>18</v>
      </c>
    </row>
    <row r="39" spans="1:13" ht="87">
      <c r="A39" s="2" t="str">
        <f>"2022-07-18"</f>
        <v>2022-07-18</v>
      </c>
      <c r="B39" s="2" t="str">
        <f>"0650"</f>
        <v>0650</v>
      </c>
      <c r="C39" s="1" t="s">
        <v>25</v>
      </c>
      <c r="D39" s="1" t="s">
        <v>93</v>
      </c>
      <c r="E39" s="2" t="str">
        <f>"02"</f>
        <v>02</v>
      </c>
      <c r="F39" s="2">
        <v>5</v>
      </c>
      <c r="G39" s="2" t="s">
        <v>20</v>
      </c>
      <c r="I39" s="2" t="s">
        <v>17</v>
      </c>
      <c r="J39" s="4"/>
      <c r="K39" s="3" t="s">
        <v>92</v>
      </c>
      <c r="L39" s="2">
        <v>2018</v>
      </c>
      <c r="M39" s="2" t="s">
        <v>28</v>
      </c>
    </row>
    <row r="40" spans="1:13" ht="57.75">
      <c r="A40" s="2" t="str">
        <f>"2022-07-18"</f>
        <v>2022-07-18</v>
      </c>
      <c r="B40" s="2" t="str">
        <f>"0715"</f>
        <v>0715</v>
      </c>
      <c r="C40" s="1" t="s">
        <v>29</v>
      </c>
      <c r="D40" s="1" t="s">
        <v>31</v>
      </c>
      <c r="E40" s="2" t="str">
        <f>"03"</f>
        <v>03</v>
      </c>
      <c r="F40" s="2">
        <v>2</v>
      </c>
      <c r="G40" s="2" t="s">
        <v>20</v>
      </c>
      <c r="I40" s="2" t="s">
        <v>17</v>
      </c>
      <c r="J40" s="4"/>
      <c r="K40" s="3" t="s">
        <v>30</v>
      </c>
      <c r="L40" s="2">
        <v>2015</v>
      </c>
      <c r="M40" s="2" t="s">
        <v>32</v>
      </c>
    </row>
    <row r="41" spans="1:13" ht="87">
      <c r="A41" s="2" t="str">
        <f>"2022-07-18"</f>
        <v>2022-07-18</v>
      </c>
      <c r="B41" s="2" t="str">
        <f>"0730"</f>
        <v>0730</v>
      </c>
      <c r="C41" s="1" t="s">
        <v>33</v>
      </c>
      <c r="D41" s="1" t="s">
        <v>95</v>
      </c>
      <c r="E41" s="2" t="str">
        <f>"01"</f>
        <v>01</v>
      </c>
      <c r="F41" s="2">
        <v>2</v>
      </c>
      <c r="G41" s="2" t="s">
        <v>20</v>
      </c>
      <c r="I41" s="2" t="s">
        <v>17</v>
      </c>
      <c r="J41" s="4"/>
      <c r="K41" s="3" t="s">
        <v>94</v>
      </c>
      <c r="L41" s="2">
        <v>2019</v>
      </c>
      <c r="M41" s="2" t="s">
        <v>32</v>
      </c>
    </row>
    <row r="42" spans="1:13" ht="87">
      <c r="A42" s="2" t="str">
        <f>"2022-07-18"</f>
        <v>2022-07-18</v>
      </c>
      <c r="B42" s="2" t="str">
        <f>"0755"</f>
        <v>0755</v>
      </c>
      <c r="C42" s="1" t="s">
        <v>36</v>
      </c>
      <c r="D42" s="1" t="s">
        <v>97</v>
      </c>
      <c r="E42" s="2" t="str">
        <f>"02"</f>
        <v>02</v>
      </c>
      <c r="F42" s="2">
        <v>4</v>
      </c>
      <c r="G42" s="2" t="s">
        <v>20</v>
      </c>
      <c r="I42" s="2" t="s">
        <v>17</v>
      </c>
      <c r="J42" s="4"/>
      <c r="K42" s="3" t="s">
        <v>96</v>
      </c>
      <c r="L42" s="2">
        <v>2020</v>
      </c>
      <c r="M42" s="2" t="s">
        <v>28</v>
      </c>
    </row>
    <row r="43" spans="1:13" ht="72">
      <c r="A43" s="2" t="str">
        <f>"2022-07-18"</f>
        <v>2022-07-18</v>
      </c>
      <c r="B43" s="2" t="str">
        <f>"0805"</f>
        <v>0805</v>
      </c>
      <c r="C43" s="1" t="s">
        <v>39</v>
      </c>
      <c r="D43" s="1" t="s">
        <v>99</v>
      </c>
      <c r="E43" s="2" t="str">
        <f>"01"</f>
        <v>01</v>
      </c>
      <c r="F43" s="2">
        <v>11</v>
      </c>
      <c r="G43" s="2" t="s">
        <v>20</v>
      </c>
      <c r="I43" s="2" t="s">
        <v>17</v>
      </c>
      <c r="J43" s="4"/>
      <c r="K43" s="3" t="s">
        <v>98</v>
      </c>
      <c r="L43" s="2">
        <v>2020</v>
      </c>
      <c r="M43" s="2" t="s">
        <v>28</v>
      </c>
    </row>
    <row r="44" spans="1:13" ht="72">
      <c r="A44" s="2" t="str">
        <f>"2022-07-18"</f>
        <v>2022-07-18</v>
      </c>
      <c r="B44" s="2" t="str">
        <f>"0815"</f>
        <v>0815</v>
      </c>
      <c r="C44" s="1" t="s">
        <v>42</v>
      </c>
      <c r="D44" s="1" t="s">
        <v>101</v>
      </c>
      <c r="E44" s="2" t="str">
        <f>"01"</f>
        <v>01</v>
      </c>
      <c r="F44" s="2">
        <v>9</v>
      </c>
      <c r="G44" s="2" t="s">
        <v>20</v>
      </c>
      <c r="I44" s="2" t="s">
        <v>17</v>
      </c>
      <c r="J44" s="4"/>
      <c r="K44" s="3" t="s">
        <v>100</v>
      </c>
      <c r="L44" s="2">
        <v>2021</v>
      </c>
      <c r="M44" s="2" t="s">
        <v>44</v>
      </c>
    </row>
    <row r="45" spans="1:13" ht="43.5">
      <c r="A45" s="2" t="str">
        <f>"2022-07-18"</f>
        <v>2022-07-18</v>
      </c>
      <c r="B45" s="2" t="str">
        <f>"0820"</f>
        <v>0820</v>
      </c>
      <c r="C45" s="1" t="s">
        <v>45</v>
      </c>
      <c r="E45" s="2" t="str">
        <f>"02"</f>
        <v>02</v>
      </c>
      <c r="F45" s="2">
        <v>4</v>
      </c>
      <c r="G45" s="2" t="s">
        <v>20</v>
      </c>
      <c r="I45" s="2" t="s">
        <v>17</v>
      </c>
      <c r="J45" s="4"/>
      <c r="K45" s="3" t="s">
        <v>46</v>
      </c>
      <c r="L45" s="2">
        <v>2011</v>
      </c>
      <c r="M45" s="2" t="s">
        <v>18</v>
      </c>
    </row>
    <row r="46" spans="1:13" ht="72">
      <c r="A46" s="2" t="str">
        <f>"2022-07-18"</f>
        <v>2022-07-18</v>
      </c>
      <c r="B46" s="2" t="str">
        <f>"0845"</f>
        <v>0845</v>
      </c>
      <c r="C46" s="1" t="s">
        <v>47</v>
      </c>
      <c r="E46" s="2" t="str">
        <f>"02"</f>
        <v>02</v>
      </c>
      <c r="F46" s="2">
        <v>8</v>
      </c>
      <c r="G46" s="2" t="s">
        <v>20</v>
      </c>
      <c r="I46" s="2" t="s">
        <v>17</v>
      </c>
      <c r="J46" s="4"/>
      <c r="K46" s="3" t="s">
        <v>48</v>
      </c>
      <c r="L46" s="2">
        <v>2013</v>
      </c>
      <c r="M46" s="2" t="s">
        <v>18</v>
      </c>
    </row>
    <row r="47" spans="1:13" ht="87">
      <c r="A47" s="2" t="str">
        <f>"2022-07-18"</f>
        <v>2022-07-18</v>
      </c>
      <c r="B47" s="2" t="str">
        <f>"0910"</f>
        <v>0910</v>
      </c>
      <c r="C47" s="1" t="s">
        <v>49</v>
      </c>
      <c r="D47" s="1" t="s">
        <v>103</v>
      </c>
      <c r="E47" s="2" t="str">
        <f>"02"</f>
        <v>02</v>
      </c>
      <c r="F47" s="2">
        <v>7</v>
      </c>
      <c r="G47" s="2" t="s">
        <v>20</v>
      </c>
      <c r="I47" s="2" t="s">
        <v>17</v>
      </c>
      <c r="J47" s="4"/>
      <c r="K47" s="3" t="s">
        <v>102</v>
      </c>
      <c r="L47" s="2">
        <v>2014</v>
      </c>
      <c r="M47" s="2" t="s">
        <v>18</v>
      </c>
    </row>
    <row r="48" spans="1:13" ht="72">
      <c r="A48" s="2" t="str">
        <f>"2022-07-18"</f>
        <v>2022-07-18</v>
      </c>
      <c r="B48" s="2" t="str">
        <f>"0935"</f>
        <v>0935</v>
      </c>
      <c r="C48" s="1" t="s">
        <v>53</v>
      </c>
      <c r="D48" s="1" t="s">
        <v>105</v>
      </c>
      <c r="E48" s="2" t="str">
        <f>"05"</f>
        <v>05</v>
      </c>
      <c r="F48" s="2">
        <v>12</v>
      </c>
      <c r="G48" s="2" t="s">
        <v>20</v>
      </c>
      <c r="I48" s="2" t="s">
        <v>17</v>
      </c>
      <c r="J48" s="4"/>
      <c r="K48" s="3" t="s">
        <v>104</v>
      </c>
      <c r="L48" s="2">
        <v>2021</v>
      </c>
      <c r="M48" s="2" t="s">
        <v>28</v>
      </c>
    </row>
    <row r="49" spans="1:14" ht="57.75">
      <c r="A49" s="2" t="str">
        <f>"2022-07-18"</f>
        <v>2022-07-18</v>
      </c>
      <c r="B49" s="2" t="str">
        <f>"1000"</f>
        <v>1000</v>
      </c>
      <c r="C49" s="1" t="s">
        <v>79</v>
      </c>
      <c r="E49" s="2" t="str">
        <f>"01"</f>
        <v>01</v>
      </c>
      <c r="F49" s="2">
        <v>1</v>
      </c>
      <c r="I49" s="2" t="s">
        <v>17</v>
      </c>
      <c r="J49" s="4"/>
      <c r="K49" s="3" t="s">
        <v>80</v>
      </c>
      <c r="L49" s="2">
        <v>2019</v>
      </c>
      <c r="M49" s="2" t="s">
        <v>81</v>
      </c>
      <c r="N49" s="2" t="s">
        <v>23</v>
      </c>
    </row>
    <row r="50" spans="1:13" ht="87">
      <c r="A50" s="2" t="str">
        <f>"2022-07-18"</f>
        <v>2022-07-18</v>
      </c>
      <c r="B50" s="2" t="str">
        <f>"1100"</f>
        <v>1100</v>
      </c>
      <c r="C50" s="1" t="s">
        <v>106</v>
      </c>
      <c r="E50" s="2" t="str">
        <f>" "</f>
        <v> </v>
      </c>
      <c r="F50" s="2">
        <v>0</v>
      </c>
      <c r="G50" s="2" t="s">
        <v>14</v>
      </c>
      <c r="I50" s="2" t="s">
        <v>17</v>
      </c>
      <c r="J50" s="4"/>
      <c r="K50" s="3" t="s">
        <v>107</v>
      </c>
      <c r="L50" s="2">
        <v>2020</v>
      </c>
      <c r="M50" s="2" t="s">
        <v>18</v>
      </c>
    </row>
    <row r="51" spans="1:13" ht="57.75">
      <c r="A51" s="2" t="str">
        <f>"2022-07-18"</f>
        <v>2022-07-18</v>
      </c>
      <c r="B51" s="2" t="str">
        <f>"1255"</f>
        <v>1255</v>
      </c>
      <c r="C51" s="1" t="s">
        <v>108</v>
      </c>
      <c r="D51" s="1" t="s">
        <v>110</v>
      </c>
      <c r="E51" s="2" t="str">
        <f>"2020"</f>
        <v>2020</v>
      </c>
      <c r="F51" s="2">
        <v>6</v>
      </c>
      <c r="G51" s="2" t="s">
        <v>20</v>
      </c>
      <c r="I51" s="2" t="s">
        <v>17</v>
      </c>
      <c r="J51" s="4"/>
      <c r="K51" s="3" t="s">
        <v>109</v>
      </c>
      <c r="L51" s="2">
        <v>2020</v>
      </c>
      <c r="M51" s="2" t="s">
        <v>18</v>
      </c>
    </row>
    <row r="52" spans="1:13" ht="72">
      <c r="A52" s="2" t="str">
        <f>"2022-07-18"</f>
        <v>2022-07-18</v>
      </c>
      <c r="B52" s="2" t="str">
        <f>"1330"</f>
        <v>1330</v>
      </c>
      <c r="C52" s="1" t="s">
        <v>443</v>
      </c>
      <c r="D52" s="1" t="s">
        <v>444</v>
      </c>
      <c r="E52" s="2" t="str">
        <f>"01"</f>
        <v>01</v>
      </c>
      <c r="F52" s="2">
        <v>12</v>
      </c>
      <c r="G52" s="2" t="s">
        <v>14</v>
      </c>
      <c r="I52" s="2" t="s">
        <v>17</v>
      </c>
      <c r="J52" s="4"/>
      <c r="K52" s="3" t="s">
        <v>445</v>
      </c>
      <c r="L52" s="2">
        <v>2020</v>
      </c>
      <c r="M52" s="2" t="s">
        <v>28</v>
      </c>
    </row>
    <row r="53" spans="1:13" ht="43.5">
      <c r="A53" s="2" t="str">
        <f>"2022-07-18"</f>
        <v>2022-07-18</v>
      </c>
      <c r="B53" s="2" t="str">
        <f>"1400"</f>
        <v>1400</v>
      </c>
      <c r="C53" s="1" t="s">
        <v>111</v>
      </c>
      <c r="E53" s="2" t="str">
        <f>"03"</f>
        <v>03</v>
      </c>
      <c r="F53" s="2">
        <v>241</v>
      </c>
      <c r="G53" s="2" t="s">
        <v>14</v>
      </c>
      <c r="H53" s="2" t="s">
        <v>88</v>
      </c>
      <c r="I53" s="2" t="s">
        <v>17</v>
      </c>
      <c r="J53" s="4"/>
      <c r="K53" s="3" t="s">
        <v>112</v>
      </c>
      <c r="L53" s="2">
        <v>2020</v>
      </c>
      <c r="M53" s="2" t="s">
        <v>113</v>
      </c>
    </row>
    <row r="54" spans="1:13" ht="87">
      <c r="A54" s="2" t="str">
        <f>"2022-07-18"</f>
        <v>2022-07-18</v>
      </c>
      <c r="B54" s="2" t="str">
        <f>"1430"</f>
        <v>1430</v>
      </c>
      <c r="C54" s="1" t="s">
        <v>114</v>
      </c>
      <c r="D54" s="1" t="s">
        <v>116</v>
      </c>
      <c r="E54" s="2" t="str">
        <f>"01"</f>
        <v>01</v>
      </c>
      <c r="F54" s="2">
        <v>8</v>
      </c>
      <c r="G54" s="2" t="s">
        <v>20</v>
      </c>
      <c r="I54" s="2" t="s">
        <v>17</v>
      </c>
      <c r="J54" s="4"/>
      <c r="K54" s="3" t="s">
        <v>115</v>
      </c>
      <c r="L54" s="2">
        <v>2018</v>
      </c>
      <c r="M54" s="2" t="s">
        <v>32</v>
      </c>
    </row>
    <row r="55" spans="1:13" ht="43.5">
      <c r="A55" s="2" t="str">
        <f>"2022-07-18"</f>
        <v>2022-07-18</v>
      </c>
      <c r="B55" s="2" t="str">
        <f>"1500"</f>
        <v>1500</v>
      </c>
      <c r="C55" s="1" t="s">
        <v>49</v>
      </c>
      <c r="D55" s="1" t="s">
        <v>118</v>
      </c>
      <c r="E55" s="2" t="str">
        <f>"03"</f>
        <v>03</v>
      </c>
      <c r="F55" s="2">
        <v>3</v>
      </c>
      <c r="G55" s="2" t="s">
        <v>20</v>
      </c>
      <c r="I55" s="2" t="s">
        <v>17</v>
      </c>
      <c r="J55" s="4"/>
      <c r="K55" s="3" t="s">
        <v>117</v>
      </c>
      <c r="L55" s="2">
        <v>2015</v>
      </c>
      <c r="M55" s="2" t="s">
        <v>18</v>
      </c>
    </row>
    <row r="56" spans="1:13" ht="72">
      <c r="A56" s="2" t="str">
        <f>"2022-07-18"</f>
        <v>2022-07-18</v>
      </c>
      <c r="B56" s="2" t="str">
        <f>"1525"</f>
        <v>1525</v>
      </c>
      <c r="C56" s="1" t="s">
        <v>53</v>
      </c>
      <c r="D56" s="1" t="s">
        <v>414</v>
      </c>
      <c r="E56" s="2" t="str">
        <f>"05"</f>
        <v>05</v>
      </c>
      <c r="F56" s="2">
        <v>10</v>
      </c>
      <c r="G56" s="2" t="s">
        <v>20</v>
      </c>
      <c r="I56" s="2" t="s">
        <v>17</v>
      </c>
      <c r="J56" s="4"/>
      <c r="K56" s="3" t="s">
        <v>119</v>
      </c>
      <c r="L56" s="2">
        <v>2021</v>
      </c>
      <c r="M56" s="2" t="s">
        <v>28</v>
      </c>
    </row>
    <row r="57" spans="1:13" ht="72">
      <c r="A57" s="2" t="str">
        <f>"2022-07-18"</f>
        <v>2022-07-18</v>
      </c>
      <c r="B57" s="2" t="str">
        <f>"1550"</f>
        <v>1550</v>
      </c>
      <c r="C57" s="1" t="s">
        <v>39</v>
      </c>
      <c r="D57" s="1" t="s">
        <v>121</v>
      </c>
      <c r="E57" s="2" t="str">
        <f>"01"</f>
        <v>01</v>
      </c>
      <c r="F57" s="2">
        <v>17</v>
      </c>
      <c r="G57" s="2" t="s">
        <v>20</v>
      </c>
      <c r="I57" s="2" t="s">
        <v>17</v>
      </c>
      <c r="J57" s="4"/>
      <c r="K57" s="3" t="s">
        <v>120</v>
      </c>
      <c r="L57" s="2">
        <v>2020</v>
      </c>
      <c r="M57" s="2" t="s">
        <v>28</v>
      </c>
    </row>
    <row r="58" spans="1:13" ht="72">
      <c r="A58" s="2" t="str">
        <f>"2022-07-18"</f>
        <v>2022-07-18</v>
      </c>
      <c r="B58" s="2" t="str">
        <f>"1600"</f>
        <v>1600</v>
      </c>
      <c r="C58" s="1" t="s">
        <v>122</v>
      </c>
      <c r="D58" s="1" t="s">
        <v>124</v>
      </c>
      <c r="E58" s="2" t="str">
        <f>"03"</f>
        <v>03</v>
      </c>
      <c r="F58" s="2">
        <v>5</v>
      </c>
      <c r="G58" s="2" t="s">
        <v>20</v>
      </c>
      <c r="I58" s="2" t="s">
        <v>17</v>
      </c>
      <c r="J58" s="4"/>
      <c r="K58" s="3" t="s">
        <v>123</v>
      </c>
      <c r="L58" s="2">
        <v>2019</v>
      </c>
      <c r="M58" s="2" t="s">
        <v>18</v>
      </c>
    </row>
    <row r="59" spans="1:14" ht="43.5">
      <c r="A59" s="2" t="str">
        <f>"2022-07-18"</f>
        <v>2022-07-18</v>
      </c>
      <c r="B59" s="2" t="str">
        <f>"1610"</f>
        <v>1610</v>
      </c>
      <c r="C59" s="1" t="s">
        <v>125</v>
      </c>
      <c r="D59" s="1" t="s">
        <v>127</v>
      </c>
      <c r="E59" s="2" t="str">
        <f>"01"</f>
        <v>01</v>
      </c>
      <c r="F59" s="2">
        <v>3</v>
      </c>
      <c r="G59" s="2" t="s">
        <v>14</v>
      </c>
      <c r="H59" s="2" t="s">
        <v>88</v>
      </c>
      <c r="I59" s="2" t="s">
        <v>17</v>
      </c>
      <c r="J59" s="4"/>
      <c r="K59" s="3" t="s">
        <v>126</v>
      </c>
      <c r="L59" s="2">
        <v>2017</v>
      </c>
      <c r="M59" s="2" t="s">
        <v>18</v>
      </c>
      <c r="N59" s="2" t="s">
        <v>23</v>
      </c>
    </row>
    <row r="60" spans="1:13" ht="87">
      <c r="A60" s="2" t="str">
        <f>"2022-07-18"</f>
        <v>2022-07-18</v>
      </c>
      <c r="B60" s="2" t="str">
        <f>"1635"</f>
        <v>1635</v>
      </c>
      <c r="C60" s="1" t="s">
        <v>33</v>
      </c>
      <c r="D60" s="1" t="s">
        <v>129</v>
      </c>
      <c r="E60" s="2" t="str">
        <f>"01"</f>
        <v>01</v>
      </c>
      <c r="F60" s="2">
        <v>11</v>
      </c>
      <c r="G60" s="2" t="s">
        <v>20</v>
      </c>
      <c r="I60" s="2" t="s">
        <v>17</v>
      </c>
      <c r="J60" s="4"/>
      <c r="K60" s="3" t="s">
        <v>128</v>
      </c>
      <c r="L60" s="2">
        <v>2019</v>
      </c>
      <c r="M60" s="2" t="s">
        <v>32</v>
      </c>
    </row>
    <row r="61" spans="1:13" ht="87">
      <c r="A61" s="2" t="str">
        <f>"2022-07-18"</f>
        <v>2022-07-18</v>
      </c>
      <c r="B61" s="2" t="str">
        <f>"1700"</f>
        <v>1700</v>
      </c>
      <c r="C61" s="1" t="s">
        <v>130</v>
      </c>
      <c r="D61" s="1" t="s">
        <v>132</v>
      </c>
      <c r="E61" s="2" t="str">
        <f>"2018"</f>
        <v>2018</v>
      </c>
      <c r="F61" s="2">
        <v>6</v>
      </c>
      <c r="G61" s="2" t="s">
        <v>14</v>
      </c>
      <c r="I61" s="2" t="s">
        <v>17</v>
      </c>
      <c r="J61" s="4"/>
      <c r="K61" s="3" t="s">
        <v>131</v>
      </c>
      <c r="L61" s="2">
        <v>2018</v>
      </c>
      <c r="M61" s="2" t="s">
        <v>18</v>
      </c>
    </row>
    <row r="62" spans="1:13" ht="57.75">
      <c r="A62" s="2" t="str">
        <f>"2022-07-18"</f>
        <v>2022-07-18</v>
      </c>
      <c r="B62" s="2" t="str">
        <f>"1715"</f>
        <v>1715</v>
      </c>
      <c r="C62" s="1" t="s">
        <v>130</v>
      </c>
      <c r="D62" s="1" t="s">
        <v>134</v>
      </c>
      <c r="E62" s="2" t="str">
        <f>"2018"</f>
        <v>2018</v>
      </c>
      <c r="F62" s="2">
        <v>7</v>
      </c>
      <c r="G62" s="2" t="s">
        <v>14</v>
      </c>
      <c r="I62" s="2" t="s">
        <v>17</v>
      </c>
      <c r="J62" s="4"/>
      <c r="K62" s="3" t="s">
        <v>133</v>
      </c>
      <c r="L62" s="2">
        <v>2018</v>
      </c>
      <c r="M62" s="2" t="s">
        <v>18</v>
      </c>
    </row>
    <row r="63" spans="1:13" ht="57.75">
      <c r="A63" s="2" t="str">
        <f>"2022-07-18"</f>
        <v>2022-07-18</v>
      </c>
      <c r="B63" s="2" t="str">
        <f>"1730"</f>
        <v>1730</v>
      </c>
      <c r="C63" s="1" t="s">
        <v>135</v>
      </c>
      <c r="E63" s="2" t="str">
        <f>"2020"</f>
        <v>2020</v>
      </c>
      <c r="F63" s="2">
        <v>111</v>
      </c>
      <c r="G63" s="2" t="s">
        <v>57</v>
      </c>
      <c r="J63" s="4"/>
      <c r="K63" s="3" t="s">
        <v>136</v>
      </c>
      <c r="L63" s="2">
        <v>2020</v>
      </c>
      <c r="M63" s="2" t="s">
        <v>28</v>
      </c>
    </row>
    <row r="64" spans="1:13" ht="28.5">
      <c r="A64" s="2" t="str">
        <f>"2022-07-18"</f>
        <v>2022-07-18</v>
      </c>
      <c r="B64" s="2" t="str">
        <f>"1800"</f>
        <v>1800</v>
      </c>
      <c r="C64" s="1" t="s">
        <v>108</v>
      </c>
      <c r="D64" s="1" t="s">
        <v>138</v>
      </c>
      <c r="E64" s="2" t="str">
        <f>"2020"</f>
        <v>2020</v>
      </c>
      <c r="F64" s="2">
        <v>14</v>
      </c>
      <c r="G64" s="2" t="s">
        <v>20</v>
      </c>
      <c r="I64" s="2" t="s">
        <v>17</v>
      </c>
      <c r="J64" s="4"/>
      <c r="K64" s="3" t="s">
        <v>137</v>
      </c>
      <c r="L64" s="2">
        <v>2020</v>
      </c>
      <c r="M64" s="2" t="s">
        <v>18</v>
      </c>
    </row>
    <row r="65" spans="1:13" ht="43.5">
      <c r="A65" s="2" t="str">
        <f>"2022-07-18"</f>
        <v>2022-07-18</v>
      </c>
      <c r="B65" s="2" t="str">
        <f>"1825"</f>
        <v>1825</v>
      </c>
      <c r="C65" s="1" t="s">
        <v>108</v>
      </c>
      <c r="D65" s="1" t="s">
        <v>140</v>
      </c>
      <c r="E65" s="2" t="str">
        <f>"2020"</f>
        <v>2020</v>
      </c>
      <c r="F65" s="2">
        <v>12</v>
      </c>
      <c r="G65" s="2" t="s">
        <v>20</v>
      </c>
      <c r="I65" s="2" t="s">
        <v>17</v>
      </c>
      <c r="J65" s="4"/>
      <c r="K65" s="3" t="s">
        <v>139</v>
      </c>
      <c r="L65" s="2">
        <v>2020</v>
      </c>
      <c r="M65" s="2" t="s">
        <v>18</v>
      </c>
    </row>
    <row r="66" spans="1:13" ht="57.75">
      <c r="A66" s="2" t="str">
        <f>"2022-07-18"</f>
        <v>2022-07-18</v>
      </c>
      <c r="B66" s="2" t="str">
        <f>"1840"</f>
        <v>1840</v>
      </c>
      <c r="C66" s="1" t="s">
        <v>77</v>
      </c>
      <c r="E66" s="2" t="str">
        <f>"2022"</f>
        <v>2022</v>
      </c>
      <c r="F66" s="2">
        <v>136</v>
      </c>
      <c r="G66" s="2" t="s">
        <v>57</v>
      </c>
      <c r="J66" s="4"/>
      <c r="K66" s="3" t="s">
        <v>78</v>
      </c>
      <c r="L66" s="2">
        <v>0</v>
      </c>
      <c r="M66" s="2" t="s">
        <v>18</v>
      </c>
    </row>
    <row r="67" spans="1:14" ht="72">
      <c r="A67" s="6" t="str">
        <f>"2022-07-18"</f>
        <v>2022-07-18</v>
      </c>
      <c r="B67" s="6" t="str">
        <f>"1850"</f>
        <v>1850</v>
      </c>
      <c r="C67" s="7" t="s">
        <v>141</v>
      </c>
      <c r="D67" s="7" t="s">
        <v>143</v>
      </c>
      <c r="E67" s="6" t="str">
        <f>"01"</f>
        <v>01</v>
      </c>
      <c r="F67" s="6">
        <v>4</v>
      </c>
      <c r="G67" s="6" t="s">
        <v>14</v>
      </c>
      <c r="H67" s="6"/>
      <c r="I67" s="6" t="s">
        <v>17</v>
      </c>
      <c r="J67" s="5" t="s">
        <v>425</v>
      </c>
      <c r="K67" s="8" t="s">
        <v>142</v>
      </c>
      <c r="L67" s="6">
        <v>2015</v>
      </c>
      <c r="M67" s="6" t="s">
        <v>28</v>
      </c>
      <c r="N67" s="6" t="s">
        <v>23</v>
      </c>
    </row>
    <row r="68" spans="1:14" ht="72">
      <c r="A68" s="6" t="str">
        <f>"2022-07-18"</f>
        <v>2022-07-18</v>
      </c>
      <c r="B68" s="6" t="str">
        <f>"1940"</f>
        <v>1940</v>
      </c>
      <c r="C68" s="7" t="s">
        <v>144</v>
      </c>
      <c r="D68" s="7" t="s">
        <v>146</v>
      </c>
      <c r="E68" s="6" t="str">
        <f>"04"</f>
        <v>04</v>
      </c>
      <c r="F68" s="6">
        <v>10</v>
      </c>
      <c r="G68" s="6" t="s">
        <v>20</v>
      </c>
      <c r="H68" s="6"/>
      <c r="I68" s="6" t="s">
        <v>17</v>
      </c>
      <c r="J68" s="5" t="s">
        <v>427</v>
      </c>
      <c r="K68" s="8" t="s">
        <v>145</v>
      </c>
      <c r="L68" s="6">
        <v>2013</v>
      </c>
      <c r="M68" s="6" t="s">
        <v>32</v>
      </c>
      <c r="N68" s="6"/>
    </row>
    <row r="69" spans="1:14" ht="87">
      <c r="A69" s="6" t="str">
        <f>"2022-07-18"</f>
        <v>2022-07-18</v>
      </c>
      <c r="B69" s="6" t="str">
        <f>"2030"</f>
        <v>2030</v>
      </c>
      <c r="C69" s="7" t="s">
        <v>147</v>
      </c>
      <c r="D69" s="7" t="s">
        <v>149</v>
      </c>
      <c r="E69" s="6" t="str">
        <f>"2022"</f>
        <v>2022</v>
      </c>
      <c r="F69" s="6">
        <v>15</v>
      </c>
      <c r="G69" s="6" t="s">
        <v>57</v>
      </c>
      <c r="H69" s="6"/>
      <c r="I69" s="6"/>
      <c r="J69" s="5" t="s">
        <v>426</v>
      </c>
      <c r="K69" s="8" t="s">
        <v>148</v>
      </c>
      <c r="L69" s="6">
        <v>2022</v>
      </c>
      <c r="M69" s="6" t="s">
        <v>18</v>
      </c>
      <c r="N69" s="6"/>
    </row>
    <row r="70" spans="1:14" ht="87">
      <c r="A70" s="6" t="str">
        <f>"2022-07-18"</f>
        <v>2022-07-18</v>
      </c>
      <c r="B70" s="6" t="str">
        <f>"2100"</f>
        <v>2100</v>
      </c>
      <c r="C70" s="7" t="s">
        <v>150</v>
      </c>
      <c r="D70" s="7" t="s">
        <v>415</v>
      </c>
      <c r="E70" s="6" t="str">
        <f>"01"</f>
        <v>01</v>
      </c>
      <c r="F70" s="6">
        <v>2</v>
      </c>
      <c r="G70" s="6" t="s">
        <v>151</v>
      </c>
      <c r="H70" s="6" t="s">
        <v>152</v>
      </c>
      <c r="I70" s="6" t="s">
        <v>17</v>
      </c>
      <c r="J70" s="5" t="s">
        <v>428</v>
      </c>
      <c r="K70" s="8" t="s">
        <v>153</v>
      </c>
      <c r="L70" s="6">
        <v>2020</v>
      </c>
      <c r="M70" s="6" t="s">
        <v>32</v>
      </c>
      <c r="N70" s="6" t="s">
        <v>23</v>
      </c>
    </row>
    <row r="71" spans="1:14" ht="72">
      <c r="A71" s="6" t="str">
        <f>"2022-07-18"</f>
        <v>2022-07-18</v>
      </c>
      <c r="B71" s="6" t="str">
        <f>"2200"</f>
        <v>2200</v>
      </c>
      <c r="C71" s="7" t="s">
        <v>154</v>
      </c>
      <c r="D71" s="7" t="s">
        <v>156</v>
      </c>
      <c r="E71" s="6" t="str">
        <f>"01"</f>
        <v>01</v>
      </c>
      <c r="F71" s="6">
        <v>10</v>
      </c>
      <c r="G71" s="6" t="s">
        <v>151</v>
      </c>
      <c r="H71" s="6" t="s">
        <v>152</v>
      </c>
      <c r="I71" s="6" t="s">
        <v>17</v>
      </c>
      <c r="J71" s="5" t="s">
        <v>429</v>
      </c>
      <c r="K71" s="8" t="s">
        <v>155</v>
      </c>
      <c r="L71" s="6">
        <v>2017</v>
      </c>
      <c r="M71" s="6" t="s">
        <v>32</v>
      </c>
      <c r="N71" s="6" t="s">
        <v>23</v>
      </c>
    </row>
    <row r="72" spans="1:13" ht="57.75">
      <c r="A72" s="2" t="str">
        <f>"2022-07-18"</f>
        <v>2022-07-18</v>
      </c>
      <c r="B72" s="2" t="str">
        <f>"2300"</f>
        <v>2300</v>
      </c>
      <c r="C72" s="1" t="s">
        <v>157</v>
      </c>
      <c r="E72" s="2" t="str">
        <f>"2021"</f>
        <v>2021</v>
      </c>
      <c r="F72" s="2">
        <v>1</v>
      </c>
      <c r="G72" s="2" t="s">
        <v>14</v>
      </c>
      <c r="I72" s="2" t="s">
        <v>17</v>
      </c>
      <c r="J72" s="4"/>
      <c r="K72" s="3" t="s">
        <v>158</v>
      </c>
      <c r="L72" s="2">
        <v>2021</v>
      </c>
      <c r="M72" s="2" t="s">
        <v>18</v>
      </c>
    </row>
    <row r="73" spans="1:13" ht="87">
      <c r="A73" s="2" t="str">
        <f>"2022-07-18"</f>
        <v>2022-07-18</v>
      </c>
      <c r="B73" s="2" t="str">
        <f>"2400"</f>
        <v>2400</v>
      </c>
      <c r="C73" s="1" t="s">
        <v>13</v>
      </c>
      <c r="E73" s="2" t="str">
        <f>"02"</f>
        <v>02</v>
      </c>
      <c r="F73" s="2">
        <v>15</v>
      </c>
      <c r="G73" s="2" t="s">
        <v>14</v>
      </c>
      <c r="H73" s="2" t="s">
        <v>15</v>
      </c>
      <c r="I73" s="2" t="s">
        <v>17</v>
      </c>
      <c r="J73" s="4"/>
      <c r="K73" s="3" t="s">
        <v>16</v>
      </c>
      <c r="L73" s="2">
        <v>2011</v>
      </c>
      <c r="M73" s="2" t="s">
        <v>18</v>
      </c>
    </row>
    <row r="74" spans="1:13" ht="87">
      <c r="A74" s="2" t="str">
        <f>"2022-07-18"</f>
        <v>2022-07-18</v>
      </c>
      <c r="B74" s="2" t="str">
        <f>"2500"</f>
        <v>2500</v>
      </c>
      <c r="C74" s="1" t="s">
        <v>13</v>
      </c>
      <c r="E74" s="2" t="str">
        <f>"02"</f>
        <v>02</v>
      </c>
      <c r="F74" s="2">
        <v>15</v>
      </c>
      <c r="G74" s="2" t="s">
        <v>14</v>
      </c>
      <c r="H74" s="2" t="s">
        <v>15</v>
      </c>
      <c r="I74" s="2" t="s">
        <v>17</v>
      </c>
      <c r="J74" s="4"/>
      <c r="K74" s="3" t="s">
        <v>16</v>
      </c>
      <c r="L74" s="2">
        <v>2011</v>
      </c>
      <c r="M74" s="2" t="s">
        <v>18</v>
      </c>
    </row>
    <row r="75" spans="1:13" ht="87">
      <c r="A75" s="2" t="str">
        <f>"2022-07-18"</f>
        <v>2022-07-18</v>
      </c>
      <c r="B75" s="2" t="str">
        <f>"2600"</f>
        <v>2600</v>
      </c>
      <c r="C75" s="1" t="s">
        <v>13</v>
      </c>
      <c r="E75" s="2" t="str">
        <f>"02"</f>
        <v>02</v>
      </c>
      <c r="F75" s="2">
        <v>15</v>
      </c>
      <c r="G75" s="2" t="s">
        <v>14</v>
      </c>
      <c r="H75" s="2" t="s">
        <v>15</v>
      </c>
      <c r="I75" s="2" t="s">
        <v>17</v>
      </c>
      <c r="J75" s="4"/>
      <c r="K75" s="3" t="s">
        <v>16</v>
      </c>
      <c r="L75" s="2">
        <v>2011</v>
      </c>
      <c r="M75" s="2" t="s">
        <v>18</v>
      </c>
    </row>
    <row r="76" spans="1:13" ht="87">
      <c r="A76" s="2" t="str">
        <f>"2022-07-18"</f>
        <v>2022-07-18</v>
      </c>
      <c r="B76" s="2" t="str">
        <f>"2700"</f>
        <v>2700</v>
      </c>
      <c r="C76" s="1" t="s">
        <v>13</v>
      </c>
      <c r="E76" s="2" t="str">
        <f>"02"</f>
        <v>02</v>
      </c>
      <c r="F76" s="2">
        <v>15</v>
      </c>
      <c r="G76" s="2" t="s">
        <v>14</v>
      </c>
      <c r="H76" s="2" t="s">
        <v>15</v>
      </c>
      <c r="I76" s="2" t="s">
        <v>17</v>
      </c>
      <c r="J76" s="4"/>
      <c r="K76" s="3" t="s">
        <v>16</v>
      </c>
      <c r="L76" s="2">
        <v>2011</v>
      </c>
      <c r="M76" s="2" t="s">
        <v>18</v>
      </c>
    </row>
    <row r="77" spans="1:13" ht="87">
      <c r="A77" s="2" t="str">
        <f>"2022-07-18"</f>
        <v>2022-07-18</v>
      </c>
      <c r="B77" s="2" t="str">
        <f>"2800"</f>
        <v>2800</v>
      </c>
      <c r="C77" s="1" t="s">
        <v>13</v>
      </c>
      <c r="E77" s="2" t="str">
        <f>"02"</f>
        <v>02</v>
      </c>
      <c r="F77" s="2">
        <v>15</v>
      </c>
      <c r="G77" s="2" t="s">
        <v>14</v>
      </c>
      <c r="H77" s="2" t="s">
        <v>15</v>
      </c>
      <c r="I77" s="2" t="s">
        <v>17</v>
      </c>
      <c r="J77" s="4"/>
      <c r="K77" s="3" t="s">
        <v>16</v>
      </c>
      <c r="L77" s="2">
        <v>2011</v>
      </c>
      <c r="M77" s="2" t="s">
        <v>18</v>
      </c>
    </row>
    <row r="78" spans="1:13" ht="87">
      <c r="A78" s="2" t="str">
        <f>"2022-07-19"</f>
        <v>2022-07-19</v>
      </c>
      <c r="B78" s="2" t="str">
        <f>"0500"</f>
        <v>0500</v>
      </c>
      <c r="C78" s="1" t="s">
        <v>13</v>
      </c>
      <c r="E78" s="2" t="str">
        <f>"02"</f>
        <v>02</v>
      </c>
      <c r="F78" s="2">
        <v>15</v>
      </c>
      <c r="G78" s="2" t="s">
        <v>14</v>
      </c>
      <c r="H78" s="2" t="s">
        <v>15</v>
      </c>
      <c r="I78" s="2" t="s">
        <v>17</v>
      </c>
      <c r="J78" s="4"/>
      <c r="K78" s="3" t="s">
        <v>16</v>
      </c>
      <c r="L78" s="2">
        <v>2011</v>
      </c>
      <c r="M78" s="2" t="s">
        <v>18</v>
      </c>
    </row>
    <row r="79" spans="1:13" ht="28.5">
      <c r="A79" s="2" t="str">
        <f>"2022-07-19"</f>
        <v>2022-07-19</v>
      </c>
      <c r="B79" s="2" t="str">
        <f>"0600"</f>
        <v>0600</v>
      </c>
      <c r="C79" s="1" t="s">
        <v>19</v>
      </c>
      <c r="D79" s="1" t="s">
        <v>159</v>
      </c>
      <c r="E79" s="2" t="str">
        <f>"02"</f>
        <v>02</v>
      </c>
      <c r="F79" s="2">
        <v>11</v>
      </c>
      <c r="G79" s="2" t="s">
        <v>20</v>
      </c>
      <c r="I79" s="2" t="s">
        <v>17</v>
      </c>
      <c r="J79" s="4"/>
      <c r="K79" s="3" t="s">
        <v>21</v>
      </c>
      <c r="L79" s="2">
        <v>2019</v>
      </c>
      <c r="M79" s="2" t="s">
        <v>18</v>
      </c>
    </row>
    <row r="80" spans="1:13" ht="28.5">
      <c r="A80" s="2" t="str">
        <f>"2022-07-19"</f>
        <v>2022-07-19</v>
      </c>
      <c r="B80" s="2" t="str">
        <f>"0625"</f>
        <v>0625</v>
      </c>
      <c r="C80" s="1" t="s">
        <v>19</v>
      </c>
      <c r="D80" s="1" t="s">
        <v>160</v>
      </c>
      <c r="E80" s="2" t="str">
        <f>"02"</f>
        <v>02</v>
      </c>
      <c r="F80" s="2">
        <v>12</v>
      </c>
      <c r="G80" s="2" t="s">
        <v>14</v>
      </c>
      <c r="I80" s="2" t="s">
        <v>17</v>
      </c>
      <c r="J80" s="4"/>
      <c r="K80" s="3" t="s">
        <v>21</v>
      </c>
      <c r="L80" s="2">
        <v>2019</v>
      </c>
      <c r="M80" s="2" t="s">
        <v>18</v>
      </c>
    </row>
    <row r="81" spans="1:13" ht="57.75">
      <c r="A81" s="2" t="str">
        <f>"2022-07-19"</f>
        <v>2022-07-19</v>
      </c>
      <c r="B81" s="2" t="str">
        <f>"0650"</f>
        <v>0650</v>
      </c>
      <c r="C81" s="1" t="s">
        <v>25</v>
      </c>
      <c r="D81" s="1" t="s">
        <v>162</v>
      </c>
      <c r="E81" s="2" t="str">
        <f>"02"</f>
        <v>02</v>
      </c>
      <c r="F81" s="2">
        <v>6</v>
      </c>
      <c r="G81" s="2" t="s">
        <v>20</v>
      </c>
      <c r="I81" s="2" t="s">
        <v>17</v>
      </c>
      <c r="J81" s="4"/>
      <c r="K81" s="3" t="s">
        <v>161</v>
      </c>
      <c r="L81" s="2">
        <v>2018</v>
      </c>
      <c r="M81" s="2" t="s">
        <v>28</v>
      </c>
    </row>
    <row r="82" spans="1:13" ht="57.75">
      <c r="A82" s="2" t="str">
        <f>"2022-07-19"</f>
        <v>2022-07-19</v>
      </c>
      <c r="B82" s="2" t="str">
        <f>"0715"</f>
        <v>0715</v>
      </c>
      <c r="C82" s="1" t="s">
        <v>29</v>
      </c>
      <c r="E82" s="2" t="str">
        <f>"03"</f>
        <v>03</v>
      </c>
      <c r="F82" s="2">
        <v>3</v>
      </c>
      <c r="G82" s="2" t="s">
        <v>20</v>
      </c>
      <c r="I82" s="2" t="s">
        <v>17</v>
      </c>
      <c r="J82" s="4"/>
      <c r="K82" s="3" t="s">
        <v>30</v>
      </c>
      <c r="L82" s="2">
        <v>2015</v>
      </c>
      <c r="M82" s="2" t="s">
        <v>32</v>
      </c>
    </row>
    <row r="83" spans="1:13" ht="87">
      <c r="A83" s="2" t="str">
        <f>"2022-07-19"</f>
        <v>2022-07-19</v>
      </c>
      <c r="B83" s="2" t="str">
        <f>"0730"</f>
        <v>0730</v>
      </c>
      <c r="C83" s="1" t="s">
        <v>33</v>
      </c>
      <c r="D83" s="1" t="s">
        <v>164</v>
      </c>
      <c r="E83" s="2" t="str">
        <f>"01"</f>
        <v>01</v>
      </c>
      <c r="F83" s="2">
        <v>3</v>
      </c>
      <c r="G83" s="2" t="s">
        <v>20</v>
      </c>
      <c r="I83" s="2" t="s">
        <v>17</v>
      </c>
      <c r="J83" s="4"/>
      <c r="K83" s="3" t="s">
        <v>163</v>
      </c>
      <c r="L83" s="2">
        <v>2019</v>
      </c>
      <c r="M83" s="2" t="s">
        <v>32</v>
      </c>
    </row>
    <row r="84" spans="1:13" ht="72">
      <c r="A84" s="2" t="str">
        <f>"2022-07-19"</f>
        <v>2022-07-19</v>
      </c>
      <c r="B84" s="2" t="str">
        <f>"0755"</f>
        <v>0755</v>
      </c>
      <c r="C84" s="1" t="s">
        <v>36</v>
      </c>
      <c r="D84" s="1" t="s">
        <v>166</v>
      </c>
      <c r="E84" s="2" t="str">
        <f>"02"</f>
        <v>02</v>
      </c>
      <c r="F84" s="2">
        <v>5</v>
      </c>
      <c r="G84" s="2" t="s">
        <v>20</v>
      </c>
      <c r="I84" s="2" t="s">
        <v>17</v>
      </c>
      <c r="J84" s="4"/>
      <c r="K84" s="3" t="s">
        <v>165</v>
      </c>
      <c r="L84" s="2">
        <v>2020</v>
      </c>
      <c r="M84" s="2" t="s">
        <v>28</v>
      </c>
    </row>
    <row r="85" spans="1:13" ht="72">
      <c r="A85" s="2" t="str">
        <f>"2022-07-19"</f>
        <v>2022-07-19</v>
      </c>
      <c r="B85" s="2" t="str">
        <f>"0805"</f>
        <v>0805</v>
      </c>
      <c r="C85" s="1" t="s">
        <v>39</v>
      </c>
      <c r="D85" s="1" t="s">
        <v>168</v>
      </c>
      <c r="E85" s="2" t="str">
        <f>"01"</f>
        <v>01</v>
      </c>
      <c r="F85" s="2">
        <v>12</v>
      </c>
      <c r="G85" s="2" t="s">
        <v>20</v>
      </c>
      <c r="I85" s="2" t="s">
        <v>17</v>
      </c>
      <c r="J85" s="4"/>
      <c r="K85" s="3" t="s">
        <v>167</v>
      </c>
      <c r="L85" s="2">
        <v>2020</v>
      </c>
      <c r="M85" s="2" t="s">
        <v>28</v>
      </c>
    </row>
    <row r="86" spans="1:13" ht="72">
      <c r="A86" s="2" t="str">
        <f>"2022-07-19"</f>
        <v>2022-07-19</v>
      </c>
      <c r="B86" s="2" t="str">
        <f>"0815"</f>
        <v>0815</v>
      </c>
      <c r="C86" s="1" t="s">
        <v>42</v>
      </c>
      <c r="D86" s="1" t="s">
        <v>170</v>
      </c>
      <c r="E86" s="2" t="str">
        <f>"01"</f>
        <v>01</v>
      </c>
      <c r="F86" s="2">
        <v>10</v>
      </c>
      <c r="G86" s="2" t="s">
        <v>20</v>
      </c>
      <c r="I86" s="2" t="s">
        <v>17</v>
      </c>
      <c r="J86" s="4"/>
      <c r="K86" s="3" t="s">
        <v>169</v>
      </c>
      <c r="L86" s="2">
        <v>2021</v>
      </c>
      <c r="M86" s="2" t="s">
        <v>44</v>
      </c>
    </row>
    <row r="87" spans="1:13" ht="43.5">
      <c r="A87" s="2" t="str">
        <f>"2022-07-19"</f>
        <v>2022-07-19</v>
      </c>
      <c r="B87" s="2" t="str">
        <f>"0820"</f>
        <v>0820</v>
      </c>
      <c r="C87" s="1" t="s">
        <v>45</v>
      </c>
      <c r="E87" s="2" t="str">
        <f>"02"</f>
        <v>02</v>
      </c>
      <c r="F87" s="2">
        <v>5</v>
      </c>
      <c r="G87" s="2" t="s">
        <v>20</v>
      </c>
      <c r="I87" s="2" t="s">
        <v>17</v>
      </c>
      <c r="J87" s="4"/>
      <c r="K87" s="3" t="s">
        <v>46</v>
      </c>
      <c r="L87" s="2">
        <v>2011</v>
      </c>
      <c r="M87" s="2" t="s">
        <v>18</v>
      </c>
    </row>
    <row r="88" spans="1:13" ht="72">
      <c r="A88" s="2" t="str">
        <f>"2022-07-19"</f>
        <v>2022-07-19</v>
      </c>
      <c r="B88" s="2" t="str">
        <f>"0845"</f>
        <v>0845</v>
      </c>
      <c r="C88" s="1" t="s">
        <v>47</v>
      </c>
      <c r="E88" s="2" t="str">
        <f>"02"</f>
        <v>02</v>
      </c>
      <c r="F88" s="2">
        <v>9</v>
      </c>
      <c r="G88" s="2" t="s">
        <v>20</v>
      </c>
      <c r="I88" s="2" t="s">
        <v>17</v>
      </c>
      <c r="J88" s="4"/>
      <c r="K88" s="3" t="s">
        <v>48</v>
      </c>
      <c r="L88" s="2">
        <v>2013</v>
      </c>
      <c r="M88" s="2" t="s">
        <v>18</v>
      </c>
    </row>
    <row r="89" spans="1:13" ht="57.75">
      <c r="A89" s="2" t="str">
        <f>"2022-07-19"</f>
        <v>2022-07-19</v>
      </c>
      <c r="B89" s="2" t="str">
        <f>"0910"</f>
        <v>0910</v>
      </c>
      <c r="C89" s="1" t="s">
        <v>49</v>
      </c>
      <c r="D89" s="1" t="s">
        <v>172</v>
      </c>
      <c r="E89" s="2" t="str">
        <f>"02"</f>
        <v>02</v>
      </c>
      <c r="F89" s="2">
        <v>8</v>
      </c>
      <c r="G89" s="2" t="s">
        <v>14</v>
      </c>
      <c r="H89" s="2" t="s">
        <v>50</v>
      </c>
      <c r="I89" s="2" t="s">
        <v>17</v>
      </c>
      <c r="J89" s="4"/>
      <c r="K89" s="3" t="s">
        <v>171</v>
      </c>
      <c r="L89" s="2">
        <v>2014</v>
      </c>
      <c r="M89" s="2" t="s">
        <v>18</v>
      </c>
    </row>
    <row r="90" spans="1:13" ht="43.5">
      <c r="A90" s="2" t="str">
        <f>"2022-07-19"</f>
        <v>2022-07-19</v>
      </c>
      <c r="B90" s="2" t="str">
        <f>"0935"</f>
        <v>0935</v>
      </c>
      <c r="C90" s="1" t="s">
        <v>53</v>
      </c>
      <c r="D90" s="1" t="s">
        <v>174</v>
      </c>
      <c r="E90" s="2" t="str">
        <f>"05"</f>
        <v>05</v>
      </c>
      <c r="F90" s="2">
        <v>13</v>
      </c>
      <c r="G90" s="2" t="s">
        <v>20</v>
      </c>
      <c r="I90" s="2" t="s">
        <v>17</v>
      </c>
      <c r="J90" s="4"/>
      <c r="K90" s="3" t="s">
        <v>173</v>
      </c>
      <c r="L90" s="2">
        <v>2021</v>
      </c>
      <c r="M90" s="2" t="s">
        <v>28</v>
      </c>
    </row>
    <row r="91" spans="1:14" ht="72">
      <c r="A91" s="2" t="str">
        <f>"2022-07-19"</f>
        <v>2022-07-19</v>
      </c>
      <c r="B91" s="2" t="str">
        <f>"1000"</f>
        <v>1000</v>
      </c>
      <c r="C91" s="1" t="s">
        <v>141</v>
      </c>
      <c r="D91" s="1" t="s">
        <v>143</v>
      </c>
      <c r="E91" s="2" t="str">
        <f>"01"</f>
        <v>01</v>
      </c>
      <c r="F91" s="2">
        <v>4</v>
      </c>
      <c r="G91" s="2" t="s">
        <v>14</v>
      </c>
      <c r="I91" s="2" t="s">
        <v>17</v>
      </c>
      <c r="J91" s="4"/>
      <c r="K91" s="3" t="s">
        <v>142</v>
      </c>
      <c r="L91" s="2">
        <v>2015</v>
      </c>
      <c r="M91" s="2" t="s">
        <v>28</v>
      </c>
      <c r="N91" s="2" t="s">
        <v>23</v>
      </c>
    </row>
    <row r="92" spans="1:13" ht="87">
      <c r="A92" s="2" t="str">
        <f>"2022-07-19"</f>
        <v>2022-07-19</v>
      </c>
      <c r="B92" s="2" t="str">
        <f>"1050"</f>
        <v>1050</v>
      </c>
      <c r="C92" s="1" t="s">
        <v>84</v>
      </c>
      <c r="D92" s="1" t="s">
        <v>176</v>
      </c>
      <c r="E92" s="2" t="str">
        <f>"01"</f>
        <v>01</v>
      </c>
      <c r="F92" s="2">
        <v>12</v>
      </c>
      <c r="G92" s="2" t="s">
        <v>20</v>
      </c>
      <c r="I92" s="2" t="s">
        <v>17</v>
      </c>
      <c r="J92" s="4"/>
      <c r="K92" s="3" t="s">
        <v>175</v>
      </c>
      <c r="L92" s="2">
        <v>2010</v>
      </c>
      <c r="M92" s="2" t="s">
        <v>18</v>
      </c>
    </row>
    <row r="93" spans="1:13" ht="87">
      <c r="A93" s="2" t="str">
        <f>"2022-07-19"</f>
        <v>2022-07-19</v>
      </c>
      <c r="B93" s="2" t="str">
        <f>"1100"</f>
        <v>1100</v>
      </c>
      <c r="C93" s="1" t="s">
        <v>147</v>
      </c>
      <c r="D93" s="1" t="s">
        <v>149</v>
      </c>
      <c r="E93" s="2" t="str">
        <f>"2022"</f>
        <v>2022</v>
      </c>
      <c r="F93" s="2">
        <v>15</v>
      </c>
      <c r="G93" s="2" t="s">
        <v>57</v>
      </c>
      <c r="I93" s="2" t="s">
        <v>17</v>
      </c>
      <c r="J93" s="4"/>
      <c r="K93" s="3" t="s">
        <v>148</v>
      </c>
      <c r="L93" s="2">
        <v>2022</v>
      </c>
      <c r="M93" s="2" t="s">
        <v>18</v>
      </c>
    </row>
    <row r="94" spans="1:13" ht="72">
      <c r="A94" s="2" t="str">
        <f>"2022-07-19"</f>
        <v>2022-07-19</v>
      </c>
      <c r="B94" s="2" t="str">
        <f>"1130"</f>
        <v>1130</v>
      </c>
      <c r="C94" s="1" t="s">
        <v>144</v>
      </c>
      <c r="D94" s="1" t="s">
        <v>146</v>
      </c>
      <c r="E94" s="2" t="str">
        <f>"04"</f>
        <v>04</v>
      </c>
      <c r="F94" s="2">
        <v>10</v>
      </c>
      <c r="G94" s="2" t="s">
        <v>20</v>
      </c>
      <c r="I94" s="2" t="s">
        <v>17</v>
      </c>
      <c r="J94" s="4"/>
      <c r="K94" s="3" t="s">
        <v>145</v>
      </c>
      <c r="L94" s="2">
        <v>2013</v>
      </c>
      <c r="M94" s="2" t="s">
        <v>32</v>
      </c>
    </row>
    <row r="95" spans="1:13" ht="72">
      <c r="A95" s="2" t="str">
        <f>"2022-07-19"</f>
        <v>2022-07-19</v>
      </c>
      <c r="B95" s="2" t="str">
        <f>"1220"</f>
        <v>1220</v>
      </c>
      <c r="C95" s="1" t="s">
        <v>177</v>
      </c>
      <c r="E95" s="2" t="str">
        <f>"00"</f>
        <v>00</v>
      </c>
      <c r="F95" s="2">
        <v>0</v>
      </c>
      <c r="G95" s="2" t="s">
        <v>20</v>
      </c>
      <c r="I95" s="2" t="s">
        <v>17</v>
      </c>
      <c r="J95" s="4"/>
      <c r="K95" s="3" t="s">
        <v>178</v>
      </c>
      <c r="L95" s="2">
        <v>2019</v>
      </c>
      <c r="M95" s="2" t="s">
        <v>18</v>
      </c>
    </row>
    <row r="96" spans="1:13" ht="72">
      <c r="A96" s="2" t="str">
        <f>"2022-07-19"</f>
        <v>2022-07-19</v>
      </c>
      <c r="B96" s="2" t="str">
        <f>"1230"</f>
        <v>1230</v>
      </c>
      <c r="C96" s="1" t="s">
        <v>179</v>
      </c>
      <c r="E96" s="2" t="str">
        <f>" "</f>
        <v> </v>
      </c>
      <c r="F96" s="2">
        <v>0</v>
      </c>
      <c r="G96" s="2" t="s">
        <v>20</v>
      </c>
      <c r="I96" s="2" t="s">
        <v>17</v>
      </c>
      <c r="J96" s="4"/>
      <c r="K96" s="3" t="s">
        <v>180</v>
      </c>
      <c r="L96" s="2">
        <v>2013</v>
      </c>
      <c r="M96" s="2" t="s">
        <v>18</v>
      </c>
    </row>
    <row r="97" spans="1:13" ht="43.5">
      <c r="A97" s="2" t="str">
        <f>"2022-07-19"</f>
        <v>2022-07-19</v>
      </c>
      <c r="B97" s="2" t="str">
        <f>"1400"</f>
        <v>1400</v>
      </c>
      <c r="C97" s="1" t="s">
        <v>111</v>
      </c>
      <c r="E97" s="2" t="str">
        <f>"03"</f>
        <v>03</v>
      </c>
      <c r="F97" s="2">
        <v>242</v>
      </c>
      <c r="G97" s="2" t="s">
        <v>14</v>
      </c>
      <c r="H97" s="2" t="s">
        <v>88</v>
      </c>
      <c r="I97" s="2" t="s">
        <v>17</v>
      </c>
      <c r="J97" s="4"/>
      <c r="K97" s="3" t="s">
        <v>181</v>
      </c>
      <c r="L97" s="2">
        <v>2020</v>
      </c>
      <c r="M97" s="2" t="s">
        <v>113</v>
      </c>
    </row>
    <row r="98" spans="1:13" ht="57.75">
      <c r="A98" s="2" t="str">
        <f>"2022-07-19"</f>
        <v>2022-07-19</v>
      </c>
      <c r="B98" s="2" t="str">
        <f>"1430"</f>
        <v>1430</v>
      </c>
      <c r="C98" s="1" t="s">
        <v>114</v>
      </c>
      <c r="D98" s="1" t="s">
        <v>183</v>
      </c>
      <c r="E98" s="2" t="str">
        <f>"01"</f>
        <v>01</v>
      </c>
      <c r="F98" s="2">
        <v>9</v>
      </c>
      <c r="G98" s="2" t="s">
        <v>20</v>
      </c>
      <c r="I98" s="2" t="s">
        <v>17</v>
      </c>
      <c r="J98" s="4"/>
      <c r="K98" s="3" t="s">
        <v>182</v>
      </c>
      <c r="L98" s="2">
        <v>2018</v>
      </c>
      <c r="M98" s="2" t="s">
        <v>32</v>
      </c>
    </row>
    <row r="99" spans="1:13" ht="72">
      <c r="A99" s="2" t="str">
        <f>"2022-07-19"</f>
        <v>2022-07-19</v>
      </c>
      <c r="B99" s="2" t="str">
        <f>"1500"</f>
        <v>1500</v>
      </c>
      <c r="C99" s="1" t="s">
        <v>49</v>
      </c>
      <c r="D99" s="1" t="s">
        <v>185</v>
      </c>
      <c r="E99" s="2" t="str">
        <f>"03"</f>
        <v>03</v>
      </c>
      <c r="F99" s="2">
        <v>4</v>
      </c>
      <c r="G99" s="2" t="s">
        <v>14</v>
      </c>
      <c r="H99" s="2" t="s">
        <v>50</v>
      </c>
      <c r="I99" s="2" t="s">
        <v>17</v>
      </c>
      <c r="J99" s="4"/>
      <c r="K99" s="3" t="s">
        <v>184</v>
      </c>
      <c r="L99" s="2">
        <v>2015</v>
      </c>
      <c r="M99" s="2" t="s">
        <v>18</v>
      </c>
    </row>
    <row r="100" spans="1:13" ht="72">
      <c r="A100" s="2" t="str">
        <f>"2022-07-19"</f>
        <v>2022-07-19</v>
      </c>
      <c r="B100" s="2" t="str">
        <f>"1525"</f>
        <v>1525</v>
      </c>
      <c r="C100" s="1" t="s">
        <v>53</v>
      </c>
      <c r="D100" s="1" t="s">
        <v>55</v>
      </c>
      <c r="E100" s="2" t="str">
        <f>"05"</f>
        <v>05</v>
      </c>
      <c r="F100" s="2">
        <v>11</v>
      </c>
      <c r="G100" s="2" t="s">
        <v>20</v>
      </c>
      <c r="I100" s="2" t="s">
        <v>17</v>
      </c>
      <c r="J100" s="4"/>
      <c r="K100" s="3" t="s">
        <v>54</v>
      </c>
      <c r="L100" s="2">
        <v>2021</v>
      </c>
      <c r="M100" s="2" t="s">
        <v>28</v>
      </c>
    </row>
    <row r="101" spans="1:13" ht="87">
      <c r="A101" s="2" t="str">
        <f>"2022-07-19"</f>
        <v>2022-07-19</v>
      </c>
      <c r="B101" s="2" t="str">
        <f>"1550"</f>
        <v>1550</v>
      </c>
      <c r="C101" s="1" t="s">
        <v>39</v>
      </c>
      <c r="D101" s="1" t="s">
        <v>187</v>
      </c>
      <c r="E101" s="2" t="str">
        <f>"01"</f>
        <v>01</v>
      </c>
      <c r="F101" s="2">
        <v>18</v>
      </c>
      <c r="G101" s="2" t="s">
        <v>20</v>
      </c>
      <c r="I101" s="2" t="s">
        <v>17</v>
      </c>
      <c r="J101" s="4"/>
      <c r="K101" s="3" t="s">
        <v>186</v>
      </c>
      <c r="L101" s="2">
        <v>2020</v>
      </c>
      <c r="M101" s="2" t="s">
        <v>28</v>
      </c>
    </row>
    <row r="102" spans="1:13" ht="72">
      <c r="A102" s="2" t="str">
        <f>"2022-07-19"</f>
        <v>2022-07-19</v>
      </c>
      <c r="B102" s="2" t="str">
        <f>"1600"</f>
        <v>1600</v>
      </c>
      <c r="C102" s="1" t="s">
        <v>122</v>
      </c>
      <c r="D102" s="1" t="s">
        <v>188</v>
      </c>
      <c r="E102" s="2" t="str">
        <f>"03"</f>
        <v>03</v>
      </c>
      <c r="F102" s="2">
        <v>6</v>
      </c>
      <c r="G102" s="2" t="s">
        <v>20</v>
      </c>
      <c r="I102" s="2" t="s">
        <v>17</v>
      </c>
      <c r="J102" s="4"/>
      <c r="K102" s="3" t="s">
        <v>123</v>
      </c>
      <c r="L102" s="2">
        <v>2019</v>
      </c>
      <c r="M102" s="2" t="s">
        <v>18</v>
      </c>
    </row>
    <row r="103" spans="1:14" ht="43.5">
      <c r="A103" s="2" t="str">
        <f>"2022-07-19"</f>
        <v>2022-07-19</v>
      </c>
      <c r="B103" s="2" t="str">
        <f>"1610"</f>
        <v>1610</v>
      </c>
      <c r="C103" s="1" t="s">
        <v>125</v>
      </c>
      <c r="D103" s="1" t="s">
        <v>190</v>
      </c>
      <c r="E103" s="2" t="str">
        <f>"01"</f>
        <v>01</v>
      </c>
      <c r="F103" s="2">
        <v>4</v>
      </c>
      <c r="G103" s="2" t="s">
        <v>14</v>
      </c>
      <c r="H103" s="2" t="s">
        <v>88</v>
      </c>
      <c r="I103" s="2" t="s">
        <v>17</v>
      </c>
      <c r="J103" s="4"/>
      <c r="K103" s="3" t="s">
        <v>189</v>
      </c>
      <c r="L103" s="2">
        <v>2017</v>
      </c>
      <c r="M103" s="2" t="s">
        <v>18</v>
      </c>
      <c r="N103" s="2" t="s">
        <v>23</v>
      </c>
    </row>
    <row r="104" spans="1:13" ht="87">
      <c r="A104" s="2" t="str">
        <f>"2022-07-19"</f>
        <v>2022-07-19</v>
      </c>
      <c r="B104" s="2" t="str">
        <f>"1635"</f>
        <v>1635</v>
      </c>
      <c r="C104" s="1" t="s">
        <v>33</v>
      </c>
      <c r="D104" s="1" t="s">
        <v>192</v>
      </c>
      <c r="E104" s="2" t="str">
        <f>"01"</f>
        <v>01</v>
      </c>
      <c r="F104" s="2">
        <v>12</v>
      </c>
      <c r="G104" s="2" t="s">
        <v>20</v>
      </c>
      <c r="I104" s="2" t="s">
        <v>17</v>
      </c>
      <c r="J104" s="4"/>
      <c r="K104" s="3" t="s">
        <v>191</v>
      </c>
      <c r="L104" s="2">
        <v>2019</v>
      </c>
      <c r="M104" s="2" t="s">
        <v>32</v>
      </c>
    </row>
    <row r="105" spans="1:13" ht="87">
      <c r="A105" s="2" t="str">
        <f>"2022-07-19"</f>
        <v>2022-07-19</v>
      </c>
      <c r="B105" s="2" t="str">
        <f>"1700"</f>
        <v>1700</v>
      </c>
      <c r="C105" s="1" t="s">
        <v>130</v>
      </c>
      <c r="D105" s="1" t="s">
        <v>194</v>
      </c>
      <c r="E105" s="2" t="str">
        <f>"2018"</f>
        <v>2018</v>
      </c>
      <c r="F105" s="2">
        <v>8</v>
      </c>
      <c r="G105" s="2" t="s">
        <v>14</v>
      </c>
      <c r="I105" s="2" t="s">
        <v>17</v>
      </c>
      <c r="J105" s="4"/>
      <c r="K105" s="3" t="s">
        <v>193</v>
      </c>
      <c r="L105" s="2">
        <v>2018</v>
      </c>
      <c r="M105" s="2" t="s">
        <v>18</v>
      </c>
    </row>
    <row r="106" spans="1:13" ht="57.75">
      <c r="A106" s="2" t="str">
        <f>"2022-07-19"</f>
        <v>2022-07-19</v>
      </c>
      <c r="B106" s="2" t="str">
        <f>"1715"</f>
        <v>1715</v>
      </c>
      <c r="C106" s="1" t="s">
        <v>130</v>
      </c>
      <c r="D106" s="1" t="s">
        <v>196</v>
      </c>
      <c r="E106" s="2" t="str">
        <f>"2018"</f>
        <v>2018</v>
      </c>
      <c r="F106" s="2">
        <v>9</v>
      </c>
      <c r="G106" s="2" t="s">
        <v>14</v>
      </c>
      <c r="I106" s="2" t="s">
        <v>17</v>
      </c>
      <c r="J106" s="4"/>
      <c r="K106" s="3" t="s">
        <v>195</v>
      </c>
      <c r="L106" s="2">
        <v>2018</v>
      </c>
      <c r="M106" s="2" t="s">
        <v>18</v>
      </c>
    </row>
    <row r="107" spans="1:13" ht="14.25">
      <c r="A107" s="2" t="str">
        <f>"2022-07-19"</f>
        <v>2022-07-19</v>
      </c>
      <c r="B107" s="2" t="str">
        <f>"1730"</f>
        <v>1730</v>
      </c>
      <c r="C107" s="1" t="s">
        <v>197</v>
      </c>
      <c r="E107" s="2" t="str">
        <f>"01"</f>
        <v>01</v>
      </c>
      <c r="F107" s="2">
        <v>63</v>
      </c>
      <c r="G107" s="2" t="s">
        <v>57</v>
      </c>
      <c r="J107" s="4"/>
      <c r="K107" s="3" t="s">
        <v>198</v>
      </c>
      <c r="L107" s="2">
        <v>0</v>
      </c>
      <c r="M107" s="2" t="s">
        <v>32</v>
      </c>
    </row>
    <row r="108" spans="1:13" ht="57.75">
      <c r="A108" s="2" t="str">
        <f>"2022-07-19"</f>
        <v>2022-07-19</v>
      </c>
      <c r="B108" s="2" t="str">
        <f>"1800"</f>
        <v>1800</v>
      </c>
      <c r="C108" s="1" t="s">
        <v>108</v>
      </c>
      <c r="D108" s="1" t="s">
        <v>200</v>
      </c>
      <c r="E108" s="2" t="str">
        <f>"2020"</f>
        <v>2020</v>
      </c>
      <c r="F108" s="2">
        <v>4</v>
      </c>
      <c r="G108" s="2" t="s">
        <v>20</v>
      </c>
      <c r="I108" s="2" t="s">
        <v>17</v>
      </c>
      <c r="J108" s="4"/>
      <c r="K108" s="3" t="s">
        <v>199</v>
      </c>
      <c r="L108" s="2">
        <v>2020</v>
      </c>
      <c r="M108" s="2" t="s">
        <v>18</v>
      </c>
    </row>
    <row r="109" spans="1:13" ht="57.75">
      <c r="A109" s="2" t="str">
        <f>"2022-07-19"</f>
        <v>2022-07-19</v>
      </c>
      <c r="B109" s="2" t="str">
        <f>"1830"</f>
        <v>1830</v>
      </c>
      <c r="C109" s="1" t="s">
        <v>77</v>
      </c>
      <c r="E109" s="2" t="str">
        <f>"2022"</f>
        <v>2022</v>
      </c>
      <c r="F109" s="2">
        <v>137</v>
      </c>
      <c r="G109" s="2" t="s">
        <v>57</v>
      </c>
      <c r="J109" s="4"/>
      <c r="K109" s="3" t="s">
        <v>78</v>
      </c>
      <c r="L109" s="2">
        <v>0</v>
      </c>
      <c r="M109" s="2" t="s">
        <v>18</v>
      </c>
    </row>
    <row r="110" spans="1:14" ht="57.75">
      <c r="A110" s="6" t="str">
        <f>"2022-07-19"</f>
        <v>2022-07-19</v>
      </c>
      <c r="B110" s="6" t="str">
        <f>"1840"</f>
        <v>1840</v>
      </c>
      <c r="C110" s="7" t="s">
        <v>141</v>
      </c>
      <c r="D110" s="7" t="s">
        <v>202</v>
      </c>
      <c r="E110" s="6" t="str">
        <f>"01"</f>
        <v>01</v>
      </c>
      <c r="F110" s="6">
        <v>5</v>
      </c>
      <c r="G110" s="6" t="s">
        <v>14</v>
      </c>
      <c r="H110" s="6" t="s">
        <v>88</v>
      </c>
      <c r="I110" s="6" t="s">
        <v>17</v>
      </c>
      <c r="J110" s="5" t="s">
        <v>425</v>
      </c>
      <c r="K110" s="8" t="s">
        <v>201</v>
      </c>
      <c r="L110" s="6">
        <v>2015</v>
      </c>
      <c r="M110" s="6" t="s">
        <v>28</v>
      </c>
      <c r="N110" s="6" t="s">
        <v>23</v>
      </c>
    </row>
    <row r="111" spans="1:13" ht="72">
      <c r="A111" s="2" t="str">
        <f>"2022-07-19"</f>
        <v>2022-07-19</v>
      </c>
      <c r="B111" s="2" t="str">
        <f>"1930"</f>
        <v>1930</v>
      </c>
      <c r="C111" s="1" t="s">
        <v>203</v>
      </c>
      <c r="D111" s="1" t="s">
        <v>206</v>
      </c>
      <c r="E111" s="2" t="str">
        <f>"01"</f>
        <v>01</v>
      </c>
      <c r="F111" s="2">
        <v>1</v>
      </c>
      <c r="G111" s="2" t="s">
        <v>14</v>
      </c>
      <c r="H111" s="2" t="s">
        <v>204</v>
      </c>
      <c r="I111" s="2" t="s">
        <v>17</v>
      </c>
      <c r="J111" s="4"/>
      <c r="K111" s="3" t="s">
        <v>205</v>
      </c>
      <c r="L111" s="2">
        <v>2019</v>
      </c>
      <c r="M111" s="2" t="s">
        <v>113</v>
      </c>
    </row>
    <row r="112" spans="1:14" ht="87">
      <c r="A112" s="6" t="str">
        <f>"2022-07-19"</f>
        <v>2022-07-19</v>
      </c>
      <c r="B112" s="6" t="str">
        <f>"2000"</f>
        <v>2000</v>
      </c>
      <c r="C112" s="7" t="s">
        <v>207</v>
      </c>
      <c r="D112" s="7"/>
      <c r="E112" s="6" t="str">
        <f>"01"</f>
        <v>01</v>
      </c>
      <c r="F112" s="6">
        <v>5</v>
      </c>
      <c r="G112" s="6" t="s">
        <v>208</v>
      </c>
      <c r="H112" s="6"/>
      <c r="I112" s="6"/>
      <c r="J112" s="5" t="s">
        <v>429</v>
      </c>
      <c r="K112" s="8" t="s">
        <v>209</v>
      </c>
      <c r="L112" s="6">
        <v>2020</v>
      </c>
      <c r="M112" s="6" t="s">
        <v>28</v>
      </c>
      <c r="N112" s="6" t="s">
        <v>23</v>
      </c>
    </row>
    <row r="113" spans="1:14" ht="72">
      <c r="A113" s="6" t="str">
        <f>"2022-07-19"</f>
        <v>2022-07-19</v>
      </c>
      <c r="B113" s="6" t="str">
        <f>"2030"</f>
        <v>2030</v>
      </c>
      <c r="C113" s="7" t="s">
        <v>210</v>
      </c>
      <c r="D113" s="7"/>
      <c r="E113" s="6" t="str">
        <f>"2022"</f>
        <v>2022</v>
      </c>
      <c r="F113" s="6">
        <v>19</v>
      </c>
      <c r="G113" s="6" t="s">
        <v>57</v>
      </c>
      <c r="H113" s="6"/>
      <c r="I113" s="6"/>
      <c r="J113" s="5" t="s">
        <v>430</v>
      </c>
      <c r="K113" s="8" t="s">
        <v>211</v>
      </c>
      <c r="L113" s="6">
        <v>2022</v>
      </c>
      <c r="M113" s="6" t="s">
        <v>18</v>
      </c>
      <c r="N113" s="6"/>
    </row>
    <row r="114" spans="1:14" ht="57.75">
      <c r="A114" s="6" t="str">
        <f>"2022-07-19"</f>
        <v>2022-07-19</v>
      </c>
      <c r="B114" s="6" t="str">
        <f>"2100"</f>
        <v>2100</v>
      </c>
      <c r="C114" s="7" t="s">
        <v>60</v>
      </c>
      <c r="D114" s="7"/>
      <c r="E114" s="6" t="str">
        <f>"2022"</f>
        <v>2022</v>
      </c>
      <c r="F114" s="6">
        <v>9</v>
      </c>
      <c r="G114" s="6" t="s">
        <v>57</v>
      </c>
      <c r="H114" s="6"/>
      <c r="I114" s="6"/>
      <c r="J114" s="5" t="s">
        <v>431</v>
      </c>
      <c r="K114" s="8" t="s">
        <v>61</v>
      </c>
      <c r="L114" s="6">
        <v>2022</v>
      </c>
      <c r="M114" s="6" t="s">
        <v>18</v>
      </c>
      <c r="N114" s="6"/>
    </row>
    <row r="115" spans="1:13" ht="57.75">
      <c r="A115" s="2" t="str">
        <f>"2022-07-19"</f>
        <v>2022-07-19</v>
      </c>
      <c r="B115" s="2" t="str">
        <f>"2130"</f>
        <v>2130</v>
      </c>
      <c r="C115" s="1" t="s">
        <v>212</v>
      </c>
      <c r="D115" s="1" t="s">
        <v>214</v>
      </c>
      <c r="E115" s="2" t="str">
        <f>"03"</f>
        <v>03</v>
      </c>
      <c r="F115" s="2">
        <v>10</v>
      </c>
      <c r="G115" s="2" t="s">
        <v>208</v>
      </c>
      <c r="H115" s="2" t="s">
        <v>15</v>
      </c>
      <c r="I115" s="2" t="s">
        <v>17</v>
      </c>
      <c r="J115" s="4"/>
      <c r="K115" s="3" t="s">
        <v>213</v>
      </c>
      <c r="L115" s="2">
        <v>2018</v>
      </c>
      <c r="M115" s="2" t="s">
        <v>28</v>
      </c>
    </row>
    <row r="116" spans="1:14" ht="57.75">
      <c r="A116" s="6" t="str">
        <f>"2022-07-19"</f>
        <v>2022-07-19</v>
      </c>
      <c r="B116" s="6" t="str">
        <f>"2200"</f>
        <v>2200</v>
      </c>
      <c r="C116" s="7" t="s">
        <v>215</v>
      </c>
      <c r="D116" s="7"/>
      <c r="E116" s="6" t="str">
        <f>"03"</f>
        <v>03</v>
      </c>
      <c r="F116" s="6">
        <v>5</v>
      </c>
      <c r="G116" s="6" t="s">
        <v>208</v>
      </c>
      <c r="H116" s="6" t="s">
        <v>216</v>
      </c>
      <c r="I116" s="6" t="s">
        <v>17</v>
      </c>
      <c r="J116" s="5" t="s">
        <v>429</v>
      </c>
      <c r="K116" s="8" t="s">
        <v>217</v>
      </c>
      <c r="L116" s="6">
        <v>2018</v>
      </c>
      <c r="M116" s="6" t="s">
        <v>218</v>
      </c>
      <c r="N116" s="6"/>
    </row>
    <row r="117" spans="1:14" ht="72">
      <c r="A117" s="6" t="str">
        <f>"2022-07-19"</f>
        <v>2022-07-19</v>
      </c>
      <c r="B117" s="6" t="str">
        <f>"2300"</f>
        <v>2300</v>
      </c>
      <c r="C117" s="7" t="s">
        <v>215</v>
      </c>
      <c r="D117" s="7"/>
      <c r="E117" s="6" t="str">
        <f>"03"</f>
        <v>03</v>
      </c>
      <c r="F117" s="6">
        <v>6</v>
      </c>
      <c r="G117" s="6" t="s">
        <v>151</v>
      </c>
      <c r="H117" s="6" t="s">
        <v>152</v>
      </c>
      <c r="I117" s="6" t="s">
        <v>17</v>
      </c>
      <c r="J117" s="5" t="s">
        <v>429</v>
      </c>
      <c r="K117" s="8" t="s">
        <v>219</v>
      </c>
      <c r="L117" s="6">
        <v>2018</v>
      </c>
      <c r="M117" s="6" t="s">
        <v>218</v>
      </c>
      <c r="N117" s="6"/>
    </row>
    <row r="118" spans="1:13" ht="87">
      <c r="A118" s="2" t="str">
        <f>"2022-07-19"</f>
        <v>2022-07-19</v>
      </c>
      <c r="B118" s="2" t="str">
        <f>"2400"</f>
        <v>2400</v>
      </c>
      <c r="C118" s="1" t="s">
        <v>13</v>
      </c>
      <c r="E118" s="2" t="str">
        <f>"02"</f>
        <v>02</v>
      </c>
      <c r="F118" s="2">
        <v>16</v>
      </c>
      <c r="G118" s="2" t="s">
        <v>14</v>
      </c>
      <c r="H118" s="2" t="s">
        <v>15</v>
      </c>
      <c r="I118" s="2" t="s">
        <v>17</v>
      </c>
      <c r="J118" s="4"/>
      <c r="K118" s="3" t="s">
        <v>16</v>
      </c>
      <c r="L118" s="2">
        <v>2011</v>
      </c>
      <c r="M118" s="2" t="s">
        <v>18</v>
      </c>
    </row>
    <row r="119" spans="1:13" ht="87">
      <c r="A119" s="2" t="str">
        <f>"2022-07-19"</f>
        <v>2022-07-19</v>
      </c>
      <c r="B119" s="2" t="str">
        <f>"2500"</f>
        <v>2500</v>
      </c>
      <c r="C119" s="1" t="s">
        <v>13</v>
      </c>
      <c r="E119" s="2" t="str">
        <f>"02"</f>
        <v>02</v>
      </c>
      <c r="F119" s="2">
        <v>16</v>
      </c>
      <c r="G119" s="2" t="s">
        <v>14</v>
      </c>
      <c r="H119" s="2" t="s">
        <v>15</v>
      </c>
      <c r="I119" s="2" t="s">
        <v>17</v>
      </c>
      <c r="J119" s="4"/>
      <c r="K119" s="3" t="s">
        <v>16</v>
      </c>
      <c r="L119" s="2">
        <v>2011</v>
      </c>
      <c r="M119" s="2" t="s">
        <v>18</v>
      </c>
    </row>
    <row r="120" spans="1:13" ht="87">
      <c r="A120" s="2" t="str">
        <f>"2022-07-19"</f>
        <v>2022-07-19</v>
      </c>
      <c r="B120" s="2" t="str">
        <f>"2600"</f>
        <v>2600</v>
      </c>
      <c r="C120" s="1" t="s">
        <v>13</v>
      </c>
      <c r="E120" s="2" t="str">
        <f>"02"</f>
        <v>02</v>
      </c>
      <c r="F120" s="2">
        <v>16</v>
      </c>
      <c r="G120" s="2" t="s">
        <v>14</v>
      </c>
      <c r="H120" s="2" t="s">
        <v>15</v>
      </c>
      <c r="I120" s="2" t="s">
        <v>17</v>
      </c>
      <c r="J120" s="4"/>
      <c r="K120" s="3" t="s">
        <v>16</v>
      </c>
      <c r="L120" s="2">
        <v>2011</v>
      </c>
      <c r="M120" s="2" t="s">
        <v>18</v>
      </c>
    </row>
    <row r="121" spans="1:13" ht="87">
      <c r="A121" s="2" t="str">
        <f>"2022-07-19"</f>
        <v>2022-07-19</v>
      </c>
      <c r="B121" s="2" t="str">
        <f>"2700"</f>
        <v>2700</v>
      </c>
      <c r="C121" s="1" t="s">
        <v>13</v>
      </c>
      <c r="E121" s="2" t="str">
        <f>"02"</f>
        <v>02</v>
      </c>
      <c r="F121" s="2">
        <v>16</v>
      </c>
      <c r="G121" s="2" t="s">
        <v>14</v>
      </c>
      <c r="H121" s="2" t="s">
        <v>15</v>
      </c>
      <c r="I121" s="2" t="s">
        <v>17</v>
      </c>
      <c r="J121" s="4"/>
      <c r="K121" s="3" t="s">
        <v>16</v>
      </c>
      <c r="L121" s="2">
        <v>2011</v>
      </c>
      <c r="M121" s="2" t="s">
        <v>18</v>
      </c>
    </row>
    <row r="122" spans="1:13" ht="87">
      <c r="A122" s="2" t="str">
        <f>"2022-07-19"</f>
        <v>2022-07-19</v>
      </c>
      <c r="B122" s="2" t="str">
        <f>"2800"</f>
        <v>2800</v>
      </c>
      <c r="C122" s="1" t="s">
        <v>13</v>
      </c>
      <c r="E122" s="2" t="str">
        <f>"02"</f>
        <v>02</v>
      </c>
      <c r="F122" s="2">
        <v>16</v>
      </c>
      <c r="G122" s="2" t="s">
        <v>14</v>
      </c>
      <c r="H122" s="2" t="s">
        <v>15</v>
      </c>
      <c r="I122" s="2" t="s">
        <v>17</v>
      </c>
      <c r="J122" s="4"/>
      <c r="K122" s="3" t="s">
        <v>16</v>
      </c>
      <c r="L122" s="2">
        <v>2011</v>
      </c>
      <c r="M122" s="2" t="s">
        <v>18</v>
      </c>
    </row>
    <row r="123" spans="1:13" ht="87">
      <c r="A123" s="2" t="str">
        <f>"2022-07-20"</f>
        <v>2022-07-20</v>
      </c>
      <c r="B123" s="2" t="str">
        <f>"0500"</f>
        <v>0500</v>
      </c>
      <c r="C123" s="1" t="s">
        <v>13</v>
      </c>
      <c r="E123" s="2" t="str">
        <f>"02"</f>
        <v>02</v>
      </c>
      <c r="F123" s="2">
        <v>16</v>
      </c>
      <c r="G123" s="2" t="s">
        <v>14</v>
      </c>
      <c r="H123" s="2" t="s">
        <v>15</v>
      </c>
      <c r="I123" s="2" t="s">
        <v>17</v>
      </c>
      <c r="J123" s="4"/>
      <c r="K123" s="3" t="s">
        <v>16</v>
      </c>
      <c r="L123" s="2">
        <v>2011</v>
      </c>
      <c r="M123" s="2" t="s">
        <v>18</v>
      </c>
    </row>
    <row r="124" spans="1:13" ht="28.5">
      <c r="A124" s="2" t="str">
        <f>"2022-07-20"</f>
        <v>2022-07-20</v>
      </c>
      <c r="B124" s="2" t="str">
        <f>"0600"</f>
        <v>0600</v>
      </c>
      <c r="C124" s="1" t="s">
        <v>19</v>
      </c>
      <c r="D124" s="1" t="s">
        <v>220</v>
      </c>
      <c r="E124" s="2" t="str">
        <f>"02"</f>
        <v>02</v>
      </c>
      <c r="F124" s="2">
        <v>13</v>
      </c>
      <c r="G124" s="2" t="s">
        <v>20</v>
      </c>
      <c r="I124" s="2" t="s">
        <v>17</v>
      </c>
      <c r="J124" s="4"/>
      <c r="K124" s="3" t="s">
        <v>21</v>
      </c>
      <c r="L124" s="2">
        <v>2019</v>
      </c>
      <c r="M124" s="2" t="s">
        <v>18</v>
      </c>
    </row>
    <row r="125" spans="1:13" ht="28.5">
      <c r="A125" s="2" t="str">
        <f>"2022-07-20"</f>
        <v>2022-07-20</v>
      </c>
      <c r="B125" s="2" t="str">
        <f>"0625"</f>
        <v>0625</v>
      </c>
      <c r="C125" s="1" t="s">
        <v>19</v>
      </c>
      <c r="D125" s="1" t="s">
        <v>221</v>
      </c>
      <c r="E125" s="2" t="str">
        <f>"02"</f>
        <v>02</v>
      </c>
      <c r="F125" s="2">
        <v>1</v>
      </c>
      <c r="G125" s="2" t="s">
        <v>20</v>
      </c>
      <c r="I125" s="2" t="s">
        <v>17</v>
      </c>
      <c r="J125" s="4"/>
      <c r="K125" s="3" t="s">
        <v>21</v>
      </c>
      <c r="L125" s="2">
        <v>2019</v>
      </c>
      <c r="M125" s="2" t="s">
        <v>18</v>
      </c>
    </row>
    <row r="126" spans="1:13" ht="87">
      <c r="A126" s="2" t="str">
        <f>"2022-07-20"</f>
        <v>2022-07-20</v>
      </c>
      <c r="B126" s="2" t="str">
        <f>"0650"</f>
        <v>0650</v>
      </c>
      <c r="C126" s="1" t="s">
        <v>25</v>
      </c>
      <c r="D126" s="1" t="s">
        <v>223</v>
      </c>
      <c r="E126" s="2" t="str">
        <f>"02"</f>
        <v>02</v>
      </c>
      <c r="F126" s="2">
        <v>7</v>
      </c>
      <c r="G126" s="2" t="s">
        <v>20</v>
      </c>
      <c r="I126" s="2" t="s">
        <v>17</v>
      </c>
      <c r="J126" s="4"/>
      <c r="K126" s="3" t="s">
        <v>222</v>
      </c>
      <c r="L126" s="2">
        <v>2018</v>
      </c>
      <c r="M126" s="2" t="s">
        <v>28</v>
      </c>
    </row>
    <row r="127" spans="1:13" ht="57.75">
      <c r="A127" s="2" t="str">
        <f>"2022-07-20"</f>
        <v>2022-07-20</v>
      </c>
      <c r="B127" s="2" t="str">
        <f>"0715"</f>
        <v>0715</v>
      </c>
      <c r="C127" s="1" t="s">
        <v>29</v>
      </c>
      <c r="E127" s="2" t="str">
        <f>"03"</f>
        <v>03</v>
      </c>
      <c r="F127" s="2">
        <v>4</v>
      </c>
      <c r="G127" s="2" t="s">
        <v>20</v>
      </c>
      <c r="I127" s="2" t="s">
        <v>17</v>
      </c>
      <c r="J127" s="4"/>
      <c r="K127" s="3" t="s">
        <v>30</v>
      </c>
      <c r="L127" s="2">
        <v>2015</v>
      </c>
      <c r="M127" s="2" t="s">
        <v>32</v>
      </c>
    </row>
    <row r="128" spans="1:13" ht="57.75">
      <c r="A128" s="2" t="str">
        <f>"2022-07-20"</f>
        <v>2022-07-20</v>
      </c>
      <c r="B128" s="2" t="str">
        <f>"0730"</f>
        <v>0730</v>
      </c>
      <c r="C128" s="1" t="s">
        <v>33</v>
      </c>
      <c r="D128" s="1" t="s">
        <v>225</v>
      </c>
      <c r="E128" s="2" t="str">
        <f>"01"</f>
        <v>01</v>
      </c>
      <c r="F128" s="2">
        <v>4</v>
      </c>
      <c r="G128" s="2" t="s">
        <v>20</v>
      </c>
      <c r="I128" s="2" t="s">
        <v>17</v>
      </c>
      <c r="J128" s="4"/>
      <c r="K128" s="3" t="s">
        <v>224</v>
      </c>
      <c r="L128" s="2">
        <v>2019</v>
      </c>
      <c r="M128" s="2" t="s">
        <v>32</v>
      </c>
    </row>
    <row r="129" spans="1:13" ht="87">
      <c r="A129" s="2" t="str">
        <f>"2022-07-20"</f>
        <v>2022-07-20</v>
      </c>
      <c r="B129" s="2" t="str">
        <f>"0755"</f>
        <v>0755</v>
      </c>
      <c r="C129" s="1" t="s">
        <v>36</v>
      </c>
      <c r="D129" s="1" t="s">
        <v>227</v>
      </c>
      <c r="E129" s="2" t="str">
        <f>"02"</f>
        <v>02</v>
      </c>
      <c r="F129" s="2">
        <v>6</v>
      </c>
      <c r="G129" s="2" t="s">
        <v>20</v>
      </c>
      <c r="H129" s="2" t="s">
        <v>50</v>
      </c>
      <c r="I129" s="2" t="s">
        <v>17</v>
      </c>
      <c r="J129" s="4"/>
      <c r="K129" s="3" t="s">
        <v>226</v>
      </c>
      <c r="L129" s="2">
        <v>2020</v>
      </c>
      <c r="M129" s="2" t="s">
        <v>28</v>
      </c>
    </row>
    <row r="130" spans="1:13" ht="87">
      <c r="A130" s="2" t="str">
        <f>"2022-07-20"</f>
        <v>2022-07-20</v>
      </c>
      <c r="B130" s="2" t="str">
        <f>"0805"</f>
        <v>0805</v>
      </c>
      <c r="C130" s="1" t="s">
        <v>39</v>
      </c>
      <c r="D130" s="1" t="s">
        <v>229</v>
      </c>
      <c r="E130" s="2" t="str">
        <f>"01"</f>
        <v>01</v>
      </c>
      <c r="F130" s="2">
        <v>13</v>
      </c>
      <c r="G130" s="2" t="s">
        <v>20</v>
      </c>
      <c r="I130" s="2" t="s">
        <v>17</v>
      </c>
      <c r="J130" s="4"/>
      <c r="K130" s="3" t="s">
        <v>228</v>
      </c>
      <c r="L130" s="2">
        <v>2020</v>
      </c>
      <c r="M130" s="2" t="s">
        <v>28</v>
      </c>
    </row>
    <row r="131" spans="1:13" ht="57.75">
      <c r="A131" s="2" t="str">
        <f>"2022-07-20"</f>
        <v>2022-07-20</v>
      </c>
      <c r="B131" s="2" t="str">
        <f>"0815"</f>
        <v>0815</v>
      </c>
      <c r="C131" s="1" t="s">
        <v>42</v>
      </c>
      <c r="D131" s="1" t="s">
        <v>231</v>
      </c>
      <c r="E131" s="2" t="str">
        <f>"01"</f>
        <v>01</v>
      </c>
      <c r="F131" s="2">
        <v>1</v>
      </c>
      <c r="G131" s="2" t="s">
        <v>20</v>
      </c>
      <c r="I131" s="2" t="s">
        <v>17</v>
      </c>
      <c r="J131" s="4"/>
      <c r="K131" s="3" t="s">
        <v>230</v>
      </c>
      <c r="L131" s="2">
        <v>2021</v>
      </c>
      <c r="M131" s="2" t="s">
        <v>44</v>
      </c>
    </row>
    <row r="132" spans="1:13" ht="43.5">
      <c r="A132" s="2" t="str">
        <f>"2022-07-20"</f>
        <v>2022-07-20</v>
      </c>
      <c r="B132" s="2" t="str">
        <f>"0820"</f>
        <v>0820</v>
      </c>
      <c r="C132" s="1" t="s">
        <v>45</v>
      </c>
      <c r="E132" s="2" t="str">
        <f>"02"</f>
        <v>02</v>
      </c>
      <c r="F132" s="2">
        <v>6</v>
      </c>
      <c r="G132" s="2" t="s">
        <v>20</v>
      </c>
      <c r="I132" s="2" t="s">
        <v>17</v>
      </c>
      <c r="J132" s="4"/>
      <c r="K132" s="3" t="s">
        <v>46</v>
      </c>
      <c r="L132" s="2">
        <v>2011</v>
      </c>
      <c r="M132" s="2" t="s">
        <v>18</v>
      </c>
    </row>
    <row r="133" spans="1:13" ht="72">
      <c r="A133" s="2" t="str">
        <f>"2022-07-20"</f>
        <v>2022-07-20</v>
      </c>
      <c r="B133" s="2" t="str">
        <f>"0845"</f>
        <v>0845</v>
      </c>
      <c r="C133" s="1" t="s">
        <v>47</v>
      </c>
      <c r="E133" s="2" t="str">
        <f>"02"</f>
        <v>02</v>
      </c>
      <c r="F133" s="2">
        <v>10</v>
      </c>
      <c r="G133" s="2" t="s">
        <v>20</v>
      </c>
      <c r="I133" s="2" t="s">
        <v>17</v>
      </c>
      <c r="J133" s="4"/>
      <c r="K133" s="3" t="s">
        <v>48</v>
      </c>
      <c r="L133" s="2">
        <v>2013</v>
      </c>
      <c r="M133" s="2" t="s">
        <v>18</v>
      </c>
    </row>
    <row r="134" spans="1:13" ht="72">
      <c r="A134" s="2" t="str">
        <f>"2022-07-20"</f>
        <v>2022-07-20</v>
      </c>
      <c r="B134" s="2" t="str">
        <f>"0910"</f>
        <v>0910</v>
      </c>
      <c r="C134" s="1" t="s">
        <v>49</v>
      </c>
      <c r="D134" s="1" t="s">
        <v>233</v>
      </c>
      <c r="E134" s="2" t="str">
        <f>"02"</f>
        <v>02</v>
      </c>
      <c r="F134" s="2">
        <v>9</v>
      </c>
      <c r="G134" s="2" t="s">
        <v>14</v>
      </c>
      <c r="I134" s="2" t="s">
        <v>17</v>
      </c>
      <c r="J134" s="4"/>
      <c r="K134" s="3" t="s">
        <v>232</v>
      </c>
      <c r="L134" s="2">
        <v>2014</v>
      </c>
      <c r="M134" s="2" t="s">
        <v>18</v>
      </c>
    </row>
    <row r="135" spans="1:13" ht="57.75">
      <c r="A135" s="2" t="str">
        <f>"2022-07-20"</f>
        <v>2022-07-20</v>
      </c>
      <c r="B135" s="2" t="str">
        <f>"0935"</f>
        <v>0935</v>
      </c>
      <c r="C135" s="1" t="s">
        <v>53</v>
      </c>
      <c r="D135" s="1" t="s">
        <v>235</v>
      </c>
      <c r="E135" s="2" t="str">
        <f>"03"</f>
        <v>03</v>
      </c>
      <c r="F135" s="2">
        <v>1</v>
      </c>
      <c r="G135" s="2" t="s">
        <v>20</v>
      </c>
      <c r="I135" s="2" t="s">
        <v>17</v>
      </c>
      <c r="J135" s="4"/>
      <c r="K135" s="3" t="s">
        <v>234</v>
      </c>
      <c r="L135" s="2">
        <v>2019</v>
      </c>
      <c r="M135" s="2" t="s">
        <v>28</v>
      </c>
    </row>
    <row r="136" spans="1:14" ht="57.75">
      <c r="A136" s="2" t="str">
        <f>"2022-07-20"</f>
        <v>2022-07-20</v>
      </c>
      <c r="B136" s="2" t="str">
        <f>"1000"</f>
        <v>1000</v>
      </c>
      <c r="C136" s="1" t="s">
        <v>141</v>
      </c>
      <c r="D136" s="1" t="s">
        <v>202</v>
      </c>
      <c r="E136" s="2" t="str">
        <f>"01"</f>
        <v>01</v>
      </c>
      <c r="F136" s="2">
        <v>5</v>
      </c>
      <c r="G136" s="2" t="s">
        <v>14</v>
      </c>
      <c r="H136" s="2" t="s">
        <v>88</v>
      </c>
      <c r="I136" s="2" t="s">
        <v>17</v>
      </c>
      <c r="J136" s="4"/>
      <c r="K136" s="3" t="s">
        <v>201</v>
      </c>
      <c r="L136" s="2">
        <v>2015</v>
      </c>
      <c r="M136" s="2" t="s">
        <v>28</v>
      </c>
      <c r="N136" s="2" t="s">
        <v>23</v>
      </c>
    </row>
    <row r="137" spans="1:13" ht="57.75">
      <c r="A137" s="2" t="str">
        <f>"2022-07-20"</f>
        <v>2022-07-20</v>
      </c>
      <c r="B137" s="2" t="str">
        <f>"1050"</f>
        <v>1050</v>
      </c>
      <c r="C137" s="1" t="s">
        <v>84</v>
      </c>
      <c r="D137" s="1" t="s">
        <v>237</v>
      </c>
      <c r="E137" s="2" t="str">
        <f>"01"</f>
        <v>01</v>
      </c>
      <c r="F137" s="2">
        <v>13</v>
      </c>
      <c r="G137" s="2" t="s">
        <v>20</v>
      </c>
      <c r="I137" s="2" t="s">
        <v>17</v>
      </c>
      <c r="J137" s="4"/>
      <c r="K137" s="3" t="s">
        <v>236</v>
      </c>
      <c r="L137" s="2">
        <v>2010</v>
      </c>
      <c r="M137" s="2" t="s">
        <v>18</v>
      </c>
    </row>
    <row r="138" spans="1:13" ht="72">
      <c r="A138" s="2" t="str">
        <f>"2022-07-20"</f>
        <v>2022-07-20</v>
      </c>
      <c r="B138" s="2" t="str">
        <f>"1100"</f>
        <v>1100</v>
      </c>
      <c r="C138" s="1" t="s">
        <v>203</v>
      </c>
      <c r="D138" s="1" t="s">
        <v>206</v>
      </c>
      <c r="E138" s="2" t="str">
        <f>"01"</f>
        <v>01</v>
      </c>
      <c r="F138" s="2">
        <v>1</v>
      </c>
      <c r="G138" s="2" t="s">
        <v>14</v>
      </c>
      <c r="H138" s="2" t="s">
        <v>204</v>
      </c>
      <c r="I138" s="2" t="s">
        <v>17</v>
      </c>
      <c r="J138" s="4"/>
      <c r="K138" s="3" t="s">
        <v>205</v>
      </c>
      <c r="L138" s="2">
        <v>2019</v>
      </c>
      <c r="M138" s="2" t="s">
        <v>113</v>
      </c>
    </row>
    <row r="139" spans="1:13" ht="87">
      <c r="A139" s="2" t="str">
        <f>"2022-07-20"</f>
        <v>2022-07-20</v>
      </c>
      <c r="B139" s="2" t="str">
        <f>"1130"</f>
        <v>1130</v>
      </c>
      <c r="C139" s="1" t="s">
        <v>238</v>
      </c>
      <c r="D139" s="1" t="s">
        <v>240</v>
      </c>
      <c r="E139" s="2" t="str">
        <f>"01"</f>
        <v>01</v>
      </c>
      <c r="F139" s="2">
        <v>4</v>
      </c>
      <c r="G139" s="2" t="s">
        <v>14</v>
      </c>
      <c r="H139" s="2" t="s">
        <v>50</v>
      </c>
      <c r="I139" s="2" t="s">
        <v>17</v>
      </c>
      <c r="J139" s="4"/>
      <c r="K139" s="3" t="s">
        <v>239</v>
      </c>
      <c r="L139" s="2">
        <v>2019</v>
      </c>
      <c r="M139" s="2" t="s">
        <v>113</v>
      </c>
    </row>
    <row r="140" spans="1:13" ht="72">
      <c r="A140" s="2" t="str">
        <f>"2022-07-20"</f>
        <v>2022-07-20</v>
      </c>
      <c r="B140" s="2" t="str">
        <f>"1200"</f>
        <v>1200</v>
      </c>
      <c r="C140" s="1" t="s">
        <v>210</v>
      </c>
      <c r="E140" s="2" t="str">
        <f>"2022"</f>
        <v>2022</v>
      </c>
      <c r="F140" s="2">
        <v>19</v>
      </c>
      <c r="G140" s="2" t="s">
        <v>57</v>
      </c>
      <c r="I140" s="2" t="s">
        <v>17</v>
      </c>
      <c r="J140" s="4"/>
      <c r="K140" s="3" t="s">
        <v>211</v>
      </c>
      <c r="L140" s="2">
        <v>2022</v>
      </c>
      <c r="M140" s="2" t="s">
        <v>18</v>
      </c>
    </row>
    <row r="141" spans="1:13" ht="57.75">
      <c r="A141" s="2" t="str">
        <f>"2022-07-20"</f>
        <v>2022-07-20</v>
      </c>
      <c r="B141" s="2" t="str">
        <f>"1230"</f>
        <v>1230</v>
      </c>
      <c r="C141" s="1" t="s">
        <v>60</v>
      </c>
      <c r="E141" s="2" t="str">
        <f>"2022"</f>
        <v>2022</v>
      </c>
      <c r="F141" s="2">
        <v>9</v>
      </c>
      <c r="G141" s="2" t="s">
        <v>57</v>
      </c>
      <c r="I141" s="2" t="s">
        <v>17</v>
      </c>
      <c r="J141" s="4"/>
      <c r="K141" s="3" t="s">
        <v>61</v>
      </c>
      <c r="L141" s="2">
        <v>2022</v>
      </c>
      <c r="M141" s="2" t="s">
        <v>18</v>
      </c>
    </row>
    <row r="142" spans="1:14" ht="87">
      <c r="A142" s="2" t="str">
        <f>"2022-07-20"</f>
        <v>2022-07-20</v>
      </c>
      <c r="B142" s="2" t="str">
        <f>"1300"</f>
        <v>1300</v>
      </c>
      <c r="C142" s="1" t="s">
        <v>207</v>
      </c>
      <c r="E142" s="2" t="str">
        <f>"01"</f>
        <v>01</v>
      </c>
      <c r="F142" s="2">
        <v>5</v>
      </c>
      <c r="G142" s="2" t="s">
        <v>208</v>
      </c>
      <c r="I142" s="2" t="s">
        <v>17</v>
      </c>
      <c r="J142" s="4"/>
      <c r="K142" s="3" t="s">
        <v>209</v>
      </c>
      <c r="L142" s="2">
        <v>2020</v>
      </c>
      <c r="M142" s="2" t="s">
        <v>28</v>
      </c>
      <c r="N142" s="2" t="s">
        <v>23</v>
      </c>
    </row>
    <row r="143" spans="1:13" ht="28.5">
      <c r="A143" s="2" t="str">
        <f>"2022-07-20"</f>
        <v>2022-07-20</v>
      </c>
      <c r="B143" s="2" t="str">
        <f>"1330"</f>
        <v>1330</v>
      </c>
      <c r="C143" s="1" t="s">
        <v>241</v>
      </c>
      <c r="E143" s="2" t="str">
        <f>"2022"</f>
        <v>2022</v>
      </c>
      <c r="F143" s="2">
        <v>1</v>
      </c>
      <c r="G143" s="2" t="s">
        <v>14</v>
      </c>
      <c r="I143" s="2" t="s">
        <v>17</v>
      </c>
      <c r="J143" s="4"/>
      <c r="K143" s="3" t="s">
        <v>242</v>
      </c>
      <c r="L143" s="2">
        <v>2022</v>
      </c>
      <c r="M143" s="2" t="s">
        <v>18</v>
      </c>
    </row>
    <row r="144" spans="1:13" ht="57.75">
      <c r="A144" s="2" t="str">
        <f>"2022-07-20"</f>
        <v>2022-07-20</v>
      </c>
      <c r="B144" s="2" t="str">
        <f>"1400"</f>
        <v>1400</v>
      </c>
      <c r="C144" s="1" t="s">
        <v>111</v>
      </c>
      <c r="E144" s="2" t="str">
        <f>"03"</f>
        <v>03</v>
      </c>
      <c r="F144" s="2">
        <v>243</v>
      </c>
      <c r="G144" s="2" t="s">
        <v>14</v>
      </c>
      <c r="H144" s="2" t="s">
        <v>243</v>
      </c>
      <c r="I144" s="2" t="s">
        <v>17</v>
      </c>
      <c r="J144" s="4"/>
      <c r="K144" s="3" t="s">
        <v>244</v>
      </c>
      <c r="L144" s="2">
        <v>2020</v>
      </c>
      <c r="M144" s="2" t="s">
        <v>113</v>
      </c>
    </row>
    <row r="145" spans="1:13" ht="57.75">
      <c r="A145" s="2" t="str">
        <f>"2022-07-20"</f>
        <v>2022-07-20</v>
      </c>
      <c r="B145" s="2" t="str">
        <f>"1430"</f>
        <v>1430</v>
      </c>
      <c r="C145" s="1" t="s">
        <v>114</v>
      </c>
      <c r="D145" s="1" t="s">
        <v>246</v>
      </c>
      <c r="E145" s="2" t="str">
        <f>"01"</f>
        <v>01</v>
      </c>
      <c r="F145" s="2">
        <v>10</v>
      </c>
      <c r="G145" s="2" t="s">
        <v>20</v>
      </c>
      <c r="I145" s="2" t="s">
        <v>17</v>
      </c>
      <c r="J145" s="4"/>
      <c r="K145" s="3" t="s">
        <v>245</v>
      </c>
      <c r="L145" s="2">
        <v>2018</v>
      </c>
      <c r="M145" s="2" t="s">
        <v>32</v>
      </c>
    </row>
    <row r="146" spans="1:13" ht="72">
      <c r="A146" s="2" t="str">
        <f>"2022-07-20"</f>
        <v>2022-07-20</v>
      </c>
      <c r="B146" s="2" t="str">
        <f>"1500"</f>
        <v>1500</v>
      </c>
      <c r="C146" s="1" t="s">
        <v>49</v>
      </c>
      <c r="D146" s="1" t="s">
        <v>248</v>
      </c>
      <c r="E146" s="2" t="str">
        <f>"03"</f>
        <v>03</v>
      </c>
      <c r="F146" s="2">
        <v>5</v>
      </c>
      <c r="G146" s="2" t="s">
        <v>14</v>
      </c>
      <c r="H146" s="2" t="s">
        <v>50</v>
      </c>
      <c r="I146" s="2" t="s">
        <v>17</v>
      </c>
      <c r="J146" s="4"/>
      <c r="K146" s="3" t="s">
        <v>247</v>
      </c>
      <c r="L146" s="2">
        <v>2015</v>
      </c>
      <c r="M146" s="2" t="s">
        <v>18</v>
      </c>
    </row>
    <row r="147" spans="1:13" ht="72">
      <c r="A147" s="2" t="str">
        <f>"2022-07-20"</f>
        <v>2022-07-20</v>
      </c>
      <c r="B147" s="2" t="str">
        <f>"1525"</f>
        <v>1525</v>
      </c>
      <c r="C147" s="1" t="s">
        <v>53</v>
      </c>
      <c r="D147" s="1" t="s">
        <v>105</v>
      </c>
      <c r="E147" s="2" t="str">
        <f>"05"</f>
        <v>05</v>
      </c>
      <c r="F147" s="2">
        <v>12</v>
      </c>
      <c r="G147" s="2" t="s">
        <v>20</v>
      </c>
      <c r="I147" s="2" t="s">
        <v>17</v>
      </c>
      <c r="J147" s="4"/>
      <c r="K147" s="3" t="s">
        <v>104</v>
      </c>
      <c r="L147" s="2">
        <v>2021</v>
      </c>
      <c r="M147" s="2" t="s">
        <v>28</v>
      </c>
    </row>
    <row r="148" spans="1:13" ht="87">
      <c r="A148" s="2" t="str">
        <f>"2022-07-20"</f>
        <v>2022-07-20</v>
      </c>
      <c r="B148" s="2" t="str">
        <f>"1550"</f>
        <v>1550</v>
      </c>
      <c r="C148" s="1" t="s">
        <v>39</v>
      </c>
      <c r="D148" s="1" t="s">
        <v>416</v>
      </c>
      <c r="E148" s="2" t="str">
        <f>"01"</f>
        <v>01</v>
      </c>
      <c r="F148" s="2">
        <v>19</v>
      </c>
      <c r="G148" s="2" t="s">
        <v>20</v>
      </c>
      <c r="I148" s="2" t="s">
        <v>17</v>
      </c>
      <c r="J148" s="4"/>
      <c r="K148" s="3" t="s">
        <v>249</v>
      </c>
      <c r="L148" s="2">
        <v>2020</v>
      </c>
      <c r="M148" s="2" t="s">
        <v>28</v>
      </c>
    </row>
    <row r="149" spans="1:13" ht="72">
      <c r="A149" s="2" t="str">
        <f>"2022-07-20"</f>
        <v>2022-07-20</v>
      </c>
      <c r="B149" s="2" t="str">
        <f>"1600"</f>
        <v>1600</v>
      </c>
      <c r="C149" s="1" t="s">
        <v>122</v>
      </c>
      <c r="D149" s="1" t="s">
        <v>250</v>
      </c>
      <c r="E149" s="2" t="str">
        <f>"03"</f>
        <v>03</v>
      </c>
      <c r="F149" s="2">
        <v>7</v>
      </c>
      <c r="G149" s="2" t="s">
        <v>20</v>
      </c>
      <c r="I149" s="2" t="s">
        <v>17</v>
      </c>
      <c r="J149" s="4"/>
      <c r="K149" s="3" t="s">
        <v>123</v>
      </c>
      <c r="L149" s="2">
        <v>2019</v>
      </c>
      <c r="M149" s="2" t="s">
        <v>18</v>
      </c>
    </row>
    <row r="150" spans="1:14" ht="43.5">
      <c r="A150" s="2" t="str">
        <f>"2022-07-20"</f>
        <v>2022-07-20</v>
      </c>
      <c r="B150" s="2" t="str">
        <f>"1610"</f>
        <v>1610</v>
      </c>
      <c r="C150" s="1" t="s">
        <v>125</v>
      </c>
      <c r="D150" s="1" t="s">
        <v>252</v>
      </c>
      <c r="E150" s="2" t="str">
        <f>"01"</f>
        <v>01</v>
      </c>
      <c r="F150" s="2">
        <v>5</v>
      </c>
      <c r="G150" s="2" t="s">
        <v>14</v>
      </c>
      <c r="H150" s="2" t="s">
        <v>88</v>
      </c>
      <c r="I150" s="2" t="s">
        <v>17</v>
      </c>
      <c r="J150" s="4"/>
      <c r="K150" s="3" t="s">
        <v>251</v>
      </c>
      <c r="L150" s="2">
        <v>2017</v>
      </c>
      <c r="M150" s="2" t="s">
        <v>18</v>
      </c>
      <c r="N150" s="2" t="s">
        <v>23</v>
      </c>
    </row>
    <row r="151" spans="1:13" ht="72">
      <c r="A151" s="2" t="str">
        <f>"2022-07-20"</f>
        <v>2022-07-20</v>
      </c>
      <c r="B151" s="2" t="str">
        <f>"1635"</f>
        <v>1635</v>
      </c>
      <c r="C151" s="1" t="s">
        <v>33</v>
      </c>
      <c r="D151" s="1" t="s">
        <v>254</v>
      </c>
      <c r="E151" s="2" t="str">
        <f>"01"</f>
        <v>01</v>
      </c>
      <c r="F151" s="2">
        <v>13</v>
      </c>
      <c r="G151" s="2" t="s">
        <v>20</v>
      </c>
      <c r="I151" s="2" t="s">
        <v>17</v>
      </c>
      <c r="J151" s="4"/>
      <c r="K151" s="3" t="s">
        <v>253</v>
      </c>
      <c r="L151" s="2">
        <v>2019</v>
      </c>
      <c r="M151" s="2" t="s">
        <v>32</v>
      </c>
    </row>
    <row r="152" spans="1:13" ht="72">
      <c r="A152" s="2" t="str">
        <f>"2022-07-20"</f>
        <v>2022-07-20</v>
      </c>
      <c r="B152" s="2" t="str">
        <f>"1700"</f>
        <v>1700</v>
      </c>
      <c r="C152" s="1" t="s">
        <v>130</v>
      </c>
      <c r="D152" s="1" t="s">
        <v>256</v>
      </c>
      <c r="E152" s="2" t="str">
        <f>"2018"</f>
        <v>2018</v>
      </c>
      <c r="F152" s="2">
        <v>10</v>
      </c>
      <c r="G152" s="2" t="s">
        <v>14</v>
      </c>
      <c r="I152" s="2" t="s">
        <v>17</v>
      </c>
      <c r="J152" s="4"/>
      <c r="K152" s="3" t="s">
        <v>255</v>
      </c>
      <c r="L152" s="2">
        <v>2018</v>
      </c>
      <c r="M152" s="2" t="s">
        <v>18</v>
      </c>
    </row>
    <row r="153" spans="1:13" ht="87">
      <c r="A153" s="2" t="str">
        <f>"2022-07-20"</f>
        <v>2022-07-20</v>
      </c>
      <c r="B153" s="2" t="str">
        <f>"1715"</f>
        <v>1715</v>
      </c>
      <c r="C153" s="1" t="s">
        <v>130</v>
      </c>
      <c r="D153" s="1" t="s">
        <v>258</v>
      </c>
      <c r="E153" s="2" t="str">
        <f>"2018"</f>
        <v>2018</v>
      </c>
      <c r="F153" s="2">
        <v>11</v>
      </c>
      <c r="G153" s="2" t="s">
        <v>14</v>
      </c>
      <c r="I153" s="2" t="s">
        <v>17</v>
      </c>
      <c r="J153" s="4"/>
      <c r="K153" s="3" t="s">
        <v>257</v>
      </c>
      <c r="L153" s="2">
        <v>2018</v>
      </c>
      <c r="M153" s="2" t="s">
        <v>18</v>
      </c>
    </row>
    <row r="154" spans="1:13" ht="72">
      <c r="A154" s="2" t="str">
        <f>"2022-07-20"</f>
        <v>2022-07-20</v>
      </c>
      <c r="B154" s="2" t="str">
        <f>"1730"</f>
        <v>1730</v>
      </c>
      <c r="C154" s="1" t="s">
        <v>259</v>
      </c>
      <c r="E154" s="2" t="str">
        <f>"2021"</f>
        <v>2021</v>
      </c>
      <c r="F154" s="2">
        <v>60</v>
      </c>
      <c r="G154" s="2" t="s">
        <v>57</v>
      </c>
      <c r="J154" s="4"/>
      <c r="K154" s="3" t="s">
        <v>260</v>
      </c>
      <c r="L154" s="2">
        <v>2021</v>
      </c>
      <c r="M154" s="2" t="s">
        <v>113</v>
      </c>
    </row>
    <row r="155" spans="1:13" ht="57.75">
      <c r="A155" s="2" t="str">
        <f>"2022-07-20"</f>
        <v>2022-07-20</v>
      </c>
      <c r="B155" s="2" t="str">
        <f>"1800"</f>
        <v>1800</v>
      </c>
      <c r="C155" s="1" t="s">
        <v>108</v>
      </c>
      <c r="D155" s="1" t="s">
        <v>262</v>
      </c>
      <c r="E155" s="2" t="str">
        <f>"2020"</f>
        <v>2020</v>
      </c>
      <c r="F155" s="2">
        <v>11</v>
      </c>
      <c r="G155" s="2" t="s">
        <v>20</v>
      </c>
      <c r="I155" s="2" t="s">
        <v>17</v>
      </c>
      <c r="J155" s="4"/>
      <c r="K155" s="3" t="s">
        <v>261</v>
      </c>
      <c r="L155" s="2">
        <v>2020</v>
      </c>
      <c r="M155" s="2" t="s">
        <v>18</v>
      </c>
    </row>
    <row r="156" spans="1:13" ht="57.75">
      <c r="A156" s="2" t="str">
        <f>"2022-07-20"</f>
        <v>2022-07-20</v>
      </c>
      <c r="B156" s="2" t="str">
        <f>"1830"</f>
        <v>1830</v>
      </c>
      <c r="C156" s="1" t="s">
        <v>77</v>
      </c>
      <c r="E156" s="2" t="str">
        <f>"2022"</f>
        <v>2022</v>
      </c>
      <c r="F156" s="2">
        <v>138</v>
      </c>
      <c r="G156" s="2" t="s">
        <v>57</v>
      </c>
      <c r="J156" s="4"/>
      <c r="K156" s="3" t="s">
        <v>78</v>
      </c>
      <c r="L156" s="2">
        <v>0</v>
      </c>
      <c r="M156" s="2" t="s">
        <v>18</v>
      </c>
    </row>
    <row r="157" spans="1:14" ht="72">
      <c r="A157" s="6" t="str">
        <f>"2022-07-20"</f>
        <v>2022-07-20</v>
      </c>
      <c r="B157" s="6" t="str">
        <f>"1840"</f>
        <v>1840</v>
      </c>
      <c r="C157" s="7" t="s">
        <v>141</v>
      </c>
      <c r="D157" s="7" t="s">
        <v>264</v>
      </c>
      <c r="E157" s="6" t="str">
        <f>"02"</f>
        <v>02</v>
      </c>
      <c r="F157" s="6">
        <v>1</v>
      </c>
      <c r="G157" s="6" t="s">
        <v>20</v>
      </c>
      <c r="H157" s="6"/>
      <c r="I157" s="6" t="s">
        <v>17</v>
      </c>
      <c r="J157" s="5" t="s">
        <v>425</v>
      </c>
      <c r="K157" s="8" t="s">
        <v>263</v>
      </c>
      <c r="L157" s="6">
        <v>2015</v>
      </c>
      <c r="M157" s="6" t="s">
        <v>28</v>
      </c>
      <c r="N157" s="6" t="s">
        <v>23</v>
      </c>
    </row>
    <row r="158" spans="1:14" ht="72">
      <c r="A158" s="6" t="str">
        <f>"2022-07-20"</f>
        <v>2022-07-20</v>
      </c>
      <c r="B158" s="6" t="str">
        <f>"1930"</f>
        <v>1930</v>
      </c>
      <c r="C158" s="7" t="s">
        <v>265</v>
      </c>
      <c r="D158" s="7"/>
      <c r="E158" s="6" t="str">
        <f>" "</f>
        <v> </v>
      </c>
      <c r="F158" s="6">
        <v>0</v>
      </c>
      <c r="G158" s="6" t="s">
        <v>208</v>
      </c>
      <c r="H158" s="6" t="s">
        <v>266</v>
      </c>
      <c r="I158" s="6" t="s">
        <v>17</v>
      </c>
      <c r="J158" s="5" t="s">
        <v>447</v>
      </c>
      <c r="K158" s="8" t="s">
        <v>267</v>
      </c>
      <c r="L158" s="6">
        <v>2019</v>
      </c>
      <c r="M158" s="6" t="s">
        <v>32</v>
      </c>
      <c r="N158" s="6"/>
    </row>
    <row r="159" spans="1:14" ht="72">
      <c r="A159" s="6" t="str">
        <f>"2022-07-20"</f>
        <v>2022-07-20</v>
      </c>
      <c r="B159" s="6" t="str">
        <f>"2030"</f>
        <v>2030</v>
      </c>
      <c r="C159" s="7" t="s">
        <v>268</v>
      </c>
      <c r="D159" s="7"/>
      <c r="E159" s="6" t="str">
        <f>"2022"</f>
        <v>2022</v>
      </c>
      <c r="F159" s="6">
        <v>19</v>
      </c>
      <c r="G159" s="6" t="s">
        <v>57</v>
      </c>
      <c r="H159" s="6"/>
      <c r="I159" s="6"/>
      <c r="J159" s="5" t="s">
        <v>432</v>
      </c>
      <c r="K159" s="8" t="s">
        <v>269</v>
      </c>
      <c r="L159" s="6">
        <v>2022</v>
      </c>
      <c r="M159" s="6" t="s">
        <v>18</v>
      </c>
      <c r="N159" s="6"/>
    </row>
    <row r="160" spans="1:14" ht="57.75">
      <c r="A160" s="6" t="str">
        <f>"2022-07-20"</f>
        <v>2022-07-20</v>
      </c>
      <c r="B160" s="6" t="str">
        <f>"2125"</f>
        <v>2125</v>
      </c>
      <c r="C160" s="7" t="s">
        <v>270</v>
      </c>
      <c r="D160" s="7"/>
      <c r="E160" s="6" t="str">
        <f>" "</f>
        <v> </v>
      </c>
      <c r="F160" s="6">
        <v>0</v>
      </c>
      <c r="G160" s="6" t="s">
        <v>20</v>
      </c>
      <c r="H160" s="6"/>
      <c r="I160" s="6" t="s">
        <v>17</v>
      </c>
      <c r="J160" s="5" t="s">
        <v>448</v>
      </c>
      <c r="K160" s="8" t="s">
        <v>271</v>
      </c>
      <c r="L160" s="6">
        <v>1977</v>
      </c>
      <c r="M160" s="6" t="s">
        <v>81</v>
      </c>
      <c r="N160" s="6"/>
    </row>
    <row r="161" spans="1:13" ht="43.5">
      <c r="A161" s="2" t="str">
        <f>"2022-07-20"</f>
        <v>2022-07-20</v>
      </c>
      <c r="B161" s="2" t="str">
        <f>"2335"</f>
        <v>2335</v>
      </c>
      <c r="C161" s="1" t="s">
        <v>272</v>
      </c>
      <c r="E161" s="2" t="str">
        <f>" "</f>
        <v> </v>
      </c>
      <c r="F161" s="2">
        <v>0</v>
      </c>
      <c r="G161" s="2" t="s">
        <v>14</v>
      </c>
      <c r="I161" s="2" t="s">
        <v>17</v>
      </c>
      <c r="J161" s="4"/>
      <c r="K161" s="3" t="s">
        <v>273</v>
      </c>
      <c r="L161" s="2">
        <v>2018</v>
      </c>
      <c r="M161" s="2" t="s">
        <v>18</v>
      </c>
    </row>
    <row r="162" spans="1:13" ht="57.75">
      <c r="A162" s="2" t="str">
        <f>"2022-07-20"</f>
        <v>2022-07-20</v>
      </c>
      <c r="B162" s="2" t="str">
        <f>"2400"</f>
        <v>2400</v>
      </c>
      <c r="C162" s="1" t="s">
        <v>13</v>
      </c>
      <c r="E162" s="2" t="str">
        <f>"03"</f>
        <v>03</v>
      </c>
      <c r="F162" s="2">
        <v>1</v>
      </c>
      <c r="G162" s="2" t="s">
        <v>14</v>
      </c>
      <c r="H162" s="2" t="s">
        <v>266</v>
      </c>
      <c r="I162" s="2" t="s">
        <v>17</v>
      </c>
      <c r="J162" s="4"/>
      <c r="K162" s="3" t="s">
        <v>274</v>
      </c>
      <c r="L162" s="2">
        <v>2012</v>
      </c>
      <c r="M162" s="2" t="s">
        <v>18</v>
      </c>
    </row>
    <row r="163" spans="1:13" ht="57.75">
      <c r="A163" s="2" t="str">
        <f>"2022-07-20"</f>
        <v>2022-07-20</v>
      </c>
      <c r="B163" s="2" t="str">
        <f>"2500"</f>
        <v>2500</v>
      </c>
      <c r="C163" s="1" t="s">
        <v>13</v>
      </c>
      <c r="E163" s="2" t="str">
        <f>"03"</f>
        <v>03</v>
      </c>
      <c r="F163" s="2">
        <v>1</v>
      </c>
      <c r="G163" s="2" t="s">
        <v>14</v>
      </c>
      <c r="H163" s="2" t="s">
        <v>266</v>
      </c>
      <c r="I163" s="2" t="s">
        <v>17</v>
      </c>
      <c r="J163" s="4"/>
      <c r="K163" s="3" t="s">
        <v>274</v>
      </c>
      <c r="L163" s="2">
        <v>2012</v>
      </c>
      <c r="M163" s="2" t="s">
        <v>18</v>
      </c>
    </row>
    <row r="164" spans="1:13" ht="57.75">
      <c r="A164" s="2" t="str">
        <f>"2022-07-20"</f>
        <v>2022-07-20</v>
      </c>
      <c r="B164" s="2" t="str">
        <f>"2600"</f>
        <v>2600</v>
      </c>
      <c r="C164" s="1" t="s">
        <v>13</v>
      </c>
      <c r="E164" s="2" t="str">
        <f>"03"</f>
        <v>03</v>
      </c>
      <c r="F164" s="2">
        <v>1</v>
      </c>
      <c r="G164" s="2" t="s">
        <v>14</v>
      </c>
      <c r="H164" s="2" t="s">
        <v>266</v>
      </c>
      <c r="I164" s="2" t="s">
        <v>17</v>
      </c>
      <c r="J164" s="4"/>
      <c r="K164" s="3" t="s">
        <v>274</v>
      </c>
      <c r="L164" s="2">
        <v>2012</v>
      </c>
      <c r="M164" s="2" t="s">
        <v>18</v>
      </c>
    </row>
    <row r="165" spans="1:13" ht="57.75">
      <c r="A165" s="2" t="str">
        <f>"2022-07-20"</f>
        <v>2022-07-20</v>
      </c>
      <c r="B165" s="2" t="str">
        <f>"2700"</f>
        <v>2700</v>
      </c>
      <c r="C165" s="1" t="s">
        <v>13</v>
      </c>
      <c r="E165" s="2" t="str">
        <f>"03"</f>
        <v>03</v>
      </c>
      <c r="F165" s="2">
        <v>1</v>
      </c>
      <c r="G165" s="2" t="s">
        <v>14</v>
      </c>
      <c r="H165" s="2" t="s">
        <v>266</v>
      </c>
      <c r="I165" s="2" t="s">
        <v>17</v>
      </c>
      <c r="J165" s="4"/>
      <c r="K165" s="3" t="s">
        <v>274</v>
      </c>
      <c r="L165" s="2">
        <v>2012</v>
      </c>
      <c r="M165" s="2" t="s">
        <v>18</v>
      </c>
    </row>
    <row r="166" spans="1:13" ht="57.75">
      <c r="A166" s="2" t="str">
        <f>"2022-07-20"</f>
        <v>2022-07-20</v>
      </c>
      <c r="B166" s="2" t="str">
        <f>"2800"</f>
        <v>2800</v>
      </c>
      <c r="C166" s="1" t="s">
        <v>13</v>
      </c>
      <c r="E166" s="2" t="str">
        <f>"03"</f>
        <v>03</v>
      </c>
      <c r="F166" s="2">
        <v>1</v>
      </c>
      <c r="G166" s="2" t="s">
        <v>14</v>
      </c>
      <c r="H166" s="2" t="s">
        <v>266</v>
      </c>
      <c r="I166" s="2" t="s">
        <v>17</v>
      </c>
      <c r="J166" s="4"/>
      <c r="K166" s="3" t="s">
        <v>274</v>
      </c>
      <c r="L166" s="2">
        <v>2012</v>
      </c>
      <c r="M166" s="2" t="s">
        <v>18</v>
      </c>
    </row>
    <row r="167" spans="1:13" ht="57.75">
      <c r="A167" s="2" t="str">
        <f>"2022-07-21"</f>
        <v>2022-07-21</v>
      </c>
      <c r="B167" s="2" t="str">
        <f>"0500"</f>
        <v>0500</v>
      </c>
      <c r="C167" s="1" t="s">
        <v>13</v>
      </c>
      <c r="E167" s="2" t="str">
        <f>"03"</f>
        <v>03</v>
      </c>
      <c r="F167" s="2">
        <v>1</v>
      </c>
      <c r="G167" s="2" t="s">
        <v>14</v>
      </c>
      <c r="H167" s="2" t="s">
        <v>266</v>
      </c>
      <c r="I167" s="2" t="s">
        <v>17</v>
      </c>
      <c r="J167" s="4"/>
      <c r="K167" s="3" t="s">
        <v>274</v>
      </c>
      <c r="L167" s="2">
        <v>2012</v>
      </c>
      <c r="M167" s="2" t="s">
        <v>18</v>
      </c>
    </row>
    <row r="168" spans="1:13" ht="28.5">
      <c r="A168" s="2" t="str">
        <f>"2022-07-21"</f>
        <v>2022-07-21</v>
      </c>
      <c r="B168" s="2" t="str">
        <f>"0600"</f>
        <v>0600</v>
      </c>
      <c r="C168" s="1" t="s">
        <v>19</v>
      </c>
      <c r="D168" s="1" t="s">
        <v>275</v>
      </c>
      <c r="E168" s="2" t="str">
        <f>"02"</f>
        <v>02</v>
      </c>
      <c r="F168" s="2">
        <v>2</v>
      </c>
      <c r="G168" s="2" t="s">
        <v>20</v>
      </c>
      <c r="I168" s="2" t="s">
        <v>17</v>
      </c>
      <c r="J168" s="4"/>
      <c r="K168" s="3" t="s">
        <v>21</v>
      </c>
      <c r="L168" s="2">
        <v>2019</v>
      </c>
      <c r="M168" s="2" t="s">
        <v>18</v>
      </c>
    </row>
    <row r="169" spans="1:13" ht="28.5">
      <c r="A169" s="2" t="str">
        <f>"2022-07-21"</f>
        <v>2022-07-21</v>
      </c>
      <c r="B169" s="2" t="str">
        <f>"0625"</f>
        <v>0625</v>
      </c>
      <c r="C169" s="1" t="s">
        <v>19</v>
      </c>
      <c r="D169" s="1" t="s">
        <v>276</v>
      </c>
      <c r="E169" s="2" t="str">
        <f>"02"</f>
        <v>02</v>
      </c>
      <c r="F169" s="2">
        <v>3</v>
      </c>
      <c r="G169" s="2" t="s">
        <v>20</v>
      </c>
      <c r="I169" s="2" t="s">
        <v>17</v>
      </c>
      <c r="J169" s="4"/>
      <c r="K169" s="3" t="s">
        <v>21</v>
      </c>
      <c r="L169" s="2">
        <v>2019</v>
      </c>
      <c r="M169" s="2" t="s">
        <v>18</v>
      </c>
    </row>
    <row r="170" spans="1:13" ht="57.75">
      <c r="A170" s="2" t="str">
        <f>"2022-07-21"</f>
        <v>2022-07-21</v>
      </c>
      <c r="B170" s="2" t="str">
        <f>"0650"</f>
        <v>0650</v>
      </c>
      <c r="C170" s="1" t="s">
        <v>25</v>
      </c>
      <c r="D170" s="1" t="s">
        <v>278</v>
      </c>
      <c r="E170" s="2" t="str">
        <f>"02"</f>
        <v>02</v>
      </c>
      <c r="F170" s="2">
        <v>8</v>
      </c>
      <c r="G170" s="2" t="s">
        <v>20</v>
      </c>
      <c r="I170" s="2" t="s">
        <v>17</v>
      </c>
      <c r="J170" s="4"/>
      <c r="K170" s="3" t="s">
        <v>277</v>
      </c>
      <c r="L170" s="2">
        <v>2018</v>
      </c>
      <c r="M170" s="2" t="s">
        <v>28</v>
      </c>
    </row>
    <row r="171" spans="1:13" ht="57.75">
      <c r="A171" s="2" t="str">
        <f>"2022-07-21"</f>
        <v>2022-07-21</v>
      </c>
      <c r="B171" s="2" t="str">
        <f>"0715"</f>
        <v>0715</v>
      </c>
      <c r="C171" s="1" t="s">
        <v>29</v>
      </c>
      <c r="E171" s="2" t="str">
        <f>"03"</f>
        <v>03</v>
      </c>
      <c r="F171" s="2">
        <v>5</v>
      </c>
      <c r="G171" s="2" t="s">
        <v>20</v>
      </c>
      <c r="I171" s="2" t="s">
        <v>17</v>
      </c>
      <c r="J171" s="4"/>
      <c r="K171" s="3" t="s">
        <v>30</v>
      </c>
      <c r="L171" s="2">
        <v>2015</v>
      </c>
      <c r="M171" s="2" t="s">
        <v>32</v>
      </c>
    </row>
    <row r="172" spans="1:13" ht="72">
      <c r="A172" s="2" t="str">
        <f>"2022-07-21"</f>
        <v>2022-07-21</v>
      </c>
      <c r="B172" s="2" t="str">
        <f>"0730"</f>
        <v>0730</v>
      </c>
      <c r="C172" s="1" t="s">
        <v>33</v>
      </c>
      <c r="D172" s="1" t="s">
        <v>280</v>
      </c>
      <c r="E172" s="2" t="str">
        <f>"01"</f>
        <v>01</v>
      </c>
      <c r="F172" s="2">
        <v>5</v>
      </c>
      <c r="G172" s="2" t="s">
        <v>20</v>
      </c>
      <c r="I172" s="2" t="s">
        <v>17</v>
      </c>
      <c r="J172" s="4"/>
      <c r="K172" s="3" t="s">
        <v>279</v>
      </c>
      <c r="L172" s="2">
        <v>2019</v>
      </c>
      <c r="M172" s="2" t="s">
        <v>32</v>
      </c>
    </row>
    <row r="173" spans="1:13" ht="72">
      <c r="A173" s="2" t="str">
        <f>"2022-07-21"</f>
        <v>2022-07-21</v>
      </c>
      <c r="B173" s="2" t="str">
        <f>"0755"</f>
        <v>0755</v>
      </c>
      <c r="C173" s="1" t="s">
        <v>36</v>
      </c>
      <c r="D173" s="1" t="s">
        <v>282</v>
      </c>
      <c r="E173" s="2" t="str">
        <f>"02"</f>
        <v>02</v>
      </c>
      <c r="F173" s="2">
        <v>7</v>
      </c>
      <c r="G173" s="2" t="s">
        <v>20</v>
      </c>
      <c r="H173" s="2" t="s">
        <v>50</v>
      </c>
      <c r="I173" s="2" t="s">
        <v>17</v>
      </c>
      <c r="J173" s="4"/>
      <c r="K173" s="3" t="s">
        <v>281</v>
      </c>
      <c r="L173" s="2">
        <v>2020</v>
      </c>
      <c r="M173" s="2" t="s">
        <v>28</v>
      </c>
    </row>
    <row r="174" spans="1:13" ht="87">
      <c r="A174" s="2" t="str">
        <f>"2022-07-21"</f>
        <v>2022-07-21</v>
      </c>
      <c r="B174" s="2" t="str">
        <f>"0805"</f>
        <v>0805</v>
      </c>
      <c r="C174" s="1" t="s">
        <v>39</v>
      </c>
      <c r="D174" s="1" t="s">
        <v>284</v>
      </c>
      <c r="E174" s="2" t="str">
        <f>"01"</f>
        <v>01</v>
      </c>
      <c r="F174" s="2">
        <v>14</v>
      </c>
      <c r="G174" s="2" t="s">
        <v>20</v>
      </c>
      <c r="I174" s="2" t="s">
        <v>17</v>
      </c>
      <c r="J174" s="4"/>
      <c r="K174" s="3" t="s">
        <v>283</v>
      </c>
      <c r="L174" s="2">
        <v>2020</v>
      </c>
      <c r="M174" s="2" t="s">
        <v>28</v>
      </c>
    </row>
    <row r="175" spans="1:13" ht="57.75">
      <c r="A175" s="2" t="str">
        <f>"2022-07-21"</f>
        <v>2022-07-21</v>
      </c>
      <c r="B175" s="2" t="str">
        <f>"0815"</f>
        <v>0815</v>
      </c>
      <c r="C175" s="1" t="s">
        <v>42</v>
      </c>
      <c r="D175" s="1" t="s">
        <v>286</v>
      </c>
      <c r="E175" s="2" t="str">
        <f>"01"</f>
        <v>01</v>
      </c>
      <c r="F175" s="2">
        <v>2</v>
      </c>
      <c r="G175" s="2" t="s">
        <v>20</v>
      </c>
      <c r="I175" s="2" t="s">
        <v>17</v>
      </c>
      <c r="J175" s="4"/>
      <c r="K175" s="3" t="s">
        <v>285</v>
      </c>
      <c r="L175" s="2">
        <v>2021</v>
      </c>
      <c r="M175" s="2" t="s">
        <v>44</v>
      </c>
    </row>
    <row r="176" spans="1:13" ht="43.5">
      <c r="A176" s="2" t="str">
        <f>"2022-07-21"</f>
        <v>2022-07-21</v>
      </c>
      <c r="B176" s="2" t="str">
        <f>"0820"</f>
        <v>0820</v>
      </c>
      <c r="C176" s="1" t="s">
        <v>45</v>
      </c>
      <c r="E176" s="2" t="str">
        <f>"02"</f>
        <v>02</v>
      </c>
      <c r="F176" s="2">
        <v>7</v>
      </c>
      <c r="G176" s="2" t="s">
        <v>20</v>
      </c>
      <c r="I176" s="2" t="s">
        <v>17</v>
      </c>
      <c r="J176" s="4"/>
      <c r="K176" s="3" t="s">
        <v>46</v>
      </c>
      <c r="L176" s="2">
        <v>2011</v>
      </c>
      <c r="M176" s="2" t="s">
        <v>18</v>
      </c>
    </row>
    <row r="177" spans="1:13" ht="72">
      <c r="A177" s="2" t="str">
        <f>"2022-07-21"</f>
        <v>2022-07-21</v>
      </c>
      <c r="B177" s="2" t="str">
        <f>"0845"</f>
        <v>0845</v>
      </c>
      <c r="C177" s="1" t="s">
        <v>47</v>
      </c>
      <c r="E177" s="2" t="str">
        <f>"02"</f>
        <v>02</v>
      </c>
      <c r="F177" s="2">
        <v>11</v>
      </c>
      <c r="G177" s="2" t="s">
        <v>20</v>
      </c>
      <c r="I177" s="2" t="s">
        <v>17</v>
      </c>
      <c r="J177" s="4"/>
      <c r="K177" s="3" t="s">
        <v>48</v>
      </c>
      <c r="L177" s="2">
        <v>2013</v>
      </c>
      <c r="M177" s="2" t="s">
        <v>18</v>
      </c>
    </row>
    <row r="178" spans="1:13" ht="57.75">
      <c r="A178" s="2" t="str">
        <f>"2022-07-21"</f>
        <v>2022-07-21</v>
      </c>
      <c r="B178" s="2" t="str">
        <f>"0910"</f>
        <v>0910</v>
      </c>
      <c r="C178" s="1" t="s">
        <v>49</v>
      </c>
      <c r="D178" s="1" t="s">
        <v>288</v>
      </c>
      <c r="E178" s="2" t="str">
        <f>"02"</f>
        <v>02</v>
      </c>
      <c r="F178" s="2">
        <v>10</v>
      </c>
      <c r="G178" s="2" t="s">
        <v>14</v>
      </c>
      <c r="I178" s="2" t="s">
        <v>17</v>
      </c>
      <c r="J178" s="4"/>
      <c r="K178" s="3" t="s">
        <v>287</v>
      </c>
      <c r="L178" s="2">
        <v>2014</v>
      </c>
      <c r="M178" s="2" t="s">
        <v>18</v>
      </c>
    </row>
    <row r="179" spans="1:13" ht="87">
      <c r="A179" s="2" t="str">
        <f>"2022-07-21"</f>
        <v>2022-07-21</v>
      </c>
      <c r="B179" s="2" t="str">
        <f>"0935"</f>
        <v>0935</v>
      </c>
      <c r="C179" s="1" t="s">
        <v>53</v>
      </c>
      <c r="D179" s="1" t="s">
        <v>290</v>
      </c>
      <c r="E179" s="2" t="str">
        <f>"03"</f>
        <v>03</v>
      </c>
      <c r="F179" s="2">
        <v>2</v>
      </c>
      <c r="G179" s="2" t="s">
        <v>20</v>
      </c>
      <c r="I179" s="2" t="s">
        <v>17</v>
      </c>
      <c r="J179" s="4"/>
      <c r="K179" s="3" t="s">
        <v>289</v>
      </c>
      <c r="L179" s="2">
        <v>2019</v>
      </c>
      <c r="M179" s="2" t="s">
        <v>28</v>
      </c>
    </row>
    <row r="180" spans="1:14" ht="72">
      <c r="A180" s="2" t="str">
        <f>"2022-07-21"</f>
        <v>2022-07-21</v>
      </c>
      <c r="B180" s="2" t="str">
        <f>"1000"</f>
        <v>1000</v>
      </c>
      <c r="C180" s="1" t="s">
        <v>141</v>
      </c>
      <c r="D180" s="1" t="s">
        <v>264</v>
      </c>
      <c r="E180" s="2" t="str">
        <f>"02"</f>
        <v>02</v>
      </c>
      <c r="F180" s="2">
        <v>1</v>
      </c>
      <c r="G180" s="2" t="s">
        <v>20</v>
      </c>
      <c r="I180" s="2" t="s">
        <v>17</v>
      </c>
      <c r="J180" s="4"/>
      <c r="K180" s="3" t="s">
        <v>263</v>
      </c>
      <c r="L180" s="2">
        <v>2015</v>
      </c>
      <c r="M180" s="2" t="s">
        <v>28</v>
      </c>
      <c r="N180" s="2" t="s">
        <v>23</v>
      </c>
    </row>
    <row r="181" spans="1:13" ht="72">
      <c r="A181" s="2" t="str">
        <f>"2022-07-21"</f>
        <v>2022-07-21</v>
      </c>
      <c r="B181" s="2" t="str">
        <f>"1050"</f>
        <v>1050</v>
      </c>
      <c r="C181" s="1" t="s">
        <v>268</v>
      </c>
      <c r="E181" s="2" t="str">
        <f>"2022"</f>
        <v>2022</v>
      </c>
      <c r="F181" s="2">
        <v>19</v>
      </c>
      <c r="G181" s="2" t="s">
        <v>57</v>
      </c>
      <c r="I181" s="2" t="s">
        <v>17</v>
      </c>
      <c r="J181" s="4"/>
      <c r="K181" s="3" t="s">
        <v>269</v>
      </c>
      <c r="L181" s="2">
        <v>2022</v>
      </c>
      <c r="M181" s="2" t="s">
        <v>18</v>
      </c>
    </row>
    <row r="182" spans="1:13" ht="57.75">
      <c r="A182" s="2" t="str">
        <f>"2022-07-21"</f>
        <v>2022-07-21</v>
      </c>
      <c r="B182" s="2" t="str">
        <f>"1150"</f>
        <v>1150</v>
      </c>
      <c r="C182" s="1" t="s">
        <v>270</v>
      </c>
      <c r="E182" s="2" t="str">
        <f>" "</f>
        <v> </v>
      </c>
      <c r="F182" s="2">
        <v>0</v>
      </c>
      <c r="G182" s="2" t="s">
        <v>20</v>
      </c>
      <c r="I182" s="2" t="s">
        <v>17</v>
      </c>
      <c r="J182" s="4"/>
      <c r="K182" s="3" t="s">
        <v>271</v>
      </c>
      <c r="L182" s="2">
        <v>1977</v>
      </c>
      <c r="M182" s="2" t="s">
        <v>81</v>
      </c>
    </row>
    <row r="183" spans="1:13" ht="28.5">
      <c r="A183" s="2" t="str">
        <f>"2022-07-21"</f>
        <v>2022-07-21</v>
      </c>
      <c r="B183" s="2" t="str">
        <f>"1400"</f>
        <v>1400</v>
      </c>
      <c r="C183" s="1" t="s">
        <v>111</v>
      </c>
      <c r="E183" s="2" t="str">
        <f>"03"</f>
        <v>03</v>
      </c>
      <c r="F183" s="2">
        <v>244</v>
      </c>
      <c r="G183" s="2" t="s">
        <v>14</v>
      </c>
      <c r="H183" s="2" t="s">
        <v>88</v>
      </c>
      <c r="I183" s="2" t="s">
        <v>17</v>
      </c>
      <c r="J183" s="4"/>
      <c r="K183" s="3" t="s">
        <v>291</v>
      </c>
      <c r="L183" s="2">
        <v>2020</v>
      </c>
      <c r="M183" s="2" t="s">
        <v>113</v>
      </c>
    </row>
    <row r="184" spans="1:13" ht="57.75">
      <c r="A184" s="2" t="str">
        <f>"2022-07-21"</f>
        <v>2022-07-21</v>
      </c>
      <c r="B184" s="2" t="str">
        <f>"1430"</f>
        <v>1430</v>
      </c>
      <c r="C184" s="1" t="s">
        <v>114</v>
      </c>
      <c r="D184" s="1" t="s">
        <v>293</v>
      </c>
      <c r="E184" s="2" t="str">
        <f>"01"</f>
        <v>01</v>
      </c>
      <c r="F184" s="2">
        <v>11</v>
      </c>
      <c r="G184" s="2" t="s">
        <v>14</v>
      </c>
      <c r="I184" s="2" t="s">
        <v>17</v>
      </c>
      <c r="J184" s="4"/>
      <c r="K184" s="3" t="s">
        <v>292</v>
      </c>
      <c r="L184" s="2">
        <v>2018</v>
      </c>
      <c r="M184" s="2" t="s">
        <v>32</v>
      </c>
    </row>
    <row r="185" spans="1:13" ht="57.75">
      <c r="A185" s="2" t="str">
        <f>"2022-07-21"</f>
        <v>2022-07-21</v>
      </c>
      <c r="B185" s="2" t="str">
        <f>"1500"</f>
        <v>1500</v>
      </c>
      <c r="C185" s="1" t="s">
        <v>49</v>
      </c>
      <c r="D185" s="1" t="s">
        <v>295</v>
      </c>
      <c r="E185" s="2" t="str">
        <f>"03"</f>
        <v>03</v>
      </c>
      <c r="F185" s="2">
        <v>6</v>
      </c>
      <c r="G185" s="2" t="s">
        <v>14</v>
      </c>
      <c r="H185" s="2" t="s">
        <v>50</v>
      </c>
      <c r="I185" s="2" t="s">
        <v>17</v>
      </c>
      <c r="J185" s="4"/>
      <c r="K185" s="3" t="s">
        <v>294</v>
      </c>
      <c r="L185" s="2">
        <v>2015</v>
      </c>
      <c r="M185" s="2" t="s">
        <v>18</v>
      </c>
    </row>
    <row r="186" spans="1:13" ht="43.5">
      <c r="A186" s="2" t="str">
        <f>"2022-07-21"</f>
        <v>2022-07-21</v>
      </c>
      <c r="B186" s="2" t="str">
        <f>"1525"</f>
        <v>1525</v>
      </c>
      <c r="C186" s="1" t="s">
        <v>53</v>
      </c>
      <c r="D186" s="1" t="s">
        <v>174</v>
      </c>
      <c r="E186" s="2" t="str">
        <f>"05"</f>
        <v>05</v>
      </c>
      <c r="F186" s="2">
        <v>13</v>
      </c>
      <c r="G186" s="2" t="s">
        <v>20</v>
      </c>
      <c r="I186" s="2" t="s">
        <v>17</v>
      </c>
      <c r="J186" s="4"/>
      <c r="K186" s="3" t="s">
        <v>173</v>
      </c>
      <c r="L186" s="2">
        <v>2021</v>
      </c>
      <c r="M186" s="2" t="s">
        <v>28</v>
      </c>
    </row>
    <row r="187" spans="1:13" ht="43.5">
      <c r="A187" s="2" t="str">
        <f>"2022-07-21"</f>
        <v>2022-07-21</v>
      </c>
      <c r="B187" s="2" t="str">
        <f>"1550"</f>
        <v>1550</v>
      </c>
      <c r="C187" s="1" t="s">
        <v>39</v>
      </c>
      <c r="D187" s="1" t="s">
        <v>417</v>
      </c>
      <c r="E187" s="2" t="str">
        <f>"01"</f>
        <v>01</v>
      </c>
      <c r="F187" s="2">
        <v>20</v>
      </c>
      <c r="G187" s="2" t="s">
        <v>20</v>
      </c>
      <c r="I187" s="2" t="s">
        <v>17</v>
      </c>
      <c r="J187" s="4"/>
      <c r="K187" s="3" t="s">
        <v>296</v>
      </c>
      <c r="L187" s="2">
        <v>2020</v>
      </c>
      <c r="M187" s="2" t="s">
        <v>28</v>
      </c>
    </row>
    <row r="188" spans="1:13" ht="72">
      <c r="A188" s="2" t="str">
        <f>"2022-07-21"</f>
        <v>2022-07-21</v>
      </c>
      <c r="B188" s="2" t="str">
        <f>"1600"</f>
        <v>1600</v>
      </c>
      <c r="C188" s="1" t="s">
        <v>122</v>
      </c>
      <c r="D188" s="1" t="s">
        <v>297</v>
      </c>
      <c r="E188" s="2" t="str">
        <f>"03"</f>
        <v>03</v>
      </c>
      <c r="F188" s="2">
        <v>8</v>
      </c>
      <c r="G188" s="2" t="s">
        <v>20</v>
      </c>
      <c r="I188" s="2" t="s">
        <v>17</v>
      </c>
      <c r="J188" s="4"/>
      <c r="K188" s="3" t="s">
        <v>123</v>
      </c>
      <c r="L188" s="2">
        <v>2019</v>
      </c>
      <c r="M188" s="2" t="s">
        <v>18</v>
      </c>
    </row>
    <row r="189" spans="1:14" ht="28.5">
      <c r="A189" s="2" t="str">
        <f>"2022-07-21"</f>
        <v>2022-07-21</v>
      </c>
      <c r="B189" s="2" t="str">
        <f>"1610"</f>
        <v>1610</v>
      </c>
      <c r="C189" s="1" t="s">
        <v>125</v>
      </c>
      <c r="D189" s="1" t="s">
        <v>299</v>
      </c>
      <c r="E189" s="2" t="str">
        <f>"01"</f>
        <v>01</v>
      </c>
      <c r="F189" s="2">
        <v>6</v>
      </c>
      <c r="G189" s="2" t="s">
        <v>14</v>
      </c>
      <c r="H189" s="2" t="s">
        <v>88</v>
      </c>
      <c r="I189" s="2" t="s">
        <v>17</v>
      </c>
      <c r="J189" s="4"/>
      <c r="K189" s="3" t="s">
        <v>298</v>
      </c>
      <c r="L189" s="2">
        <v>2017</v>
      </c>
      <c r="M189" s="2" t="s">
        <v>18</v>
      </c>
      <c r="N189" s="2" t="s">
        <v>23</v>
      </c>
    </row>
    <row r="190" spans="1:13" ht="87">
      <c r="A190" s="2" t="str">
        <f>"2022-07-21"</f>
        <v>2022-07-21</v>
      </c>
      <c r="B190" s="2" t="str">
        <f>"1635"</f>
        <v>1635</v>
      </c>
      <c r="C190" s="1" t="s">
        <v>33</v>
      </c>
      <c r="D190" s="1" t="s">
        <v>301</v>
      </c>
      <c r="E190" s="2" t="str">
        <f>"01"</f>
        <v>01</v>
      </c>
      <c r="F190" s="2">
        <v>14</v>
      </c>
      <c r="G190" s="2" t="s">
        <v>20</v>
      </c>
      <c r="I190" s="2" t="s">
        <v>17</v>
      </c>
      <c r="J190" s="4"/>
      <c r="K190" s="3" t="s">
        <v>300</v>
      </c>
      <c r="L190" s="2">
        <v>2019</v>
      </c>
      <c r="M190" s="2" t="s">
        <v>32</v>
      </c>
    </row>
    <row r="191" spans="1:13" ht="43.5">
      <c r="A191" s="2" t="str">
        <f>"2022-07-21"</f>
        <v>2022-07-21</v>
      </c>
      <c r="B191" s="2" t="str">
        <f>"1700"</f>
        <v>1700</v>
      </c>
      <c r="C191" s="1" t="s">
        <v>130</v>
      </c>
      <c r="D191" s="1" t="s">
        <v>418</v>
      </c>
      <c r="E191" s="2" t="str">
        <f>"2018"</f>
        <v>2018</v>
      </c>
      <c r="F191" s="2">
        <v>12</v>
      </c>
      <c r="G191" s="2" t="s">
        <v>14</v>
      </c>
      <c r="I191" s="2" t="s">
        <v>17</v>
      </c>
      <c r="J191" s="4"/>
      <c r="K191" s="3" t="s">
        <v>302</v>
      </c>
      <c r="L191" s="2">
        <v>2018</v>
      </c>
      <c r="M191" s="2" t="s">
        <v>18</v>
      </c>
    </row>
    <row r="192" spans="1:13" ht="72">
      <c r="A192" s="2" t="str">
        <f>"2022-07-21"</f>
        <v>2022-07-21</v>
      </c>
      <c r="B192" s="2" t="str">
        <f>"1715"</f>
        <v>1715</v>
      </c>
      <c r="C192" s="1" t="s">
        <v>130</v>
      </c>
      <c r="D192" s="1" t="s">
        <v>304</v>
      </c>
      <c r="E192" s="2" t="str">
        <f>"2018"</f>
        <v>2018</v>
      </c>
      <c r="F192" s="2">
        <v>13</v>
      </c>
      <c r="G192" s="2" t="s">
        <v>14</v>
      </c>
      <c r="I192" s="2" t="s">
        <v>17</v>
      </c>
      <c r="J192" s="4"/>
      <c r="K192" s="3" t="s">
        <v>303</v>
      </c>
      <c r="L192" s="2">
        <v>2018</v>
      </c>
      <c r="M192" s="2" t="s">
        <v>18</v>
      </c>
    </row>
    <row r="193" spans="1:13" ht="87">
      <c r="A193" s="2" t="str">
        <f>"2022-07-21"</f>
        <v>2022-07-21</v>
      </c>
      <c r="B193" s="2" t="str">
        <f>"1730"</f>
        <v>1730</v>
      </c>
      <c r="C193" s="1" t="s">
        <v>305</v>
      </c>
      <c r="E193" s="2" t="str">
        <f>"2021"</f>
        <v>2021</v>
      </c>
      <c r="F193" s="2">
        <v>63</v>
      </c>
      <c r="G193" s="2" t="s">
        <v>57</v>
      </c>
      <c r="J193" s="4"/>
      <c r="K193" s="3" t="s">
        <v>306</v>
      </c>
      <c r="L193" s="2">
        <v>2021</v>
      </c>
      <c r="M193" s="2" t="s">
        <v>307</v>
      </c>
    </row>
    <row r="194" spans="1:13" ht="72">
      <c r="A194" s="2" t="str">
        <f>"2022-07-21"</f>
        <v>2022-07-21</v>
      </c>
      <c r="B194" s="2" t="str">
        <f>"1800"</f>
        <v>1800</v>
      </c>
      <c r="C194" s="1" t="s">
        <v>108</v>
      </c>
      <c r="E194" s="2" t="str">
        <f>" "</f>
        <v> </v>
      </c>
      <c r="F194" s="2">
        <v>0</v>
      </c>
      <c r="G194" s="2" t="s">
        <v>14</v>
      </c>
      <c r="H194" s="2" t="s">
        <v>50</v>
      </c>
      <c r="I194" s="2" t="s">
        <v>17</v>
      </c>
      <c r="J194" s="4"/>
      <c r="K194" s="3" t="s">
        <v>308</v>
      </c>
      <c r="L194" s="2">
        <v>2019</v>
      </c>
      <c r="M194" s="2" t="s">
        <v>18</v>
      </c>
    </row>
    <row r="195" spans="1:13" ht="57.75">
      <c r="A195" s="2" t="str">
        <f>"2022-07-21"</f>
        <v>2022-07-21</v>
      </c>
      <c r="B195" s="2" t="str">
        <f>"1830"</f>
        <v>1830</v>
      </c>
      <c r="C195" s="1" t="s">
        <v>77</v>
      </c>
      <c r="E195" s="2" t="str">
        <f>"2022"</f>
        <v>2022</v>
      </c>
      <c r="F195" s="2">
        <v>139</v>
      </c>
      <c r="G195" s="2" t="s">
        <v>57</v>
      </c>
      <c r="J195" s="4"/>
      <c r="K195" s="3" t="s">
        <v>78</v>
      </c>
      <c r="L195" s="2">
        <v>0</v>
      </c>
      <c r="M195" s="2" t="s">
        <v>18</v>
      </c>
    </row>
    <row r="196" spans="1:14" ht="72">
      <c r="A196" s="6" t="str">
        <f>"2022-07-21"</f>
        <v>2022-07-21</v>
      </c>
      <c r="B196" s="6" t="str">
        <f>"1840"</f>
        <v>1840</v>
      </c>
      <c r="C196" s="7" t="s">
        <v>141</v>
      </c>
      <c r="D196" s="7" t="s">
        <v>310</v>
      </c>
      <c r="E196" s="6" t="str">
        <f>"02"</f>
        <v>02</v>
      </c>
      <c r="F196" s="6">
        <v>2</v>
      </c>
      <c r="G196" s="6" t="s">
        <v>14</v>
      </c>
      <c r="H196" s="6"/>
      <c r="I196" s="6" t="s">
        <v>17</v>
      </c>
      <c r="J196" s="5" t="s">
        <v>425</v>
      </c>
      <c r="K196" s="8" t="s">
        <v>309</v>
      </c>
      <c r="L196" s="6">
        <v>2015</v>
      </c>
      <c r="M196" s="6" t="s">
        <v>28</v>
      </c>
      <c r="N196" s="6" t="s">
        <v>23</v>
      </c>
    </row>
    <row r="197" spans="1:14" ht="87">
      <c r="A197" s="6" t="str">
        <f>"2022-07-21"</f>
        <v>2022-07-21</v>
      </c>
      <c r="B197" s="6" t="str">
        <f>"1930"</f>
        <v>1930</v>
      </c>
      <c r="C197" s="7" t="s">
        <v>311</v>
      </c>
      <c r="D197" s="7" t="s">
        <v>313</v>
      </c>
      <c r="E197" s="6" t="str">
        <f>"03"</f>
        <v>03</v>
      </c>
      <c r="F197" s="6">
        <v>4</v>
      </c>
      <c r="G197" s="6" t="s">
        <v>20</v>
      </c>
      <c r="H197" s="6"/>
      <c r="I197" s="6" t="s">
        <v>17</v>
      </c>
      <c r="J197" s="5" t="s">
        <v>433</v>
      </c>
      <c r="K197" s="8" t="s">
        <v>312</v>
      </c>
      <c r="L197" s="6">
        <v>2019</v>
      </c>
      <c r="M197" s="6" t="s">
        <v>18</v>
      </c>
      <c r="N197" s="6" t="s">
        <v>23</v>
      </c>
    </row>
    <row r="198" spans="1:14" ht="87">
      <c r="A198" s="6" t="str">
        <f>"2022-07-21"</f>
        <v>2022-07-21</v>
      </c>
      <c r="B198" s="6" t="str">
        <f>"2000"</f>
        <v>2000</v>
      </c>
      <c r="C198" s="7" t="s">
        <v>314</v>
      </c>
      <c r="D198" s="7"/>
      <c r="E198" s="6" t="str">
        <f>"01"</f>
        <v>01</v>
      </c>
      <c r="F198" s="6">
        <v>3</v>
      </c>
      <c r="G198" s="6" t="s">
        <v>14</v>
      </c>
      <c r="H198" s="6" t="s">
        <v>315</v>
      </c>
      <c r="I198" s="6" t="s">
        <v>17</v>
      </c>
      <c r="J198" s="5" t="s">
        <v>434</v>
      </c>
      <c r="K198" s="8" t="s">
        <v>316</v>
      </c>
      <c r="L198" s="6">
        <v>2022</v>
      </c>
      <c r="M198" s="6" t="s">
        <v>18</v>
      </c>
      <c r="N198" s="6" t="s">
        <v>23</v>
      </c>
    </row>
    <row r="199" spans="1:14" ht="87">
      <c r="A199" s="6" t="str">
        <f>"2022-07-21"</f>
        <v>2022-07-21</v>
      </c>
      <c r="B199" s="6" t="str">
        <f>"2030"</f>
        <v>2030</v>
      </c>
      <c r="C199" s="7" t="s">
        <v>317</v>
      </c>
      <c r="D199" s="7" t="s">
        <v>66</v>
      </c>
      <c r="E199" s="6" t="str">
        <f>" "</f>
        <v> </v>
      </c>
      <c r="F199" s="6">
        <v>0</v>
      </c>
      <c r="G199" s="6" t="s">
        <v>14</v>
      </c>
      <c r="H199" s="6" t="s">
        <v>88</v>
      </c>
      <c r="I199" s="6"/>
      <c r="J199" s="5" t="s">
        <v>436</v>
      </c>
      <c r="K199" s="8" t="s">
        <v>318</v>
      </c>
      <c r="L199" s="6">
        <v>2013</v>
      </c>
      <c r="M199" s="6" t="s">
        <v>81</v>
      </c>
      <c r="N199" s="6" t="s">
        <v>23</v>
      </c>
    </row>
    <row r="200" spans="1:14" ht="43.5">
      <c r="A200" s="6" t="str">
        <f>"2022-07-21"</f>
        <v>2022-07-21</v>
      </c>
      <c r="B200" s="6" t="str">
        <f>"2220"</f>
        <v>2220</v>
      </c>
      <c r="C200" s="7" t="s">
        <v>319</v>
      </c>
      <c r="D200" s="7" t="s">
        <v>321</v>
      </c>
      <c r="E200" s="6" t="str">
        <f>"01"</f>
        <v>01</v>
      </c>
      <c r="F200" s="6">
        <v>2</v>
      </c>
      <c r="G200" s="6" t="s">
        <v>208</v>
      </c>
      <c r="H200" s="6" t="s">
        <v>266</v>
      </c>
      <c r="I200" s="6" t="s">
        <v>17</v>
      </c>
      <c r="J200" s="5" t="s">
        <v>435</v>
      </c>
      <c r="K200" s="8" t="s">
        <v>320</v>
      </c>
      <c r="L200" s="6">
        <v>2018</v>
      </c>
      <c r="M200" s="6" t="s">
        <v>32</v>
      </c>
      <c r="N200" s="6"/>
    </row>
    <row r="201" spans="1:13" ht="72">
      <c r="A201" s="2" t="str">
        <f>"2022-07-21"</f>
        <v>2022-07-21</v>
      </c>
      <c r="B201" s="2" t="str">
        <f>"2250"</f>
        <v>2250</v>
      </c>
      <c r="C201" s="1" t="s">
        <v>322</v>
      </c>
      <c r="D201" s="1" t="s">
        <v>325</v>
      </c>
      <c r="E201" s="2" t="str">
        <f>"01"</f>
        <v>01</v>
      </c>
      <c r="F201" s="2">
        <v>2</v>
      </c>
      <c r="G201" s="2" t="s">
        <v>208</v>
      </c>
      <c r="H201" s="2" t="s">
        <v>323</v>
      </c>
      <c r="I201" s="2" t="s">
        <v>17</v>
      </c>
      <c r="J201" s="4"/>
      <c r="K201" s="3" t="s">
        <v>324</v>
      </c>
      <c r="L201" s="2">
        <v>2017</v>
      </c>
      <c r="M201" s="2" t="s">
        <v>32</v>
      </c>
    </row>
    <row r="202" spans="1:14" ht="87">
      <c r="A202" s="2" t="str">
        <f>"2022-07-21"</f>
        <v>2022-07-21</v>
      </c>
      <c r="B202" s="2" t="str">
        <f>"2320"</f>
        <v>2320</v>
      </c>
      <c r="C202" s="1" t="s">
        <v>326</v>
      </c>
      <c r="E202" s="2" t="str">
        <f>"00"</f>
        <v>00</v>
      </c>
      <c r="F202" s="2">
        <v>0</v>
      </c>
      <c r="G202" s="2" t="s">
        <v>208</v>
      </c>
      <c r="H202" s="2" t="s">
        <v>88</v>
      </c>
      <c r="I202" s="2" t="s">
        <v>17</v>
      </c>
      <c r="J202" s="4"/>
      <c r="K202" s="3" t="s">
        <v>327</v>
      </c>
      <c r="L202" s="2">
        <v>2017</v>
      </c>
      <c r="M202" s="2" t="s">
        <v>28</v>
      </c>
      <c r="N202" s="2" t="s">
        <v>23</v>
      </c>
    </row>
    <row r="203" spans="1:13" ht="57.75">
      <c r="A203" s="2" t="str">
        <f>"2022-07-21"</f>
        <v>2022-07-21</v>
      </c>
      <c r="B203" s="2" t="str">
        <f>"2400"</f>
        <v>2400</v>
      </c>
      <c r="C203" s="1" t="s">
        <v>13</v>
      </c>
      <c r="E203" s="2" t="str">
        <f>"03"</f>
        <v>03</v>
      </c>
      <c r="F203" s="2">
        <v>2</v>
      </c>
      <c r="G203" s="2" t="s">
        <v>14</v>
      </c>
      <c r="H203" s="2" t="s">
        <v>266</v>
      </c>
      <c r="I203" s="2" t="s">
        <v>17</v>
      </c>
      <c r="J203" s="4"/>
      <c r="K203" s="3" t="s">
        <v>274</v>
      </c>
      <c r="L203" s="2">
        <v>2012</v>
      </c>
      <c r="M203" s="2" t="s">
        <v>18</v>
      </c>
    </row>
    <row r="204" spans="1:13" ht="57.75">
      <c r="A204" s="2" t="str">
        <f>"2022-07-21"</f>
        <v>2022-07-21</v>
      </c>
      <c r="B204" s="2" t="str">
        <f>"2500"</f>
        <v>2500</v>
      </c>
      <c r="C204" s="1" t="s">
        <v>13</v>
      </c>
      <c r="E204" s="2" t="str">
        <f>"03"</f>
        <v>03</v>
      </c>
      <c r="F204" s="2">
        <v>2</v>
      </c>
      <c r="G204" s="2" t="s">
        <v>14</v>
      </c>
      <c r="H204" s="2" t="s">
        <v>266</v>
      </c>
      <c r="I204" s="2" t="s">
        <v>17</v>
      </c>
      <c r="J204" s="4"/>
      <c r="K204" s="3" t="s">
        <v>274</v>
      </c>
      <c r="L204" s="2">
        <v>2012</v>
      </c>
      <c r="M204" s="2" t="s">
        <v>18</v>
      </c>
    </row>
    <row r="205" spans="1:13" ht="57.75">
      <c r="A205" s="2" t="str">
        <f>"2022-07-21"</f>
        <v>2022-07-21</v>
      </c>
      <c r="B205" s="2" t="str">
        <f>"2600"</f>
        <v>2600</v>
      </c>
      <c r="C205" s="1" t="s">
        <v>13</v>
      </c>
      <c r="E205" s="2" t="str">
        <f>"03"</f>
        <v>03</v>
      </c>
      <c r="F205" s="2">
        <v>2</v>
      </c>
      <c r="G205" s="2" t="s">
        <v>14</v>
      </c>
      <c r="H205" s="2" t="s">
        <v>266</v>
      </c>
      <c r="I205" s="2" t="s">
        <v>17</v>
      </c>
      <c r="J205" s="4"/>
      <c r="K205" s="3" t="s">
        <v>274</v>
      </c>
      <c r="L205" s="2">
        <v>2012</v>
      </c>
      <c r="M205" s="2" t="s">
        <v>18</v>
      </c>
    </row>
    <row r="206" spans="1:13" ht="57.75">
      <c r="A206" s="2" t="str">
        <f>"2022-07-21"</f>
        <v>2022-07-21</v>
      </c>
      <c r="B206" s="2" t="str">
        <f>"2700"</f>
        <v>2700</v>
      </c>
      <c r="C206" s="1" t="s">
        <v>13</v>
      </c>
      <c r="E206" s="2" t="str">
        <f>"03"</f>
        <v>03</v>
      </c>
      <c r="F206" s="2">
        <v>2</v>
      </c>
      <c r="G206" s="2" t="s">
        <v>14</v>
      </c>
      <c r="H206" s="2" t="s">
        <v>266</v>
      </c>
      <c r="I206" s="2" t="s">
        <v>17</v>
      </c>
      <c r="J206" s="4"/>
      <c r="K206" s="3" t="s">
        <v>274</v>
      </c>
      <c r="L206" s="2">
        <v>2012</v>
      </c>
      <c r="M206" s="2" t="s">
        <v>18</v>
      </c>
    </row>
    <row r="207" spans="1:13" ht="57.75">
      <c r="A207" s="2" t="str">
        <f>"2022-07-21"</f>
        <v>2022-07-21</v>
      </c>
      <c r="B207" s="2" t="str">
        <f>"2800"</f>
        <v>2800</v>
      </c>
      <c r="C207" s="1" t="s">
        <v>13</v>
      </c>
      <c r="E207" s="2" t="str">
        <f>"03"</f>
        <v>03</v>
      </c>
      <c r="F207" s="2">
        <v>2</v>
      </c>
      <c r="G207" s="2" t="s">
        <v>14</v>
      </c>
      <c r="H207" s="2" t="s">
        <v>266</v>
      </c>
      <c r="I207" s="2" t="s">
        <v>17</v>
      </c>
      <c r="J207" s="4"/>
      <c r="K207" s="3" t="s">
        <v>274</v>
      </c>
      <c r="L207" s="2">
        <v>2012</v>
      </c>
      <c r="M207" s="2" t="s">
        <v>18</v>
      </c>
    </row>
    <row r="208" spans="1:13" ht="57.75">
      <c r="A208" s="2" t="str">
        <f>"2022-07-22"</f>
        <v>2022-07-22</v>
      </c>
      <c r="B208" s="2" t="str">
        <f>"0500"</f>
        <v>0500</v>
      </c>
      <c r="C208" s="1" t="s">
        <v>13</v>
      </c>
      <c r="E208" s="2" t="str">
        <f>"03"</f>
        <v>03</v>
      </c>
      <c r="F208" s="2">
        <v>2</v>
      </c>
      <c r="G208" s="2" t="s">
        <v>14</v>
      </c>
      <c r="H208" s="2" t="s">
        <v>266</v>
      </c>
      <c r="I208" s="2" t="s">
        <v>17</v>
      </c>
      <c r="J208" s="4"/>
      <c r="K208" s="3" t="s">
        <v>274</v>
      </c>
      <c r="L208" s="2">
        <v>2012</v>
      </c>
      <c r="M208" s="2" t="s">
        <v>18</v>
      </c>
    </row>
    <row r="209" spans="1:13" ht="28.5">
      <c r="A209" s="2" t="str">
        <f>"2022-07-22"</f>
        <v>2022-07-22</v>
      </c>
      <c r="B209" s="2" t="str">
        <f>"0600"</f>
        <v>0600</v>
      </c>
      <c r="C209" s="1" t="s">
        <v>19</v>
      </c>
      <c r="D209" s="1" t="s">
        <v>328</v>
      </c>
      <c r="E209" s="2" t="str">
        <f>"02"</f>
        <v>02</v>
      </c>
      <c r="F209" s="2">
        <v>4</v>
      </c>
      <c r="G209" s="2" t="s">
        <v>14</v>
      </c>
      <c r="I209" s="2" t="s">
        <v>17</v>
      </c>
      <c r="J209" s="4"/>
      <c r="K209" s="3" t="s">
        <v>21</v>
      </c>
      <c r="L209" s="2">
        <v>2019</v>
      </c>
      <c r="M209" s="2" t="s">
        <v>18</v>
      </c>
    </row>
    <row r="210" spans="1:13" ht="28.5">
      <c r="A210" s="2" t="str">
        <f>"2022-07-22"</f>
        <v>2022-07-22</v>
      </c>
      <c r="B210" s="2" t="str">
        <f>"0625"</f>
        <v>0625</v>
      </c>
      <c r="C210" s="1" t="s">
        <v>19</v>
      </c>
      <c r="D210" s="1" t="s">
        <v>329</v>
      </c>
      <c r="E210" s="2" t="str">
        <f>"02"</f>
        <v>02</v>
      </c>
      <c r="F210" s="2">
        <v>5</v>
      </c>
      <c r="G210" s="2" t="s">
        <v>20</v>
      </c>
      <c r="I210" s="2" t="s">
        <v>17</v>
      </c>
      <c r="J210" s="4"/>
      <c r="K210" s="3" t="s">
        <v>21</v>
      </c>
      <c r="L210" s="2">
        <v>2019</v>
      </c>
      <c r="M210" s="2" t="s">
        <v>18</v>
      </c>
    </row>
    <row r="211" spans="1:13" ht="87">
      <c r="A211" s="2" t="str">
        <f>"2022-07-22"</f>
        <v>2022-07-22</v>
      </c>
      <c r="B211" s="2" t="str">
        <f>"0650"</f>
        <v>0650</v>
      </c>
      <c r="C211" s="1" t="s">
        <v>25</v>
      </c>
      <c r="D211" s="1" t="s">
        <v>331</v>
      </c>
      <c r="E211" s="2" t="str">
        <f>"02"</f>
        <v>02</v>
      </c>
      <c r="F211" s="2">
        <v>9</v>
      </c>
      <c r="G211" s="2" t="s">
        <v>20</v>
      </c>
      <c r="I211" s="2" t="s">
        <v>17</v>
      </c>
      <c r="J211" s="4"/>
      <c r="K211" s="3" t="s">
        <v>330</v>
      </c>
      <c r="L211" s="2">
        <v>2018</v>
      </c>
      <c r="M211" s="2" t="s">
        <v>28</v>
      </c>
    </row>
    <row r="212" spans="1:13" ht="57.75">
      <c r="A212" s="2" t="str">
        <f>"2022-07-22"</f>
        <v>2022-07-22</v>
      </c>
      <c r="B212" s="2" t="str">
        <f>"0715"</f>
        <v>0715</v>
      </c>
      <c r="C212" s="1" t="s">
        <v>29</v>
      </c>
      <c r="E212" s="2" t="str">
        <f>"03"</f>
        <v>03</v>
      </c>
      <c r="F212" s="2">
        <v>6</v>
      </c>
      <c r="G212" s="2" t="s">
        <v>20</v>
      </c>
      <c r="I212" s="2" t="s">
        <v>17</v>
      </c>
      <c r="J212" s="4"/>
      <c r="K212" s="3" t="s">
        <v>30</v>
      </c>
      <c r="L212" s="2">
        <v>2015</v>
      </c>
      <c r="M212" s="2" t="s">
        <v>32</v>
      </c>
    </row>
    <row r="213" spans="1:13" ht="72">
      <c r="A213" s="2" t="str">
        <f>"2022-07-22"</f>
        <v>2022-07-22</v>
      </c>
      <c r="B213" s="2" t="str">
        <f>"0730"</f>
        <v>0730</v>
      </c>
      <c r="C213" s="1" t="s">
        <v>33</v>
      </c>
      <c r="D213" s="1" t="s">
        <v>333</v>
      </c>
      <c r="E213" s="2" t="str">
        <f>"01"</f>
        <v>01</v>
      </c>
      <c r="F213" s="2">
        <v>6</v>
      </c>
      <c r="G213" s="2" t="s">
        <v>20</v>
      </c>
      <c r="I213" s="2" t="s">
        <v>17</v>
      </c>
      <c r="J213" s="4"/>
      <c r="K213" s="3" t="s">
        <v>332</v>
      </c>
      <c r="L213" s="2">
        <v>2019</v>
      </c>
      <c r="M213" s="2" t="s">
        <v>32</v>
      </c>
    </row>
    <row r="214" spans="1:13" ht="87">
      <c r="A214" s="2" t="str">
        <f>"2022-07-22"</f>
        <v>2022-07-22</v>
      </c>
      <c r="B214" s="2" t="str">
        <f>"0755"</f>
        <v>0755</v>
      </c>
      <c r="C214" s="1" t="s">
        <v>36</v>
      </c>
      <c r="D214" s="1" t="s">
        <v>335</v>
      </c>
      <c r="E214" s="2" t="str">
        <f>"02"</f>
        <v>02</v>
      </c>
      <c r="F214" s="2">
        <v>8</v>
      </c>
      <c r="G214" s="2" t="s">
        <v>20</v>
      </c>
      <c r="I214" s="2" t="s">
        <v>17</v>
      </c>
      <c r="J214" s="4"/>
      <c r="K214" s="3" t="s">
        <v>334</v>
      </c>
      <c r="L214" s="2">
        <v>2020</v>
      </c>
      <c r="M214" s="2" t="s">
        <v>28</v>
      </c>
    </row>
    <row r="215" spans="1:13" ht="87">
      <c r="A215" s="2" t="str">
        <f>"2022-07-22"</f>
        <v>2022-07-22</v>
      </c>
      <c r="B215" s="2" t="str">
        <f>"0805"</f>
        <v>0805</v>
      </c>
      <c r="C215" s="1" t="s">
        <v>39</v>
      </c>
      <c r="D215" s="1" t="s">
        <v>337</v>
      </c>
      <c r="E215" s="2" t="str">
        <f>"01"</f>
        <v>01</v>
      </c>
      <c r="F215" s="2">
        <v>15</v>
      </c>
      <c r="G215" s="2" t="s">
        <v>20</v>
      </c>
      <c r="I215" s="2" t="s">
        <v>17</v>
      </c>
      <c r="J215" s="4"/>
      <c r="K215" s="3" t="s">
        <v>336</v>
      </c>
      <c r="L215" s="2">
        <v>2020</v>
      </c>
      <c r="M215" s="2" t="s">
        <v>28</v>
      </c>
    </row>
    <row r="216" spans="1:13" ht="57.75">
      <c r="A216" s="2" t="str">
        <f>"2022-07-22"</f>
        <v>2022-07-22</v>
      </c>
      <c r="B216" s="2" t="str">
        <f>"0815"</f>
        <v>0815</v>
      </c>
      <c r="C216" s="1" t="s">
        <v>338</v>
      </c>
      <c r="D216" s="1" t="s">
        <v>340</v>
      </c>
      <c r="E216" s="2" t="str">
        <f>"01"</f>
        <v>01</v>
      </c>
      <c r="F216" s="2">
        <v>3</v>
      </c>
      <c r="G216" s="2" t="s">
        <v>20</v>
      </c>
      <c r="I216" s="2" t="s">
        <v>17</v>
      </c>
      <c r="J216" s="4"/>
      <c r="K216" s="3" t="s">
        <v>339</v>
      </c>
      <c r="L216" s="2">
        <v>2021</v>
      </c>
      <c r="M216" s="2" t="s">
        <v>44</v>
      </c>
    </row>
    <row r="217" spans="1:13" ht="43.5">
      <c r="A217" s="2" t="str">
        <f>"2022-07-22"</f>
        <v>2022-07-22</v>
      </c>
      <c r="B217" s="2" t="str">
        <f>"0820"</f>
        <v>0820</v>
      </c>
      <c r="C217" s="1" t="s">
        <v>45</v>
      </c>
      <c r="E217" s="2" t="str">
        <f>"02"</f>
        <v>02</v>
      </c>
      <c r="F217" s="2">
        <v>8</v>
      </c>
      <c r="G217" s="2" t="s">
        <v>20</v>
      </c>
      <c r="I217" s="2" t="s">
        <v>17</v>
      </c>
      <c r="J217" s="4"/>
      <c r="K217" s="3" t="s">
        <v>46</v>
      </c>
      <c r="L217" s="2">
        <v>2011</v>
      </c>
      <c r="M217" s="2" t="s">
        <v>18</v>
      </c>
    </row>
    <row r="218" spans="1:13" ht="72">
      <c r="A218" s="2" t="str">
        <f>"2022-07-22"</f>
        <v>2022-07-22</v>
      </c>
      <c r="B218" s="2" t="str">
        <f>"0845"</f>
        <v>0845</v>
      </c>
      <c r="C218" s="1" t="s">
        <v>47</v>
      </c>
      <c r="E218" s="2" t="str">
        <f>"02"</f>
        <v>02</v>
      </c>
      <c r="F218" s="2">
        <v>12</v>
      </c>
      <c r="G218" s="2" t="s">
        <v>20</v>
      </c>
      <c r="I218" s="2" t="s">
        <v>17</v>
      </c>
      <c r="J218" s="4"/>
      <c r="K218" s="3" t="s">
        <v>48</v>
      </c>
      <c r="L218" s="2">
        <v>2013</v>
      </c>
      <c r="M218" s="2" t="s">
        <v>18</v>
      </c>
    </row>
    <row r="219" spans="1:13" ht="87">
      <c r="A219" s="2" t="str">
        <f>"2022-07-22"</f>
        <v>2022-07-22</v>
      </c>
      <c r="B219" s="2" t="str">
        <f>"0910"</f>
        <v>0910</v>
      </c>
      <c r="C219" s="1" t="s">
        <v>49</v>
      </c>
      <c r="D219" s="1" t="s">
        <v>342</v>
      </c>
      <c r="E219" s="2" t="str">
        <f>"02"</f>
        <v>02</v>
      </c>
      <c r="F219" s="2">
        <v>11</v>
      </c>
      <c r="G219" s="2" t="s">
        <v>14</v>
      </c>
      <c r="I219" s="2" t="s">
        <v>17</v>
      </c>
      <c r="J219" s="4"/>
      <c r="K219" s="3" t="s">
        <v>341</v>
      </c>
      <c r="L219" s="2">
        <v>2014</v>
      </c>
      <c r="M219" s="2" t="s">
        <v>18</v>
      </c>
    </row>
    <row r="220" spans="1:13" ht="72">
      <c r="A220" s="2" t="str">
        <f>"2022-07-22"</f>
        <v>2022-07-22</v>
      </c>
      <c r="B220" s="2" t="str">
        <f>"0935"</f>
        <v>0935</v>
      </c>
      <c r="C220" s="1" t="s">
        <v>53</v>
      </c>
      <c r="D220" s="1" t="s">
        <v>344</v>
      </c>
      <c r="E220" s="2" t="str">
        <f>"03"</f>
        <v>03</v>
      </c>
      <c r="F220" s="2">
        <v>3</v>
      </c>
      <c r="G220" s="2" t="s">
        <v>20</v>
      </c>
      <c r="I220" s="2" t="s">
        <v>17</v>
      </c>
      <c r="J220" s="4"/>
      <c r="K220" s="3" t="s">
        <v>343</v>
      </c>
      <c r="L220" s="2">
        <v>2019</v>
      </c>
      <c r="M220" s="2" t="s">
        <v>28</v>
      </c>
    </row>
    <row r="221" spans="1:14" ht="72">
      <c r="A221" s="2" t="str">
        <f>"2022-07-22"</f>
        <v>2022-07-22</v>
      </c>
      <c r="B221" s="2" t="str">
        <f>"1000"</f>
        <v>1000</v>
      </c>
      <c r="C221" s="1" t="s">
        <v>141</v>
      </c>
      <c r="D221" s="1" t="s">
        <v>310</v>
      </c>
      <c r="E221" s="2" t="str">
        <f>"02"</f>
        <v>02</v>
      </c>
      <c r="F221" s="2">
        <v>2</v>
      </c>
      <c r="G221" s="2" t="s">
        <v>14</v>
      </c>
      <c r="I221" s="2" t="s">
        <v>17</v>
      </c>
      <c r="J221" s="4"/>
      <c r="K221" s="3" t="s">
        <v>309</v>
      </c>
      <c r="L221" s="2">
        <v>2015</v>
      </c>
      <c r="M221" s="2" t="s">
        <v>28</v>
      </c>
      <c r="N221" s="2" t="s">
        <v>23</v>
      </c>
    </row>
    <row r="222" spans="1:13" ht="87">
      <c r="A222" s="2" t="str">
        <f>"2022-07-22"</f>
        <v>2022-07-22</v>
      </c>
      <c r="B222" s="2" t="str">
        <f>"1050"</f>
        <v>1050</v>
      </c>
      <c r="C222" s="1" t="s">
        <v>345</v>
      </c>
      <c r="E222" s="2" t="str">
        <f>"00"</f>
        <v>00</v>
      </c>
      <c r="F222" s="2">
        <v>1</v>
      </c>
      <c r="G222" s="2" t="s">
        <v>14</v>
      </c>
      <c r="I222" s="2" t="s">
        <v>17</v>
      </c>
      <c r="J222" s="4"/>
      <c r="K222" s="3" t="s">
        <v>346</v>
      </c>
      <c r="L222" s="2">
        <v>2019</v>
      </c>
      <c r="M222" s="2" t="s">
        <v>18</v>
      </c>
    </row>
    <row r="223" spans="1:14" ht="87">
      <c r="A223" s="2" t="str">
        <f>"2022-07-22"</f>
        <v>2022-07-22</v>
      </c>
      <c r="B223" s="2" t="str">
        <f>"1110"</f>
        <v>1110</v>
      </c>
      <c r="C223" s="1" t="s">
        <v>311</v>
      </c>
      <c r="D223" s="1" t="s">
        <v>313</v>
      </c>
      <c r="E223" s="2" t="str">
        <f>"03"</f>
        <v>03</v>
      </c>
      <c r="F223" s="2">
        <v>4</v>
      </c>
      <c r="G223" s="2" t="s">
        <v>20</v>
      </c>
      <c r="I223" s="2" t="s">
        <v>17</v>
      </c>
      <c r="J223" s="4"/>
      <c r="K223" s="3" t="s">
        <v>312</v>
      </c>
      <c r="L223" s="2">
        <v>2019</v>
      </c>
      <c r="M223" s="2" t="s">
        <v>18</v>
      </c>
      <c r="N223" s="2" t="s">
        <v>23</v>
      </c>
    </row>
    <row r="224" spans="1:14" ht="87">
      <c r="A224" s="2" t="str">
        <f>"2022-07-22"</f>
        <v>2022-07-22</v>
      </c>
      <c r="B224" s="2" t="str">
        <f>"1140"</f>
        <v>1140</v>
      </c>
      <c r="C224" s="1" t="s">
        <v>314</v>
      </c>
      <c r="E224" s="2" t="str">
        <f>"01"</f>
        <v>01</v>
      </c>
      <c r="F224" s="2">
        <v>3</v>
      </c>
      <c r="G224" s="2" t="s">
        <v>14</v>
      </c>
      <c r="H224" s="2" t="s">
        <v>315</v>
      </c>
      <c r="I224" s="2" t="s">
        <v>17</v>
      </c>
      <c r="J224" s="4"/>
      <c r="K224" s="3" t="s">
        <v>316</v>
      </c>
      <c r="L224" s="2">
        <v>2022</v>
      </c>
      <c r="M224" s="2" t="s">
        <v>18</v>
      </c>
      <c r="N224" s="2" t="s">
        <v>23</v>
      </c>
    </row>
    <row r="225" spans="1:14" ht="87">
      <c r="A225" s="2" t="str">
        <f>"2022-07-22"</f>
        <v>2022-07-22</v>
      </c>
      <c r="B225" s="2" t="str">
        <f>"1210"</f>
        <v>1210</v>
      </c>
      <c r="C225" s="1" t="s">
        <v>317</v>
      </c>
      <c r="D225" s="1" t="s">
        <v>66</v>
      </c>
      <c r="E225" s="2" t="str">
        <f>" "</f>
        <v> </v>
      </c>
      <c r="F225" s="2">
        <v>0</v>
      </c>
      <c r="G225" s="2" t="s">
        <v>14</v>
      </c>
      <c r="H225" s="2" t="s">
        <v>88</v>
      </c>
      <c r="I225" s="2" t="s">
        <v>17</v>
      </c>
      <c r="J225" s="4"/>
      <c r="K225" s="3" t="s">
        <v>318</v>
      </c>
      <c r="L225" s="2">
        <v>2013</v>
      </c>
      <c r="M225" s="2" t="s">
        <v>81</v>
      </c>
      <c r="N225" s="2" t="s">
        <v>23</v>
      </c>
    </row>
    <row r="226" spans="1:13" ht="43.5">
      <c r="A226" s="2" t="str">
        <f>"2022-07-22"</f>
        <v>2022-07-22</v>
      </c>
      <c r="B226" s="2" t="str">
        <f>"1400"</f>
        <v>1400</v>
      </c>
      <c r="C226" s="1" t="s">
        <v>111</v>
      </c>
      <c r="E226" s="2" t="str">
        <f>"03"</f>
        <v>03</v>
      </c>
      <c r="F226" s="2">
        <v>245</v>
      </c>
      <c r="G226" s="2" t="s">
        <v>14</v>
      </c>
      <c r="H226" s="2" t="s">
        <v>15</v>
      </c>
      <c r="I226" s="2" t="s">
        <v>17</v>
      </c>
      <c r="J226" s="4"/>
      <c r="K226" s="3" t="s">
        <v>347</v>
      </c>
      <c r="L226" s="2">
        <v>2020</v>
      </c>
      <c r="M226" s="2" t="s">
        <v>113</v>
      </c>
    </row>
    <row r="227" spans="1:13" ht="72">
      <c r="A227" s="2" t="str">
        <f>"2022-07-22"</f>
        <v>2022-07-22</v>
      </c>
      <c r="B227" s="2" t="str">
        <f>"1430"</f>
        <v>1430</v>
      </c>
      <c r="C227" s="1" t="s">
        <v>114</v>
      </c>
      <c r="D227" s="1" t="s">
        <v>349</v>
      </c>
      <c r="E227" s="2" t="str">
        <f>"01"</f>
        <v>01</v>
      </c>
      <c r="F227" s="2">
        <v>12</v>
      </c>
      <c r="G227" s="2" t="s">
        <v>20</v>
      </c>
      <c r="I227" s="2" t="s">
        <v>17</v>
      </c>
      <c r="J227" s="4"/>
      <c r="K227" s="3" t="s">
        <v>348</v>
      </c>
      <c r="L227" s="2">
        <v>2018</v>
      </c>
      <c r="M227" s="2" t="s">
        <v>32</v>
      </c>
    </row>
    <row r="228" spans="1:13" ht="72">
      <c r="A228" s="2" t="str">
        <f>"2022-07-22"</f>
        <v>2022-07-22</v>
      </c>
      <c r="B228" s="2" t="str">
        <f>"1500"</f>
        <v>1500</v>
      </c>
      <c r="C228" s="1" t="s">
        <v>49</v>
      </c>
      <c r="D228" s="1" t="s">
        <v>351</v>
      </c>
      <c r="E228" s="2" t="str">
        <f>"03"</f>
        <v>03</v>
      </c>
      <c r="F228" s="2">
        <v>7</v>
      </c>
      <c r="G228" s="2" t="s">
        <v>14</v>
      </c>
      <c r="I228" s="2" t="s">
        <v>17</v>
      </c>
      <c r="J228" s="4"/>
      <c r="K228" s="3" t="s">
        <v>350</v>
      </c>
      <c r="L228" s="2">
        <v>2015</v>
      </c>
      <c r="M228" s="2" t="s">
        <v>18</v>
      </c>
    </row>
    <row r="229" spans="1:13" ht="57.75">
      <c r="A229" s="2" t="str">
        <f>"2022-07-22"</f>
        <v>2022-07-22</v>
      </c>
      <c r="B229" s="2" t="str">
        <f>"1525"</f>
        <v>1525</v>
      </c>
      <c r="C229" s="1" t="s">
        <v>53</v>
      </c>
      <c r="D229" s="1" t="s">
        <v>235</v>
      </c>
      <c r="E229" s="2" t="str">
        <f>"03"</f>
        <v>03</v>
      </c>
      <c r="F229" s="2">
        <v>1</v>
      </c>
      <c r="G229" s="2" t="s">
        <v>20</v>
      </c>
      <c r="I229" s="2" t="s">
        <v>17</v>
      </c>
      <c r="J229" s="4"/>
      <c r="K229" s="3" t="s">
        <v>234</v>
      </c>
      <c r="L229" s="2">
        <v>2019</v>
      </c>
      <c r="M229" s="2" t="s">
        <v>28</v>
      </c>
    </row>
    <row r="230" spans="1:13" ht="87">
      <c r="A230" s="2" t="str">
        <f>"2022-07-22"</f>
        <v>2022-07-22</v>
      </c>
      <c r="B230" s="2" t="str">
        <f>"1550"</f>
        <v>1550</v>
      </c>
      <c r="C230" s="1" t="s">
        <v>39</v>
      </c>
      <c r="D230" s="1" t="s">
        <v>353</v>
      </c>
      <c r="E230" s="2" t="str">
        <f>"01"</f>
        <v>01</v>
      </c>
      <c r="F230" s="2">
        <v>21</v>
      </c>
      <c r="G230" s="2" t="s">
        <v>14</v>
      </c>
      <c r="I230" s="2" t="s">
        <v>17</v>
      </c>
      <c r="J230" s="4"/>
      <c r="K230" s="3" t="s">
        <v>352</v>
      </c>
      <c r="L230" s="2">
        <v>2020</v>
      </c>
      <c r="M230" s="2" t="s">
        <v>28</v>
      </c>
    </row>
    <row r="231" spans="1:13" ht="72">
      <c r="A231" s="2" t="str">
        <f>"2022-07-22"</f>
        <v>2022-07-22</v>
      </c>
      <c r="B231" s="2" t="str">
        <f>"1600"</f>
        <v>1600</v>
      </c>
      <c r="C231" s="1" t="s">
        <v>122</v>
      </c>
      <c r="D231" s="1" t="s">
        <v>354</v>
      </c>
      <c r="E231" s="2" t="str">
        <f>"03"</f>
        <v>03</v>
      </c>
      <c r="F231" s="2">
        <v>1</v>
      </c>
      <c r="I231" s="2" t="s">
        <v>17</v>
      </c>
      <c r="J231" s="4"/>
      <c r="K231" s="3" t="s">
        <v>123</v>
      </c>
      <c r="L231" s="2">
        <v>2019</v>
      </c>
      <c r="M231" s="2" t="s">
        <v>18</v>
      </c>
    </row>
    <row r="232" spans="1:14" ht="43.5">
      <c r="A232" s="2" t="str">
        <f>"2022-07-22"</f>
        <v>2022-07-22</v>
      </c>
      <c r="B232" s="2" t="str">
        <f>"1610"</f>
        <v>1610</v>
      </c>
      <c r="C232" s="1" t="s">
        <v>125</v>
      </c>
      <c r="D232" s="1" t="s">
        <v>356</v>
      </c>
      <c r="E232" s="2" t="str">
        <f>"01"</f>
        <v>01</v>
      </c>
      <c r="F232" s="2">
        <v>7</v>
      </c>
      <c r="G232" s="2" t="s">
        <v>14</v>
      </c>
      <c r="H232" s="2" t="s">
        <v>88</v>
      </c>
      <c r="I232" s="2" t="s">
        <v>17</v>
      </c>
      <c r="J232" s="4"/>
      <c r="K232" s="3" t="s">
        <v>355</v>
      </c>
      <c r="L232" s="2">
        <v>2017</v>
      </c>
      <c r="M232" s="2" t="s">
        <v>18</v>
      </c>
      <c r="N232" s="2" t="s">
        <v>23</v>
      </c>
    </row>
    <row r="233" spans="1:13" ht="87">
      <c r="A233" s="2" t="str">
        <f>"2022-07-22"</f>
        <v>2022-07-22</v>
      </c>
      <c r="B233" s="2" t="str">
        <f>"1635"</f>
        <v>1635</v>
      </c>
      <c r="C233" s="1" t="s">
        <v>33</v>
      </c>
      <c r="D233" s="1" t="s">
        <v>358</v>
      </c>
      <c r="E233" s="2" t="str">
        <f>"01"</f>
        <v>01</v>
      </c>
      <c r="F233" s="2">
        <v>15</v>
      </c>
      <c r="G233" s="2" t="s">
        <v>20</v>
      </c>
      <c r="I233" s="2" t="s">
        <v>17</v>
      </c>
      <c r="J233" s="4"/>
      <c r="K233" s="3" t="s">
        <v>357</v>
      </c>
      <c r="L233" s="2">
        <v>2019</v>
      </c>
      <c r="M233" s="2" t="s">
        <v>32</v>
      </c>
    </row>
    <row r="234" spans="1:13" ht="43.5">
      <c r="A234" s="2" t="str">
        <f>"2022-07-22"</f>
        <v>2022-07-22</v>
      </c>
      <c r="B234" s="2" t="str">
        <f>"1700"</f>
        <v>1700</v>
      </c>
      <c r="C234" s="1" t="s">
        <v>130</v>
      </c>
      <c r="D234" s="1" t="s">
        <v>360</v>
      </c>
      <c r="E234" s="2" t="str">
        <f>"2018"</f>
        <v>2018</v>
      </c>
      <c r="F234" s="2">
        <v>14</v>
      </c>
      <c r="G234" s="2" t="s">
        <v>14</v>
      </c>
      <c r="I234" s="2" t="s">
        <v>17</v>
      </c>
      <c r="J234" s="4"/>
      <c r="K234" s="3" t="s">
        <v>359</v>
      </c>
      <c r="L234" s="2">
        <v>2018</v>
      </c>
      <c r="M234" s="2" t="s">
        <v>18</v>
      </c>
    </row>
    <row r="235" spans="1:13" ht="57.75">
      <c r="A235" s="2" t="str">
        <f>"2022-07-22"</f>
        <v>2022-07-22</v>
      </c>
      <c r="B235" s="2" t="str">
        <f>"1715"</f>
        <v>1715</v>
      </c>
      <c r="C235" s="1" t="s">
        <v>130</v>
      </c>
      <c r="D235" s="1" t="s">
        <v>362</v>
      </c>
      <c r="E235" s="2" t="str">
        <f>"2018"</f>
        <v>2018</v>
      </c>
      <c r="F235" s="2">
        <v>17</v>
      </c>
      <c r="G235" s="2" t="s">
        <v>14</v>
      </c>
      <c r="I235" s="2" t="s">
        <v>17</v>
      </c>
      <c r="J235" s="4"/>
      <c r="K235" s="3" t="s">
        <v>361</v>
      </c>
      <c r="L235" s="2">
        <v>2018</v>
      </c>
      <c r="M235" s="2" t="s">
        <v>18</v>
      </c>
    </row>
    <row r="236" spans="1:14" ht="57.75">
      <c r="A236" s="6" t="str">
        <f>"2022-07-22"</f>
        <v>2022-07-22</v>
      </c>
      <c r="B236" s="6" t="str">
        <f>"1730"</f>
        <v>1730</v>
      </c>
      <c r="C236" s="7" t="s">
        <v>363</v>
      </c>
      <c r="D236" s="7"/>
      <c r="E236" s="6" t="str">
        <f>"2022"</f>
        <v>2022</v>
      </c>
      <c r="F236" s="6">
        <v>27</v>
      </c>
      <c r="G236" s="6" t="s">
        <v>57</v>
      </c>
      <c r="H236" s="6"/>
      <c r="I236" s="6" t="s">
        <v>17</v>
      </c>
      <c r="J236" s="5" t="s">
        <v>437</v>
      </c>
      <c r="K236" s="8" t="s">
        <v>78</v>
      </c>
      <c r="L236" s="6">
        <v>2022</v>
      </c>
      <c r="M236" s="6" t="s">
        <v>18</v>
      </c>
      <c r="N236" s="6"/>
    </row>
    <row r="237" spans="1:13" ht="43.5">
      <c r="A237" s="2" t="str">
        <f>"2022-07-22"</f>
        <v>2022-07-22</v>
      </c>
      <c r="B237" s="2" t="str">
        <f>"1800"</f>
        <v>1800</v>
      </c>
      <c r="C237" s="1" t="s">
        <v>108</v>
      </c>
      <c r="D237" s="1" t="s">
        <v>365</v>
      </c>
      <c r="E237" s="2" t="str">
        <f>"2020"</f>
        <v>2020</v>
      </c>
      <c r="F237" s="2">
        <v>7</v>
      </c>
      <c r="G237" s="2" t="s">
        <v>20</v>
      </c>
      <c r="I237" s="2" t="s">
        <v>17</v>
      </c>
      <c r="J237" s="4"/>
      <c r="K237" s="3" t="s">
        <v>364</v>
      </c>
      <c r="L237" s="2">
        <v>2020</v>
      </c>
      <c r="M237" s="2" t="s">
        <v>18</v>
      </c>
    </row>
    <row r="238" spans="1:14" ht="72">
      <c r="A238" s="6" t="str">
        <f>"2022-07-22"</f>
        <v>2022-07-22</v>
      </c>
      <c r="B238" s="6" t="str">
        <f>"1840"</f>
        <v>1840</v>
      </c>
      <c r="C238" s="7" t="s">
        <v>141</v>
      </c>
      <c r="D238" s="7" t="s">
        <v>367</v>
      </c>
      <c r="E238" s="6" t="str">
        <f>"02"</f>
        <v>02</v>
      </c>
      <c r="F238" s="6">
        <v>3</v>
      </c>
      <c r="G238" s="6" t="s">
        <v>20</v>
      </c>
      <c r="H238" s="6"/>
      <c r="I238" s="6" t="s">
        <v>17</v>
      </c>
      <c r="J238" s="5" t="s">
        <v>425</v>
      </c>
      <c r="K238" s="8" t="s">
        <v>366</v>
      </c>
      <c r="L238" s="6">
        <v>2015</v>
      </c>
      <c r="M238" s="6" t="s">
        <v>28</v>
      </c>
      <c r="N238" s="6" t="s">
        <v>23</v>
      </c>
    </row>
    <row r="239" spans="1:14" ht="87">
      <c r="A239" s="6" t="str">
        <f>"2022-07-22"</f>
        <v>2022-07-22</v>
      </c>
      <c r="B239" s="6" t="str">
        <f>"1930"</f>
        <v>1930</v>
      </c>
      <c r="C239" s="7" t="s">
        <v>368</v>
      </c>
      <c r="D239" s="7" t="s">
        <v>66</v>
      </c>
      <c r="E239" s="6" t="str">
        <f>" "</f>
        <v> </v>
      </c>
      <c r="F239" s="6">
        <v>0</v>
      </c>
      <c r="G239" s="6" t="s">
        <v>14</v>
      </c>
      <c r="H239" s="6"/>
      <c r="I239" s="6" t="s">
        <v>17</v>
      </c>
      <c r="J239" s="5" t="s">
        <v>438</v>
      </c>
      <c r="K239" s="8" t="s">
        <v>369</v>
      </c>
      <c r="L239" s="6">
        <v>1983</v>
      </c>
      <c r="M239" s="6" t="s">
        <v>18</v>
      </c>
      <c r="N239" s="6"/>
    </row>
    <row r="240" spans="1:14" ht="57.75">
      <c r="A240" s="6" t="str">
        <f>"2022-07-22"</f>
        <v>2022-07-22</v>
      </c>
      <c r="B240" s="6" t="str">
        <f>"2110"</f>
        <v>2110</v>
      </c>
      <c r="C240" s="7" t="s">
        <v>370</v>
      </c>
      <c r="D240" s="7" t="s">
        <v>372</v>
      </c>
      <c r="E240" s="6" t="str">
        <f>"01"</f>
        <v>01</v>
      </c>
      <c r="F240" s="6">
        <v>16</v>
      </c>
      <c r="G240" s="6" t="s">
        <v>14</v>
      </c>
      <c r="H240" s="6"/>
      <c r="I240" s="6" t="s">
        <v>17</v>
      </c>
      <c r="J240" s="5" t="s">
        <v>439</v>
      </c>
      <c r="K240" s="8" t="s">
        <v>371</v>
      </c>
      <c r="L240" s="6">
        <v>2018</v>
      </c>
      <c r="M240" s="6" t="s">
        <v>18</v>
      </c>
      <c r="N240" s="6"/>
    </row>
    <row r="241" spans="1:14" ht="72">
      <c r="A241" s="6" t="str">
        <f>"2022-07-22"</f>
        <v>2022-07-22</v>
      </c>
      <c r="B241" s="6" t="str">
        <f>"2120"</f>
        <v>2120</v>
      </c>
      <c r="C241" s="7" t="s">
        <v>144</v>
      </c>
      <c r="D241" s="7" t="s">
        <v>146</v>
      </c>
      <c r="E241" s="6" t="str">
        <f>"04"</f>
        <v>04</v>
      </c>
      <c r="F241" s="6">
        <v>10</v>
      </c>
      <c r="G241" s="6" t="s">
        <v>20</v>
      </c>
      <c r="H241" s="6"/>
      <c r="I241" s="6" t="s">
        <v>17</v>
      </c>
      <c r="J241" s="5" t="s">
        <v>427</v>
      </c>
      <c r="K241" s="8" t="s">
        <v>145</v>
      </c>
      <c r="L241" s="6">
        <v>2013</v>
      </c>
      <c r="M241" s="6" t="s">
        <v>32</v>
      </c>
      <c r="N241" s="6"/>
    </row>
    <row r="242" spans="1:13" ht="87">
      <c r="A242" s="2" t="str">
        <f>"2022-07-22"</f>
        <v>2022-07-22</v>
      </c>
      <c r="B242" s="2" t="str">
        <f>"2210"</f>
        <v>2210</v>
      </c>
      <c r="C242" s="1" t="s">
        <v>106</v>
      </c>
      <c r="E242" s="2" t="str">
        <f>" "</f>
        <v> </v>
      </c>
      <c r="F242" s="2">
        <v>0</v>
      </c>
      <c r="G242" s="2" t="s">
        <v>14</v>
      </c>
      <c r="I242" s="2" t="s">
        <v>17</v>
      </c>
      <c r="J242" s="4"/>
      <c r="K242" s="3" t="s">
        <v>107</v>
      </c>
      <c r="L242" s="2">
        <v>2020</v>
      </c>
      <c r="M242" s="2" t="s">
        <v>18</v>
      </c>
    </row>
    <row r="243" spans="1:13" ht="57.75">
      <c r="A243" s="2" t="str">
        <f>"2022-07-22"</f>
        <v>2022-07-22</v>
      </c>
      <c r="B243" s="2" t="str">
        <f>"2400"</f>
        <v>2400</v>
      </c>
      <c r="C243" s="1" t="s">
        <v>13</v>
      </c>
      <c r="E243" s="2" t="str">
        <f>"03"</f>
        <v>03</v>
      </c>
      <c r="F243" s="2">
        <v>3</v>
      </c>
      <c r="G243" s="2" t="s">
        <v>14</v>
      </c>
      <c r="H243" s="2" t="s">
        <v>266</v>
      </c>
      <c r="I243" s="2" t="s">
        <v>17</v>
      </c>
      <c r="J243" s="4"/>
      <c r="K243" s="3" t="s">
        <v>274</v>
      </c>
      <c r="L243" s="2">
        <v>2012</v>
      </c>
      <c r="M243" s="2" t="s">
        <v>18</v>
      </c>
    </row>
    <row r="244" spans="1:13" ht="57.75">
      <c r="A244" s="2" t="str">
        <f>"2022-07-22"</f>
        <v>2022-07-22</v>
      </c>
      <c r="B244" s="2" t="str">
        <f>"2500"</f>
        <v>2500</v>
      </c>
      <c r="C244" s="1" t="s">
        <v>13</v>
      </c>
      <c r="E244" s="2" t="str">
        <f>"03"</f>
        <v>03</v>
      </c>
      <c r="F244" s="2">
        <v>3</v>
      </c>
      <c r="G244" s="2" t="s">
        <v>14</v>
      </c>
      <c r="H244" s="2" t="s">
        <v>266</v>
      </c>
      <c r="I244" s="2" t="s">
        <v>17</v>
      </c>
      <c r="J244" s="4"/>
      <c r="K244" s="3" t="s">
        <v>274</v>
      </c>
      <c r="L244" s="2">
        <v>2012</v>
      </c>
      <c r="M244" s="2" t="s">
        <v>18</v>
      </c>
    </row>
    <row r="245" spans="1:13" ht="57.75">
      <c r="A245" s="2" t="str">
        <f>"2022-07-22"</f>
        <v>2022-07-22</v>
      </c>
      <c r="B245" s="2" t="str">
        <f>"2600"</f>
        <v>2600</v>
      </c>
      <c r="C245" s="1" t="s">
        <v>13</v>
      </c>
      <c r="E245" s="2" t="str">
        <f>"03"</f>
        <v>03</v>
      </c>
      <c r="F245" s="2">
        <v>3</v>
      </c>
      <c r="G245" s="2" t="s">
        <v>14</v>
      </c>
      <c r="H245" s="2" t="s">
        <v>266</v>
      </c>
      <c r="I245" s="2" t="s">
        <v>17</v>
      </c>
      <c r="J245" s="4"/>
      <c r="K245" s="3" t="s">
        <v>274</v>
      </c>
      <c r="L245" s="2">
        <v>2012</v>
      </c>
      <c r="M245" s="2" t="s">
        <v>18</v>
      </c>
    </row>
    <row r="246" spans="1:13" ht="57.75">
      <c r="A246" s="2" t="str">
        <f>"2022-07-22"</f>
        <v>2022-07-22</v>
      </c>
      <c r="B246" s="2" t="str">
        <f>"2700"</f>
        <v>2700</v>
      </c>
      <c r="C246" s="1" t="s">
        <v>13</v>
      </c>
      <c r="E246" s="2" t="str">
        <f>"03"</f>
        <v>03</v>
      </c>
      <c r="F246" s="2">
        <v>3</v>
      </c>
      <c r="G246" s="2" t="s">
        <v>14</v>
      </c>
      <c r="H246" s="2" t="s">
        <v>266</v>
      </c>
      <c r="I246" s="2" t="s">
        <v>17</v>
      </c>
      <c r="J246" s="4"/>
      <c r="K246" s="3" t="s">
        <v>274</v>
      </c>
      <c r="L246" s="2">
        <v>2012</v>
      </c>
      <c r="M246" s="2" t="s">
        <v>18</v>
      </c>
    </row>
    <row r="247" spans="1:13" ht="57.75">
      <c r="A247" s="2" t="str">
        <f>"2022-07-22"</f>
        <v>2022-07-22</v>
      </c>
      <c r="B247" s="2" t="str">
        <f>"2800"</f>
        <v>2800</v>
      </c>
      <c r="C247" s="1" t="s">
        <v>13</v>
      </c>
      <c r="E247" s="2" t="str">
        <f>"03"</f>
        <v>03</v>
      </c>
      <c r="F247" s="2">
        <v>3</v>
      </c>
      <c r="G247" s="2" t="s">
        <v>14</v>
      </c>
      <c r="H247" s="2" t="s">
        <v>266</v>
      </c>
      <c r="I247" s="2" t="s">
        <v>17</v>
      </c>
      <c r="J247" s="4"/>
      <c r="K247" s="3" t="s">
        <v>274</v>
      </c>
      <c r="L247" s="2">
        <v>2012</v>
      </c>
      <c r="M247" s="2" t="s">
        <v>18</v>
      </c>
    </row>
    <row r="248" spans="1:13" ht="57.75">
      <c r="A248" s="2" t="str">
        <f>"2022-07-23"</f>
        <v>2022-07-23</v>
      </c>
      <c r="B248" s="2" t="str">
        <f>"0500"</f>
        <v>0500</v>
      </c>
      <c r="C248" s="1" t="s">
        <v>13</v>
      </c>
      <c r="E248" s="2" t="str">
        <f>"03"</f>
        <v>03</v>
      </c>
      <c r="F248" s="2">
        <v>3</v>
      </c>
      <c r="G248" s="2" t="s">
        <v>14</v>
      </c>
      <c r="H248" s="2" t="s">
        <v>266</v>
      </c>
      <c r="I248" s="2" t="s">
        <v>17</v>
      </c>
      <c r="J248" s="4"/>
      <c r="K248" s="3" t="s">
        <v>274</v>
      </c>
      <c r="L248" s="2">
        <v>2012</v>
      </c>
      <c r="M248" s="2" t="s">
        <v>18</v>
      </c>
    </row>
    <row r="249" spans="1:13" ht="28.5">
      <c r="A249" s="2" t="str">
        <f>"2022-07-23"</f>
        <v>2022-07-23</v>
      </c>
      <c r="B249" s="2" t="str">
        <f>"0600"</f>
        <v>0600</v>
      </c>
      <c r="C249" s="1" t="s">
        <v>19</v>
      </c>
      <c r="D249" s="1" t="s">
        <v>373</v>
      </c>
      <c r="E249" s="2" t="str">
        <f>"02"</f>
        <v>02</v>
      </c>
      <c r="F249" s="2">
        <v>6</v>
      </c>
      <c r="G249" s="2" t="s">
        <v>20</v>
      </c>
      <c r="I249" s="2" t="s">
        <v>17</v>
      </c>
      <c r="J249" s="4"/>
      <c r="K249" s="3" t="s">
        <v>21</v>
      </c>
      <c r="L249" s="2">
        <v>2019</v>
      </c>
      <c r="M249" s="2" t="s">
        <v>18</v>
      </c>
    </row>
    <row r="250" spans="1:13" ht="28.5">
      <c r="A250" s="2" t="str">
        <f>"2022-07-23"</f>
        <v>2022-07-23</v>
      </c>
      <c r="B250" s="2" t="str">
        <f>"0625"</f>
        <v>0625</v>
      </c>
      <c r="C250" s="1" t="s">
        <v>19</v>
      </c>
      <c r="D250" s="1" t="s">
        <v>22</v>
      </c>
      <c r="E250" s="2" t="str">
        <f>"02"</f>
        <v>02</v>
      </c>
      <c r="F250" s="2">
        <v>7</v>
      </c>
      <c r="G250" s="2" t="s">
        <v>20</v>
      </c>
      <c r="I250" s="2" t="s">
        <v>17</v>
      </c>
      <c r="J250" s="4"/>
      <c r="K250" s="3" t="s">
        <v>21</v>
      </c>
      <c r="L250" s="2">
        <v>2019</v>
      </c>
      <c r="M250" s="2" t="s">
        <v>18</v>
      </c>
    </row>
    <row r="251" spans="1:13" ht="57.75">
      <c r="A251" s="2" t="str">
        <f>"2022-07-23"</f>
        <v>2022-07-23</v>
      </c>
      <c r="B251" s="2" t="str">
        <f>"0650"</f>
        <v>0650</v>
      </c>
      <c r="C251" s="1" t="s">
        <v>25</v>
      </c>
      <c r="D251" s="1" t="s">
        <v>375</v>
      </c>
      <c r="E251" s="2" t="str">
        <f>"02"</f>
        <v>02</v>
      </c>
      <c r="F251" s="2">
        <v>10</v>
      </c>
      <c r="G251" s="2" t="s">
        <v>20</v>
      </c>
      <c r="I251" s="2" t="s">
        <v>17</v>
      </c>
      <c r="J251" s="4"/>
      <c r="K251" s="3" t="s">
        <v>374</v>
      </c>
      <c r="L251" s="2">
        <v>2018</v>
      </c>
      <c r="M251" s="2" t="s">
        <v>28</v>
      </c>
    </row>
    <row r="252" spans="1:13" ht="57.75">
      <c r="A252" s="2" t="str">
        <f>"2022-07-23"</f>
        <v>2022-07-23</v>
      </c>
      <c r="B252" s="2" t="str">
        <f>"0715"</f>
        <v>0715</v>
      </c>
      <c r="C252" s="1" t="s">
        <v>29</v>
      </c>
      <c r="E252" s="2" t="str">
        <f>"03"</f>
        <v>03</v>
      </c>
      <c r="F252" s="2">
        <v>7</v>
      </c>
      <c r="G252" s="2" t="s">
        <v>20</v>
      </c>
      <c r="I252" s="2" t="s">
        <v>17</v>
      </c>
      <c r="J252" s="4"/>
      <c r="K252" s="3" t="s">
        <v>30</v>
      </c>
      <c r="L252" s="2">
        <v>2015</v>
      </c>
      <c r="M252" s="2" t="s">
        <v>32</v>
      </c>
    </row>
    <row r="253" spans="1:13" ht="72">
      <c r="A253" s="2" t="str">
        <f>"2022-07-23"</f>
        <v>2022-07-23</v>
      </c>
      <c r="B253" s="2" t="str">
        <f>"0730"</f>
        <v>0730</v>
      </c>
      <c r="C253" s="1" t="s">
        <v>33</v>
      </c>
      <c r="D253" s="1" t="s">
        <v>377</v>
      </c>
      <c r="E253" s="2" t="str">
        <f>"01"</f>
        <v>01</v>
      </c>
      <c r="F253" s="2">
        <v>7</v>
      </c>
      <c r="G253" s="2" t="s">
        <v>20</v>
      </c>
      <c r="I253" s="2" t="s">
        <v>17</v>
      </c>
      <c r="J253" s="4"/>
      <c r="K253" s="3" t="s">
        <v>376</v>
      </c>
      <c r="L253" s="2">
        <v>2019</v>
      </c>
      <c r="M253" s="2" t="s">
        <v>32</v>
      </c>
    </row>
    <row r="254" spans="1:13" ht="72">
      <c r="A254" s="2" t="str">
        <f>"2022-07-23"</f>
        <v>2022-07-23</v>
      </c>
      <c r="B254" s="2" t="str">
        <f>"0755"</f>
        <v>0755</v>
      </c>
      <c r="C254" s="1" t="s">
        <v>36</v>
      </c>
      <c r="D254" s="1" t="s">
        <v>379</v>
      </c>
      <c r="E254" s="2" t="str">
        <f>"02"</f>
        <v>02</v>
      </c>
      <c r="F254" s="2">
        <v>9</v>
      </c>
      <c r="G254" s="2" t="s">
        <v>20</v>
      </c>
      <c r="I254" s="2" t="s">
        <v>17</v>
      </c>
      <c r="J254" s="4"/>
      <c r="K254" s="3" t="s">
        <v>378</v>
      </c>
      <c r="L254" s="2">
        <v>2020</v>
      </c>
      <c r="M254" s="2" t="s">
        <v>28</v>
      </c>
    </row>
    <row r="255" spans="1:13" ht="72">
      <c r="A255" s="2" t="str">
        <f>"2022-07-23"</f>
        <v>2022-07-23</v>
      </c>
      <c r="B255" s="2" t="str">
        <f>"0805"</f>
        <v>0805</v>
      </c>
      <c r="C255" s="1" t="s">
        <v>39</v>
      </c>
      <c r="D255" s="1" t="s">
        <v>381</v>
      </c>
      <c r="E255" s="2" t="str">
        <f>"01"</f>
        <v>01</v>
      </c>
      <c r="F255" s="2">
        <v>16</v>
      </c>
      <c r="G255" s="2" t="s">
        <v>20</v>
      </c>
      <c r="I255" s="2" t="s">
        <v>17</v>
      </c>
      <c r="J255" s="4"/>
      <c r="K255" s="3" t="s">
        <v>380</v>
      </c>
      <c r="L255" s="2">
        <v>2020</v>
      </c>
      <c r="M255" s="2" t="s">
        <v>28</v>
      </c>
    </row>
    <row r="256" spans="1:13" ht="57.75">
      <c r="A256" s="2" t="str">
        <f>"2022-07-23"</f>
        <v>2022-07-23</v>
      </c>
      <c r="B256" s="2" t="str">
        <f>"0815"</f>
        <v>0815</v>
      </c>
      <c r="C256" s="1" t="s">
        <v>338</v>
      </c>
      <c r="D256" s="1" t="s">
        <v>383</v>
      </c>
      <c r="E256" s="2" t="str">
        <f>"01"</f>
        <v>01</v>
      </c>
      <c r="F256" s="2">
        <v>4</v>
      </c>
      <c r="G256" s="2" t="s">
        <v>20</v>
      </c>
      <c r="I256" s="2" t="s">
        <v>17</v>
      </c>
      <c r="J256" s="4"/>
      <c r="K256" s="3" t="s">
        <v>382</v>
      </c>
      <c r="L256" s="2">
        <v>2021</v>
      </c>
      <c r="M256" s="2" t="s">
        <v>44</v>
      </c>
    </row>
    <row r="257" spans="1:13" ht="87">
      <c r="A257" s="2" t="str">
        <f>"2022-07-23"</f>
        <v>2022-07-23</v>
      </c>
      <c r="B257" s="2" t="str">
        <f>"0820"</f>
        <v>0820</v>
      </c>
      <c r="C257" s="1" t="s">
        <v>45</v>
      </c>
      <c r="D257" s="1" t="s">
        <v>385</v>
      </c>
      <c r="E257" s="2" t="str">
        <f>"01"</f>
        <v>01</v>
      </c>
      <c r="F257" s="2">
        <v>1</v>
      </c>
      <c r="G257" s="2" t="s">
        <v>20</v>
      </c>
      <c r="I257" s="2" t="s">
        <v>17</v>
      </c>
      <c r="J257" s="4"/>
      <c r="K257" s="3" t="s">
        <v>384</v>
      </c>
      <c r="L257" s="2">
        <v>2009</v>
      </c>
      <c r="M257" s="2" t="s">
        <v>32</v>
      </c>
    </row>
    <row r="258" spans="1:13" ht="72">
      <c r="A258" s="2" t="str">
        <f>"2022-07-23"</f>
        <v>2022-07-23</v>
      </c>
      <c r="B258" s="2" t="str">
        <f>"0845"</f>
        <v>0845</v>
      </c>
      <c r="C258" s="1" t="s">
        <v>47</v>
      </c>
      <c r="E258" s="2" t="str">
        <f>"02"</f>
        <v>02</v>
      </c>
      <c r="F258" s="2">
        <v>13</v>
      </c>
      <c r="G258" s="2" t="s">
        <v>20</v>
      </c>
      <c r="I258" s="2" t="s">
        <v>17</v>
      </c>
      <c r="J258" s="4"/>
      <c r="K258" s="3" t="s">
        <v>48</v>
      </c>
      <c r="L258" s="2">
        <v>2013</v>
      </c>
      <c r="M258" s="2" t="s">
        <v>18</v>
      </c>
    </row>
    <row r="259" spans="1:13" ht="87">
      <c r="A259" s="2" t="str">
        <f>"2022-07-23"</f>
        <v>2022-07-23</v>
      </c>
      <c r="B259" s="2" t="str">
        <f>"0910"</f>
        <v>0910</v>
      </c>
      <c r="C259" s="1" t="s">
        <v>49</v>
      </c>
      <c r="D259" s="1" t="s">
        <v>387</v>
      </c>
      <c r="E259" s="2" t="str">
        <f>"02"</f>
        <v>02</v>
      </c>
      <c r="F259" s="2">
        <v>12</v>
      </c>
      <c r="G259" s="2" t="s">
        <v>20</v>
      </c>
      <c r="I259" s="2" t="s">
        <v>17</v>
      </c>
      <c r="J259" s="4"/>
      <c r="K259" s="3" t="s">
        <v>386</v>
      </c>
      <c r="L259" s="2">
        <v>2014</v>
      </c>
      <c r="M259" s="2" t="s">
        <v>18</v>
      </c>
    </row>
    <row r="260" spans="1:13" ht="87">
      <c r="A260" s="2" t="str">
        <f>"2022-07-23"</f>
        <v>2022-07-23</v>
      </c>
      <c r="B260" s="2" t="str">
        <f>"0935"</f>
        <v>0935</v>
      </c>
      <c r="C260" s="1" t="s">
        <v>53</v>
      </c>
      <c r="D260" s="1" t="s">
        <v>389</v>
      </c>
      <c r="E260" s="2" t="str">
        <f>"03"</f>
        <v>03</v>
      </c>
      <c r="F260" s="2">
        <v>4</v>
      </c>
      <c r="G260" s="2" t="s">
        <v>20</v>
      </c>
      <c r="I260" s="2" t="s">
        <v>17</v>
      </c>
      <c r="J260" s="4"/>
      <c r="K260" s="3" t="s">
        <v>388</v>
      </c>
      <c r="L260" s="2">
        <v>2019</v>
      </c>
      <c r="M260" s="2" t="s">
        <v>28</v>
      </c>
    </row>
    <row r="261" spans="1:13" ht="87">
      <c r="A261" s="2" t="str">
        <f>"2022-07-23"</f>
        <v>2022-07-23</v>
      </c>
      <c r="B261" s="2" t="str">
        <f>"1000"</f>
        <v>1000</v>
      </c>
      <c r="C261" s="1" t="s">
        <v>368</v>
      </c>
      <c r="D261" s="1" t="s">
        <v>66</v>
      </c>
      <c r="E261" s="2" t="str">
        <f>" "</f>
        <v> </v>
      </c>
      <c r="F261" s="2">
        <v>0</v>
      </c>
      <c r="G261" s="2" t="s">
        <v>14</v>
      </c>
      <c r="I261" s="2" t="s">
        <v>17</v>
      </c>
      <c r="J261" s="4"/>
      <c r="K261" s="3" t="s">
        <v>369</v>
      </c>
      <c r="L261" s="2">
        <v>1983</v>
      </c>
      <c r="M261" s="2" t="s">
        <v>18</v>
      </c>
    </row>
    <row r="262" spans="1:14" ht="72">
      <c r="A262" s="2" t="str">
        <f>"2022-07-23"</f>
        <v>2022-07-23</v>
      </c>
      <c r="B262" s="2" t="str">
        <f>"1140"</f>
        <v>1140</v>
      </c>
      <c r="C262" s="1" t="s">
        <v>141</v>
      </c>
      <c r="D262" s="1" t="s">
        <v>367</v>
      </c>
      <c r="E262" s="2" t="str">
        <f>"02"</f>
        <v>02</v>
      </c>
      <c r="F262" s="2">
        <v>3</v>
      </c>
      <c r="G262" s="2" t="s">
        <v>20</v>
      </c>
      <c r="I262" s="2" t="s">
        <v>17</v>
      </c>
      <c r="J262" s="4"/>
      <c r="K262" s="3" t="s">
        <v>366</v>
      </c>
      <c r="L262" s="2">
        <v>2015</v>
      </c>
      <c r="M262" s="2" t="s">
        <v>28</v>
      </c>
      <c r="N262" s="2" t="s">
        <v>23</v>
      </c>
    </row>
    <row r="263" spans="1:13" ht="72">
      <c r="A263" s="2" t="str">
        <f>"2022-07-23"</f>
        <v>2022-07-23</v>
      </c>
      <c r="B263" s="2" t="str">
        <f>"1230"</f>
        <v>1230</v>
      </c>
      <c r="C263" s="1" t="s">
        <v>390</v>
      </c>
      <c r="E263" s="2" t="str">
        <f>"2022"</f>
        <v>2022</v>
      </c>
      <c r="F263" s="2">
        <v>0</v>
      </c>
      <c r="G263" s="2" t="s">
        <v>208</v>
      </c>
      <c r="H263" s="2" t="s">
        <v>266</v>
      </c>
      <c r="I263" s="2" t="s">
        <v>17</v>
      </c>
      <c r="J263" s="4"/>
      <c r="K263" s="3" t="s">
        <v>391</v>
      </c>
      <c r="L263" s="2">
        <v>2022</v>
      </c>
      <c r="M263" s="2" t="s">
        <v>18</v>
      </c>
    </row>
    <row r="264" spans="1:13" ht="43.5">
      <c r="A264" s="2" t="str">
        <f>"2022-07-23"</f>
        <v>2022-07-23</v>
      </c>
      <c r="B264" s="2" t="str">
        <f>"1425"</f>
        <v>1425</v>
      </c>
      <c r="C264" s="1" t="s">
        <v>392</v>
      </c>
      <c r="E264" s="2" t="str">
        <f>"00"</f>
        <v>00</v>
      </c>
      <c r="F264" s="2">
        <v>0</v>
      </c>
      <c r="G264" s="2" t="s">
        <v>20</v>
      </c>
      <c r="I264" s="2" t="s">
        <v>17</v>
      </c>
      <c r="J264" s="4"/>
      <c r="K264" s="3" t="s">
        <v>393</v>
      </c>
      <c r="L264" s="2">
        <v>2018</v>
      </c>
      <c r="M264" s="2" t="s">
        <v>28</v>
      </c>
    </row>
    <row r="265" spans="1:14" ht="28.5">
      <c r="A265" s="6" t="str">
        <f>"2022-07-23"</f>
        <v>2022-07-23</v>
      </c>
      <c r="B265" s="6" t="str">
        <f>"1450"</f>
        <v>1450</v>
      </c>
      <c r="C265" s="7" t="s">
        <v>394</v>
      </c>
      <c r="D265" s="7"/>
      <c r="E265" s="6" t="str">
        <f>"2022"</f>
        <v>2022</v>
      </c>
      <c r="F265" s="6">
        <v>12</v>
      </c>
      <c r="G265" s="6" t="s">
        <v>57</v>
      </c>
      <c r="H265" s="6"/>
      <c r="I265" s="6"/>
      <c r="J265" s="5" t="s">
        <v>440</v>
      </c>
      <c r="K265" s="8" t="s">
        <v>395</v>
      </c>
      <c r="L265" s="6">
        <v>2022</v>
      </c>
      <c r="M265" s="6" t="s">
        <v>18</v>
      </c>
      <c r="N265" s="6"/>
    </row>
    <row r="266" spans="1:14" ht="28.5">
      <c r="A266" s="6" t="str">
        <f>"2022-07-23"</f>
        <v>2022-07-23</v>
      </c>
      <c r="B266" s="6" t="str">
        <f>"1620"</f>
        <v>1620</v>
      </c>
      <c r="C266" s="7" t="s">
        <v>396</v>
      </c>
      <c r="D266" s="7"/>
      <c r="E266" s="6" t="str">
        <f>"2022"</f>
        <v>2022</v>
      </c>
      <c r="F266" s="6">
        <v>9</v>
      </c>
      <c r="G266" s="6" t="s">
        <v>57</v>
      </c>
      <c r="H266" s="6"/>
      <c r="I266" s="6"/>
      <c r="J266" s="5" t="s">
        <v>440</v>
      </c>
      <c r="K266" s="8" t="s">
        <v>397</v>
      </c>
      <c r="L266" s="6">
        <v>2022</v>
      </c>
      <c r="M266" s="6" t="s">
        <v>18</v>
      </c>
      <c r="N266" s="6"/>
    </row>
    <row r="267" spans="1:13" ht="57.75">
      <c r="A267" s="2" t="str">
        <f>"2022-07-23"</f>
        <v>2022-07-23</v>
      </c>
      <c r="B267" s="2" t="str">
        <f>"1750"</f>
        <v>1750</v>
      </c>
      <c r="C267" s="1" t="s">
        <v>398</v>
      </c>
      <c r="E267" s="2" t="str">
        <f>"07"</f>
        <v>07</v>
      </c>
      <c r="F267" s="2">
        <v>8</v>
      </c>
      <c r="G267" s="2" t="s">
        <v>14</v>
      </c>
      <c r="H267" s="2" t="s">
        <v>88</v>
      </c>
      <c r="I267" s="2" t="s">
        <v>17</v>
      </c>
      <c r="J267" s="4"/>
      <c r="K267" s="3" t="s">
        <v>399</v>
      </c>
      <c r="L267" s="2">
        <v>2021</v>
      </c>
      <c r="M267" s="2" t="s">
        <v>18</v>
      </c>
    </row>
    <row r="268" spans="1:14" ht="87">
      <c r="A268" s="2" t="str">
        <f>"2022-07-23"</f>
        <v>2022-07-23</v>
      </c>
      <c r="B268" s="2" t="str">
        <f>"1820"</f>
        <v>1820</v>
      </c>
      <c r="C268" s="1" t="s">
        <v>400</v>
      </c>
      <c r="D268" s="1" t="s">
        <v>402</v>
      </c>
      <c r="E268" s="2" t="str">
        <f>"01"</f>
        <v>01</v>
      </c>
      <c r="F268" s="2">
        <v>3</v>
      </c>
      <c r="G268" s="2" t="s">
        <v>14</v>
      </c>
      <c r="H268" s="2" t="s">
        <v>50</v>
      </c>
      <c r="I268" s="2" t="s">
        <v>17</v>
      </c>
      <c r="J268" s="4"/>
      <c r="K268" s="3" t="s">
        <v>401</v>
      </c>
      <c r="L268" s="2">
        <v>2021</v>
      </c>
      <c r="M268" s="2" t="s">
        <v>18</v>
      </c>
      <c r="N268" s="2" t="s">
        <v>23</v>
      </c>
    </row>
    <row r="269" spans="1:13" ht="57.75">
      <c r="A269" s="2" t="str">
        <f>"2022-07-23"</f>
        <v>2022-07-23</v>
      </c>
      <c r="B269" s="2" t="str">
        <f>"1850"</f>
        <v>1850</v>
      </c>
      <c r="C269" s="1" t="s">
        <v>77</v>
      </c>
      <c r="E269" s="2" t="str">
        <f>"2022"</f>
        <v>2022</v>
      </c>
      <c r="F269" s="2">
        <v>140</v>
      </c>
      <c r="G269" s="2" t="s">
        <v>57</v>
      </c>
      <c r="J269" s="4"/>
      <c r="K269" s="3" t="s">
        <v>78</v>
      </c>
      <c r="L269" s="2">
        <v>0</v>
      </c>
      <c r="M269" s="2" t="s">
        <v>18</v>
      </c>
    </row>
    <row r="270" spans="1:13" ht="43.5">
      <c r="A270" s="2" t="str">
        <f>"2022-07-23"</f>
        <v>2022-07-23</v>
      </c>
      <c r="B270" s="2" t="str">
        <f>"1900"</f>
        <v>1900</v>
      </c>
      <c r="C270" s="1" t="s">
        <v>403</v>
      </c>
      <c r="E270" s="2" t="str">
        <f>"04"</f>
        <v>04</v>
      </c>
      <c r="F270" s="2">
        <v>3</v>
      </c>
      <c r="G270" s="2" t="s">
        <v>14</v>
      </c>
      <c r="H270" s="2" t="s">
        <v>88</v>
      </c>
      <c r="I270" s="2" t="s">
        <v>17</v>
      </c>
      <c r="J270" s="4"/>
      <c r="K270" s="3" t="s">
        <v>404</v>
      </c>
      <c r="L270" s="2">
        <v>2020</v>
      </c>
      <c r="M270" s="2" t="s">
        <v>113</v>
      </c>
    </row>
    <row r="271" spans="1:14" ht="87">
      <c r="A271" s="6" t="str">
        <f>"2022-07-23"</f>
        <v>2022-07-23</v>
      </c>
      <c r="B271" s="6" t="str">
        <f>"1930"</f>
        <v>1930</v>
      </c>
      <c r="C271" s="7" t="s">
        <v>405</v>
      </c>
      <c r="D271" s="7"/>
      <c r="E271" s="6" t="str">
        <f>"01"</f>
        <v>01</v>
      </c>
      <c r="F271" s="6">
        <v>1</v>
      </c>
      <c r="G271" s="6" t="s">
        <v>14</v>
      </c>
      <c r="H271" s="6" t="s">
        <v>50</v>
      </c>
      <c r="I271" s="6" t="s">
        <v>17</v>
      </c>
      <c r="J271" s="5" t="s">
        <v>428</v>
      </c>
      <c r="K271" s="8" t="s">
        <v>406</v>
      </c>
      <c r="L271" s="6">
        <v>2021</v>
      </c>
      <c r="M271" s="6" t="s">
        <v>28</v>
      </c>
      <c r="N271" s="6"/>
    </row>
    <row r="272" spans="1:14" ht="87">
      <c r="A272" s="6" t="str">
        <f>"2022-07-23"</f>
        <v>2022-07-23</v>
      </c>
      <c r="B272" s="6" t="str">
        <f>"2030"</f>
        <v>2030</v>
      </c>
      <c r="C272" s="7" t="s">
        <v>407</v>
      </c>
      <c r="D272" s="7" t="s">
        <v>419</v>
      </c>
      <c r="E272" s="6" t="str">
        <f>"01"</f>
        <v>01</v>
      </c>
      <c r="F272" s="6">
        <v>2</v>
      </c>
      <c r="G272" s="6" t="s">
        <v>151</v>
      </c>
      <c r="H272" s="6" t="s">
        <v>204</v>
      </c>
      <c r="I272" s="6" t="s">
        <v>17</v>
      </c>
      <c r="J272" s="5" t="s">
        <v>441</v>
      </c>
      <c r="K272" s="8" t="s">
        <v>408</v>
      </c>
      <c r="L272" s="6">
        <v>2017</v>
      </c>
      <c r="M272" s="6" t="s">
        <v>28</v>
      </c>
      <c r="N272" s="6"/>
    </row>
    <row r="273" spans="1:14" ht="87">
      <c r="A273" s="6" t="str">
        <f>"2022-07-23"</f>
        <v>2022-07-23</v>
      </c>
      <c r="B273" s="6" t="str">
        <f>"2130"</f>
        <v>2130</v>
      </c>
      <c r="C273" s="7" t="s">
        <v>317</v>
      </c>
      <c r="D273" s="7" t="s">
        <v>66</v>
      </c>
      <c r="E273" s="6" t="str">
        <f>" "</f>
        <v> </v>
      </c>
      <c r="F273" s="6">
        <v>0</v>
      </c>
      <c r="G273" s="6" t="s">
        <v>14</v>
      </c>
      <c r="H273" s="6" t="s">
        <v>88</v>
      </c>
      <c r="I273" s="6" t="s">
        <v>17</v>
      </c>
      <c r="J273" s="5" t="s">
        <v>442</v>
      </c>
      <c r="K273" s="8" t="s">
        <v>318</v>
      </c>
      <c r="L273" s="6">
        <v>2013</v>
      </c>
      <c r="M273" s="6" t="s">
        <v>81</v>
      </c>
      <c r="N273" s="6" t="s">
        <v>23</v>
      </c>
    </row>
    <row r="274" spans="1:13" ht="43.5">
      <c r="A274" s="2" t="str">
        <f>"2022-07-23"</f>
        <v>2022-07-23</v>
      </c>
      <c r="B274" s="2" t="str">
        <f>"2320"</f>
        <v>2320</v>
      </c>
      <c r="C274" s="1" t="s">
        <v>84</v>
      </c>
      <c r="D274" s="1" t="s">
        <v>410</v>
      </c>
      <c r="E274" s="2" t="str">
        <f>"01"</f>
        <v>01</v>
      </c>
      <c r="F274" s="2">
        <v>11</v>
      </c>
      <c r="G274" s="2" t="s">
        <v>20</v>
      </c>
      <c r="I274" s="2" t="s">
        <v>17</v>
      </c>
      <c r="J274" s="4"/>
      <c r="K274" s="3" t="s">
        <v>409</v>
      </c>
      <c r="L274" s="2">
        <v>2010</v>
      </c>
      <c r="M274" s="2" t="s">
        <v>18</v>
      </c>
    </row>
    <row r="275" spans="1:13" ht="28.5">
      <c r="A275" s="2" t="str">
        <f>"2022-07-23"</f>
        <v>2022-07-23</v>
      </c>
      <c r="B275" s="2" t="str">
        <f>"2330"</f>
        <v>2330</v>
      </c>
      <c r="C275" s="1" t="s">
        <v>241</v>
      </c>
      <c r="E275" s="2" t="str">
        <f>"2022"</f>
        <v>2022</v>
      </c>
      <c r="F275" s="2">
        <v>1</v>
      </c>
      <c r="G275" s="2" t="s">
        <v>14</v>
      </c>
      <c r="I275" s="2" t="s">
        <v>17</v>
      </c>
      <c r="J275" s="4"/>
      <c r="K275" s="3" t="s">
        <v>242</v>
      </c>
      <c r="L275" s="2">
        <v>2022</v>
      </c>
      <c r="M275" s="2" t="s">
        <v>18</v>
      </c>
    </row>
    <row r="276" spans="1:13" ht="57.75">
      <c r="A276" s="2" t="str">
        <f>"2022-07-23"</f>
        <v>2022-07-23</v>
      </c>
      <c r="B276" s="2" t="str">
        <f>"2400"</f>
        <v>2400</v>
      </c>
      <c r="C276" s="1" t="s">
        <v>13</v>
      </c>
      <c r="E276" s="2" t="str">
        <f>"03"</f>
        <v>03</v>
      </c>
      <c r="F276" s="2">
        <v>4</v>
      </c>
      <c r="G276" s="2" t="s">
        <v>14</v>
      </c>
      <c r="H276" s="2" t="s">
        <v>266</v>
      </c>
      <c r="I276" s="2" t="s">
        <v>17</v>
      </c>
      <c r="J276" s="4"/>
      <c r="K276" s="3" t="s">
        <v>274</v>
      </c>
      <c r="L276" s="2">
        <v>2012</v>
      </c>
      <c r="M276" s="2" t="s">
        <v>18</v>
      </c>
    </row>
    <row r="277" spans="1:13" ht="57.75">
      <c r="A277" s="2" t="str">
        <f>"2022-07-23"</f>
        <v>2022-07-23</v>
      </c>
      <c r="B277" s="2" t="str">
        <f>"2500"</f>
        <v>2500</v>
      </c>
      <c r="C277" s="1" t="s">
        <v>13</v>
      </c>
      <c r="E277" s="2" t="str">
        <f>"03"</f>
        <v>03</v>
      </c>
      <c r="F277" s="2">
        <v>4</v>
      </c>
      <c r="G277" s="2" t="s">
        <v>14</v>
      </c>
      <c r="H277" s="2" t="s">
        <v>266</v>
      </c>
      <c r="I277" s="2" t="s">
        <v>17</v>
      </c>
      <c r="J277" s="4"/>
      <c r="K277" s="3" t="s">
        <v>274</v>
      </c>
      <c r="L277" s="2">
        <v>2012</v>
      </c>
      <c r="M277" s="2" t="s">
        <v>18</v>
      </c>
    </row>
    <row r="278" spans="1:13" ht="57.75">
      <c r="A278" s="2" t="str">
        <f>"2022-07-23"</f>
        <v>2022-07-23</v>
      </c>
      <c r="B278" s="2" t="str">
        <f>"2600"</f>
        <v>2600</v>
      </c>
      <c r="C278" s="1" t="s">
        <v>13</v>
      </c>
      <c r="E278" s="2" t="str">
        <f>"03"</f>
        <v>03</v>
      </c>
      <c r="F278" s="2">
        <v>4</v>
      </c>
      <c r="G278" s="2" t="s">
        <v>14</v>
      </c>
      <c r="H278" s="2" t="s">
        <v>266</v>
      </c>
      <c r="I278" s="2" t="s">
        <v>17</v>
      </c>
      <c r="J278" s="4"/>
      <c r="K278" s="3" t="s">
        <v>274</v>
      </c>
      <c r="L278" s="2">
        <v>2012</v>
      </c>
      <c r="M278" s="2" t="s">
        <v>18</v>
      </c>
    </row>
    <row r="279" spans="1:13" ht="57.75">
      <c r="A279" s="2" t="str">
        <f>"2022-07-23"</f>
        <v>2022-07-23</v>
      </c>
      <c r="B279" s="2" t="str">
        <f>"2700"</f>
        <v>2700</v>
      </c>
      <c r="C279" s="1" t="s">
        <v>13</v>
      </c>
      <c r="E279" s="2" t="str">
        <f>"03"</f>
        <v>03</v>
      </c>
      <c r="F279" s="2">
        <v>4</v>
      </c>
      <c r="G279" s="2" t="s">
        <v>14</v>
      </c>
      <c r="H279" s="2" t="s">
        <v>266</v>
      </c>
      <c r="I279" s="2" t="s">
        <v>17</v>
      </c>
      <c r="J279" s="4"/>
      <c r="K279" s="3" t="s">
        <v>274</v>
      </c>
      <c r="L279" s="2">
        <v>2012</v>
      </c>
      <c r="M279" s="2" t="s">
        <v>18</v>
      </c>
    </row>
    <row r="280" spans="1:13" ht="57.75">
      <c r="A280" s="2" t="str">
        <f>"2022-07-23"</f>
        <v>2022-07-23</v>
      </c>
      <c r="B280" s="2" t="str">
        <f>"2800"</f>
        <v>2800</v>
      </c>
      <c r="C280" s="1" t="s">
        <v>13</v>
      </c>
      <c r="E280" s="2" t="str">
        <f>"03"</f>
        <v>03</v>
      </c>
      <c r="F280" s="2">
        <v>4</v>
      </c>
      <c r="G280" s="2" t="s">
        <v>14</v>
      </c>
      <c r="H280" s="2" t="s">
        <v>266</v>
      </c>
      <c r="I280" s="2" t="s">
        <v>17</v>
      </c>
      <c r="J280" s="4"/>
      <c r="K280" s="3" t="s">
        <v>274</v>
      </c>
      <c r="L280" s="2">
        <v>2012</v>
      </c>
      <c r="M280" s="2" t="s">
        <v>18</v>
      </c>
    </row>
    <row r="281" ht="14.25">
      <c r="A281" s="2" t="s">
        <v>66</v>
      </c>
    </row>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Sarah Cook</cp:lastModifiedBy>
  <dcterms:created xsi:type="dcterms:W3CDTF">2022-06-27T22:38:37Z</dcterms:created>
  <dcterms:modified xsi:type="dcterms:W3CDTF">2022-06-27T22:45:15Z</dcterms:modified>
  <cp:category/>
  <cp:version/>
  <cp:contentType/>
  <cp:contentStatus/>
</cp:coreProperties>
</file>