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Publicity Program Guide 1440760" sheetId="1" r:id="rId1"/>
  </sheets>
  <definedNames/>
  <calcPr fullCalcOnLoad="1"/>
</workbook>
</file>

<file path=xl/sharedStrings.xml><?xml version="1.0" encoding="utf-8"?>
<sst xmlns="http://schemas.openxmlformats.org/spreadsheetml/2006/main" count="1578" uniqueCount="457">
  <si>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</si>
  <si>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</si>
  <si>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</si>
  <si>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</si>
  <si>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</si>
  <si>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</si>
  <si>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</si>
  <si>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</si>
  <si>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</si>
  <si>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</si>
  <si>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</si>
  <si>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</si>
  <si>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</si>
  <si>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</si>
  <si>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</si>
  <si>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</si>
  <si>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</si>
  <si>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</si>
  <si>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</si>
  <si>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</si>
  <si>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</si>
  <si>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</si>
  <si>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Alice Dunes</t>
  </si>
  <si>
    <t>Y</t>
  </si>
  <si>
    <t>Molly Of Denali</t>
  </si>
  <si>
    <t>Molly and the gang organize an outhouse race to determine who will become 'Winter Champions'. Great Aunt Merna keeps losing her keys, Molly creates a video to help Merna train her dog to find them.</t>
  </si>
  <si>
    <t>Winter Champions / Hus-Keys</t>
  </si>
  <si>
    <t>USA</t>
  </si>
  <si>
    <t>Coyote's Crazy Smart Science Show</t>
  </si>
  <si>
    <t>Isa, our awesome youth host, welcomes us to Our Great Blue World - and did you know the Oceans make up 70% of Mother Earth!</t>
  </si>
  <si>
    <t>Our Great Blue World</t>
  </si>
  <si>
    <t>CANADA</t>
  </si>
  <si>
    <t>Bino And Fino</t>
  </si>
  <si>
    <t>Bino and Fino are building a spaceship in their front yard.</t>
  </si>
  <si>
    <t>Into Space</t>
  </si>
  <si>
    <t>AFRICA</t>
  </si>
  <si>
    <t xml:space="preserve">Spartakus And The Sun Beneath The Sea </t>
  </si>
  <si>
    <t>Without suspecting that they are being watched and followed by pirates, our heroes venture into a jungle which shelters strange remains.</t>
  </si>
  <si>
    <t>Arkana And The Beast</t>
  </si>
  <si>
    <t>FRANCE</t>
  </si>
  <si>
    <t>Raven's Quest</t>
  </si>
  <si>
    <t>.Gracyn is an 11-year-old Metis girl from Duck Bay, Manitoba. Gracyn is a fabulous square dancer and designs and sews the costumes for her dance troupe.</t>
  </si>
  <si>
    <t>Gracyn</t>
  </si>
  <si>
    <t>Wolf Joe</t>
  </si>
  <si>
    <t>When Chief Madwe runs out of jam, Buddy and the kids decide to pick fresh blueberries for him to make more jam.</t>
  </si>
  <si>
    <t xml:space="preserve">Pipi Ma </t>
  </si>
  <si>
    <t>Pipi Ma meet the incredible bee resposible for pollination and the sweet honey that we all love to eat.</t>
  </si>
  <si>
    <t>Miere</t>
  </si>
  <si>
    <t>NEW ZEALAND</t>
  </si>
  <si>
    <t>Waabiny Time</t>
  </si>
  <si>
    <t>Kedala, day-time for the ngaangk, the sun and kedalak, night-time is when the miyak the moon comes out.</t>
  </si>
  <si>
    <t>Day And Night</t>
  </si>
  <si>
    <t>Little J &amp; Big Cuz</t>
  </si>
  <si>
    <t>Big Cuz doubts she's got what it takes to captain the school's rugby team.</t>
  </si>
  <si>
    <t>Footy Trip (Kunwinjku)</t>
  </si>
  <si>
    <t xml:space="preserve"> </t>
  </si>
  <si>
    <t>NC</t>
  </si>
  <si>
    <t>After a three year hiatus, the Koori Knockout returns for its 50th edition. Who will win this year?  Tune in for an unforgettable gathering of sport and culture. LIVE from Bomaderry, NSW.</t>
  </si>
  <si>
    <t>LIVE</t>
  </si>
  <si>
    <t>Living Black Conversations: Joe Williams</t>
  </si>
  <si>
    <t>Karla Grant sits down with Wiradjuri man Joe Williams to talk about his success and achievements as a gifted athlete and his battles with addiction and severe mental illness.</t>
  </si>
  <si>
    <t>Joe Williams</t>
  </si>
  <si>
    <t>Amplify</t>
  </si>
  <si>
    <t>Anishinaabe composer Melody McKiver looks to the power of water to inspire Debiinaawe Giizhigon.</t>
  </si>
  <si>
    <t>Spring Break Up</t>
  </si>
  <si>
    <t>Nitv News Update 2022</t>
  </si>
  <si>
    <t>The latest news from the oldest living culture, Join Natalie Ahmat and the team of NITV journalists for stories from an Indigenous perspective.</t>
  </si>
  <si>
    <t>Wild Mexico</t>
  </si>
  <si>
    <t xml:space="preserve">a </t>
  </si>
  <si>
    <t>The ancient temples of the Maya still tower over the forests of the Yucatan, where jaguars, monkeys and vibrant tropical birds now make their home.</t>
  </si>
  <si>
    <t>Forests Of The Maya</t>
  </si>
  <si>
    <t>UNITED KINGDOM</t>
  </si>
  <si>
    <t>Servant Or Slave</t>
  </si>
  <si>
    <t>M</t>
  </si>
  <si>
    <t>Servant or Slave is an emotional and confronting insight into the history and legacy of the domestic servitude enforced upon Aboriginal girls in Australia, told through the stories of five women.</t>
  </si>
  <si>
    <t xml:space="preserve">History Bites Back </t>
  </si>
  <si>
    <t>MA</t>
  </si>
  <si>
    <t xml:space="preserve">l </t>
  </si>
  <si>
    <t>Trisha Morton-Thomas teams up with Elaine Crombie and Steven Oliver to bite back at negative social media comments. It's comical, self-aware, and not afraid to launch a rocket into taboo issues.</t>
  </si>
  <si>
    <t>O Brother, Where Art Thou?</t>
  </si>
  <si>
    <t xml:space="preserve">v </t>
  </si>
  <si>
    <t>This Coen Bros' film follows the misadventures of escaped con Ulysses Everett McGill, and his none-too-bright sidekicks Pete and Delmar. (George Clooney, John Goodman)</t>
  </si>
  <si>
    <t>Boy Nomad</t>
  </si>
  <si>
    <t>Boy Nomad follows a year in the life of 9-year old Janibek, who lives with his family in Mongolia's Altai Mountains.</t>
  </si>
  <si>
    <t>Arnhern Land</t>
  </si>
  <si>
    <t>A sensational video turns Molly's excitement about an upcoming dentist visit into panic. It's all fun and secret spy games until Molly and Tooey stumble across a mystery visitor in Qyah.</t>
  </si>
  <si>
    <t>Tooth Or Consequences / Qyah Spy</t>
  </si>
  <si>
    <t>Our Youth Host, Isa and our Science Questers are inspired by the leadership of T'Sou-Ke Nation and other First Nations bringing Solar Power to their communities.</t>
  </si>
  <si>
    <t>Solar Power</t>
  </si>
  <si>
    <t>Bino and Fino learn to ride their bikes safely.</t>
  </si>
  <si>
    <t>Ride Safely</t>
  </si>
  <si>
    <t>Under the plastic palm trees of their inflatable island, it's vacation time for the hackers. Our heroes want to reopen an old passage that has become impassable...</t>
  </si>
  <si>
    <t>Ansen is a ten-year-old boy from the Tsuut'ina nation outside of Calgary, Alberta. He rides horses bareback, a long-standing tradition among First Nation horsemen.</t>
  </si>
  <si>
    <t>Ansen</t>
  </si>
  <si>
    <t>Nina decides to make a crow her pet, she and her friends build it a fancy bird house with wire over the windows but then must rescue it from a calamity created by trying to keep a wild bird cooped up.</t>
  </si>
  <si>
    <t>As The Crow Flies</t>
  </si>
  <si>
    <t>Pipi Ma</t>
  </si>
  <si>
    <t>The Pipi Ma crew are exploring again with Haumi, they meet the Pepeketua, the native frog that is only found in parts of Te Ika a Maui!</t>
  </si>
  <si>
    <t>Pepeketua</t>
  </si>
  <si>
    <t>Kwort Kwobikin, to celebrate is deadly! Moort madja, family get-togethers are deadly!</t>
  </si>
  <si>
    <t>Celebrate</t>
  </si>
  <si>
    <t>Little J and Levi fear they'll never find class mascot Asron when he falls overboard.</t>
  </si>
  <si>
    <t>River Adventure (Roper Kriol)</t>
  </si>
  <si>
    <t>Rugby League 2022: Koori Knockout Live</t>
  </si>
  <si>
    <t xml:space="preserve">Living Black </t>
  </si>
  <si>
    <t>Karla Grant sits down with dual international Timana Tahu, to talk about his 15 year rugby career, dealing with a highly publicised racial incident and life after footy.</t>
  </si>
  <si>
    <t>Timana Tahu</t>
  </si>
  <si>
    <t>Bamay</t>
  </si>
  <si>
    <t>A slow TV showcase of the stunning landscapes found in Tharawal and Inningai Country.</t>
  </si>
  <si>
    <t>Tharawal &amp; Inningai Country</t>
  </si>
  <si>
    <t>Extreme Africa</t>
  </si>
  <si>
    <t>Follow the massive 2200 kilometers watery flow of South Africa's Orange river from its origins to where it spills out into the Atlantic Ocean.</t>
  </si>
  <si>
    <t>The Blinding Of Isaac Woodard</t>
  </si>
  <si>
    <t xml:space="preserve">a v w </t>
  </si>
  <si>
    <t>In 1946, Isaac Woodard was pulled from a bus for arguing with the driver. The local chief of police savagely beat him, leaving him unconscious and permanently blind.</t>
  </si>
  <si>
    <t xml:space="preserve">Karla Grant Presents </t>
  </si>
  <si>
    <t>A story of the extraordinary resilience of Australian Aborigines and their culture in the face of systematic repression by colonisers which continues into the present.</t>
  </si>
  <si>
    <t>Exile And The Kingdom Part 1</t>
  </si>
  <si>
    <t>Lake Of Scars</t>
  </si>
  <si>
    <t xml:space="preserve">Superstition </t>
  </si>
  <si>
    <t xml:space="preserve">h v </t>
  </si>
  <si>
    <t>The Hastings family are trapped in a time loop, designed to result in their deaths, unless they can find the root of the loop and break the spell.</t>
  </si>
  <si>
    <t>Back To One</t>
  </si>
  <si>
    <t>The Dredge possesses Calvin to break free of the Ring of Solomon and re-inhabit his original body.</t>
  </si>
  <si>
    <t>Resurrection</t>
  </si>
  <si>
    <t>APTN National News</t>
  </si>
  <si>
    <t>The news week in review from indigenous broadcaster APTN (Aboriginal Peoples Television Network) from Winnipeg, Canada, in English.</t>
  </si>
  <si>
    <t xml:space="preserve">Bamay </t>
  </si>
  <si>
    <t>This episode of Bamay showcases beautiful Arrernte and Warlpiri Country - with locations such as Mparntwe Alice Springs and the Ellery Creek Big Hole.</t>
  </si>
  <si>
    <t>Walpiri Country - Tanami Desert</t>
  </si>
  <si>
    <t>Todd River</t>
  </si>
  <si>
    <t>When Trini confesses that she's never seen the Northern Lights, Molly makes it her mission to show them to her. After an awesome jig dance at the Tribal Hall, Molly can't wait for her fiddle lessons.</t>
  </si>
  <si>
    <t>Turn On The Northern Lights / Fiddlesticks</t>
  </si>
  <si>
    <t>Isa introduces us to the world of skateboarding and our Science Questers learn how physics, force, energy and gravity are in motion while skateboarding - while having fun doing ollies!</t>
  </si>
  <si>
    <t>Skateboarding</t>
  </si>
  <si>
    <t xml:space="preserve">Bino And Fino </t>
  </si>
  <si>
    <t>The morning after a big storm, Bino and Fino are excited about a huge puddle made by the rain.</t>
  </si>
  <si>
    <t>Where Did My Puddle Go</t>
  </si>
  <si>
    <t>Noongar people have been solid tool makers for a long, long time. Karli, the boomerang and kitj, the spear are very useful tools.</t>
  </si>
  <si>
    <t>Traditional Tools</t>
  </si>
  <si>
    <t>Marissa is an 11-year-old Ojibwe girl from Curve Lake, Ontario. She goes out in a canoe to harvest wild rice by hand.  It's a seed that's a traditional food for her people.</t>
  </si>
  <si>
    <t>Marissa</t>
  </si>
  <si>
    <t>When the friends gather for a sleep-over, Nina is anxious about being away from her mom until she reveals her fear to the others.</t>
  </si>
  <si>
    <t>Braver Together</t>
  </si>
  <si>
    <t>Pipi Ma are exploring again with their friend, Haumi! This time they are off to the beach! Join us to see what they learn today, ka rawe tamariki ma!</t>
  </si>
  <si>
    <t>Pa Onepu</t>
  </si>
  <si>
    <t>Fleeing from the pirate scooters, Tehrig steps inside a huge crystal formation which turns out to be inhabited.</t>
  </si>
  <si>
    <t>Living Crystal</t>
  </si>
  <si>
    <t>Bushwhacked</t>
  </si>
  <si>
    <t>Kayne and Kamil brave shark infested waters, dodge salt-water crocodiles and come face to face with venomous sea snakes before meeting the box jellyfish!</t>
  </si>
  <si>
    <t>Box Jellyfish</t>
  </si>
  <si>
    <t>Kayne challenges Kamil to 5 mission in 24 hours in and around Sydney in a frantic race against the clock episode of Bushwhacked!</t>
  </si>
  <si>
    <t>Urban Animals</t>
  </si>
  <si>
    <t>The Magic Canoe</t>
  </si>
  <si>
    <t>Julie sees Viola hugging Pam and calling her her little treasure. She imagines that her aunt prefers Pam!</t>
  </si>
  <si>
    <t>Road Open</t>
  </si>
  <si>
    <t>Stories from St Joseph's School and the community in Wyndham in the Kimberley, Western Australia.</t>
  </si>
  <si>
    <t>Wydnham - St Joseph's</t>
  </si>
  <si>
    <t>Black Rock</t>
  </si>
  <si>
    <t>Black Rock follows two intertwining stories from English River First Nation, each story in some way connected or affected by uranium mining.</t>
  </si>
  <si>
    <t>Shortland Street</t>
  </si>
  <si>
    <t>Samira regrets a slip of the tongue. Jack battles his demons. Madonna becomes Jojo's boss.</t>
  </si>
  <si>
    <t>Songs From The Inside</t>
  </si>
  <si>
    <t>Season Two Premiere: Fears and unexpected talent emerge inside the cells as prisoners prepare to meet the stars who will mentor them.</t>
  </si>
  <si>
    <t xml:space="preserve">a w </t>
  </si>
  <si>
    <t>Join Kamil and Kayne on a Top End croc tale tinged with urgency and jeopardy and featuring some of the most spectacular scenery in the country.</t>
  </si>
  <si>
    <t>Croc Eggs</t>
  </si>
  <si>
    <t>Pam and Julie meet young Louis Riel, who offers them a great model for listening to each other.</t>
  </si>
  <si>
    <t>Louis' Good Advice</t>
  </si>
  <si>
    <t>When Joe and his friends forget Mishoom's message and pick too many crabapples, the baskets tip over and roll downhill.</t>
  </si>
  <si>
    <t>Crabby Apples</t>
  </si>
  <si>
    <t>Hope is an 11-year-old Ojibwe girl from Wikwemkoong, Ontario.  Her family is part of the Three Fires Confederacy.  Hope loves to plant corn, beans and squash in her traditional Three Sisters garden.</t>
  </si>
  <si>
    <t>Hope</t>
  </si>
  <si>
    <t>Grace Beside Me</t>
  </si>
  <si>
    <t>Fuzzy and Tui learn that sometimes what you wish for is right at home.</t>
  </si>
  <si>
    <t>Hangi Sleep Over</t>
  </si>
  <si>
    <t>In order to safely cross the triangle of the Abyss, a place of significant electromagnetic disturbances, Tehrig needs Jes to increase the power of their transmitter.</t>
  </si>
  <si>
    <t xml:space="preserve">Our Stories </t>
  </si>
  <si>
    <t>The story of Uncle Willie Thaiday, a hard-working father who defiantly stood up for the rights of his family during the oppressive Protectionist Act in Queensland during the 1940s and 1950s.</t>
  </si>
  <si>
    <t>Uncle Willie</t>
  </si>
  <si>
    <t>Our Stories</t>
  </si>
  <si>
    <t>Artist Peter Waples-Crowe feels pushed to the outer of Aboriginal culture because he's queer. He tackles questions of identity, collaborates on genderless fashion and opens his solo exhibition.</t>
  </si>
  <si>
    <t>Inside Out</t>
  </si>
  <si>
    <t xml:space="preserve">Indian Country Today </t>
  </si>
  <si>
    <t>Native American News</t>
  </si>
  <si>
    <t>Slow TV is back on NITV with more beautiful Bamay. Bamay III celebrates great Australian islands and saltwater country. Sit back and relax with the healing powers of country.</t>
  </si>
  <si>
    <t>Gooreng Gooreng Country</t>
  </si>
  <si>
    <t>Great Blue Wild</t>
  </si>
  <si>
    <t>Located in the wild blue waters of the south-eastern Pacific. And ringed by one of the world's richest coral reefs, Cocos is a Holy Grail for divers and undersea explorers.</t>
  </si>
  <si>
    <t>Cocos Island</t>
  </si>
  <si>
    <t>The Point</t>
  </si>
  <si>
    <t>Join John Paul Janke and Narelda Jacobs for unique analysis and First Nations perspectives on the biggest stories of the week</t>
  </si>
  <si>
    <t>Wellington Paranormal</t>
  </si>
  <si>
    <t xml:space="preserve">a h </t>
  </si>
  <si>
    <t>Minogue and O'Leary tackle a half bird half human that's been stealing shiny objects from around Wellington, including the 'W' from the Wellington sign.</t>
  </si>
  <si>
    <t>Bird Woman</t>
  </si>
  <si>
    <t>The Casketeers</t>
  </si>
  <si>
    <t>Husband and wife team Francis and Kaiora Tipene juggle the newest member of their team as they care for a well loved sportsman who dies suddenly, and a brave father arranging his own funeral.</t>
  </si>
  <si>
    <t>Kura</t>
  </si>
  <si>
    <t xml:space="preserve">a d l </t>
  </si>
  <si>
    <t>Billy-John and his best friend, Hotene, must figure out a way to navigate through life in Papakura, South Auckland.</t>
  </si>
  <si>
    <t>Trickster</t>
  </si>
  <si>
    <t xml:space="preserve">a d l v </t>
  </si>
  <si>
    <t>When a drug dealer threatens his mum over a debt, Jared struggles to come up with the money to save her, while frightening hallucinations hint at much bigger troubles lurking right around the corner.</t>
  </si>
  <si>
    <t>Ranger To Ranger</t>
  </si>
  <si>
    <t>Follows the epic journey of nine Indigenous Australian Rangers, along with Dan Sultan, as they travel to Kenya, Africa, to share knowledge and culture with a group of Maasai Community Rangers.</t>
  </si>
  <si>
    <t>Kakadu</t>
  </si>
  <si>
    <t>When Molly fins out that her Mom was once an ice sculptor, she decides to organize an ice-sculpting competition. Molly's excitement about her first totem pole raising in Sitka quickly turns to panic.</t>
  </si>
  <si>
    <t>Ice Sculpture / Tale Of A Totem</t>
  </si>
  <si>
    <t>We follow Kai and Anostin to Iceland to discover what happens underground and how almost 90% of Iceland homes are heated by geothermal power.</t>
  </si>
  <si>
    <t>Underground</t>
  </si>
  <si>
    <t>Bino and Fino learn about the Great Walls of Benin of the Benin Kingdom.</t>
  </si>
  <si>
    <t>Do you feel djoorabiny, do you feel happy? Or do you feel menditj, do you feel sick? Make sure you share how you feel with someone who cares. It's moorditj koolangka!</t>
  </si>
  <si>
    <t>Feelings</t>
  </si>
  <si>
    <t>Cameron is a 10-year-old Mohawk boy from the Six Nations of the Grand River, Ontario.  Cameron is super sporty and loves to play hockey and lacrosse.</t>
  </si>
  <si>
    <t>Cameron</t>
  </si>
  <si>
    <t>The friends become competitive as they attempt to win best bike decoration. When Smudge accidentally ends up on an out of control wagon the trio forget their rivalry and join forces to save him.</t>
  </si>
  <si>
    <t>Turtle Bay Bike Rally</t>
  </si>
  <si>
    <t>The Pipi Ma crew suit up into their magic kakahu pokai tuarangi, their space suits and learn more about Te Ikaroa, the Milky Way with Haumi! Ka rawe koe, e Hau!</t>
  </si>
  <si>
    <t>Te Ikaroa</t>
  </si>
  <si>
    <t>Spartakus And The Sun Beneath The Sea</t>
  </si>
  <si>
    <t>Tired from travelling, Tehrig must stop in a snowy steppe. There our heroes meet Myra and her grandfather, whose village is regularly looted by warriors Mogokhs.</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</si>
  <si>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</si>
  <si>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</si>
  <si>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</si>
  <si>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</si>
  <si>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Stories from St Joseph's School and community in Kununurra, Western Australia.</t>
  </si>
  <si>
    <t>Kununurra - St Joseph's</t>
  </si>
  <si>
    <t xml:space="preserve">Going Places With Ernie Dingo  </t>
  </si>
  <si>
    <t>Ernie is in Waiben also known as the Thursday Island and meets a down to earth landscaper, an oyster farmer who's found his niche in the world and a Kaurereg Elder holding onto culture.</t>
  </si>
  <si>
    <t>Waiben</t>
  </si>
  <si>
    <t>My Life As I Live It</t>
  </si>
  <si>
    <t>An update on the film "My Survival As An Aboriginal", made in 1978. It shows how life has changed for the Aboriginal community of Brewarrina, far north west NSW.</t>
  </si>
  <si>
    <t>The Land We're On With Penelope Towney</t>
  </si>
  <si>
    <t>In this short film, Penelope Towney performs an Acknowledgement of Country for the Dharawal and Yuin Nations. Penelope then speaks about performing Welcomes to Country and Acknowledgements of Country.</t>
  </si>
  <si>
    <t>Tom learns who his friends are. Samira covers her tracks. Madonna is right but it's not okay.</t>
  </si>
  <si>
    <t>Lesson One, Beginnings: The first lesson delivers a second chance and a stark reality that new beginnings means facing the past and all its secrets.</t>
  </si>
  <si>
    <t>A matchmaking mission that takes Kayne and Kamil to Lake Eyre and Cooper Pedy, but far from romantic, this adventure involves the world's most venomous snake!</t>
  </si>
  <si>
    <t>Inland Taipan</t>
  </si>
  <si>
    <t>Julie meets Passifou, the little gannets' fool. She would like to keep him forever, but the baby gets bored and ends up running away.</t>
  </si>
  <si>
    <t>To Each His Nest</t>
  </si>
  <si>
    <t>When Joe finds a small carved owl he knows that it must belong to someone in Turtle Bay but because he wants to keep it he is reluctant to search for the carving's owner.</t>
  </si>
  <si>
    <t>Finders Keepers</t>
  </si>
  <si>
    <t>Simon is a 9-year-old Inuk boy who lives in Ottawa, Ontario. His passions are painting and photography and he's a very talented artist. One of his paintings sold at a gallery!</t>
  </si>
  <si>
    <t>Simon</t>
  </si>
  <si>
    <t>Fuzzy and her class visit Lola's Forest but when they get separated they learn a powerful lesson.</t>
  </si>
  <si>
    <t>Grace</t>
  </si>
  <si>
    <t>Discovering a city surrounded by an impassable wall, our heroes are immediately captured by iron men, then thrown into the fortified city after receiving a mark on their foreheads.</t>
  </si>
  <si>
    <t>Uncle Bert</t>
  </si>
  <si>
    <t>Gunditjamara man and artist Chris Austin has been in and out of prison all of his life. This time is the longest he's been out and it's because he's found a new path in The Torch programme.</t>
  </si>
  <si>
    <t>Chris's Torch</t>
  </si>
  <si>
    <t>A day in the life of Carol George, a Wurundjeri/Bidawel singer-songwriter-rapper, YouTube sensation, mother of five and survivor of domestic violence, as she juggles motherhood and music-making.</t>
  </si>
  <si>
    <t>Rapping It Up</t>
  </si>
  <si>
    <t>Te Ao with Moana</t>
  </si>
  <si>
    <t>A weekly current affairs program that examines New Zealand and international stories through a Maori lens. From Maori Television, Auckland, NZ, in English.</t>
  </si>
  <si>
    <t>A slow TV showcase of the stunning landscapes found in Darumbal, Ngaro, Guugu Yimithirr, Tiwi &amp; Bathurst Island Country.</t>
  </si>
  <si>
    <t>Darumbal, Ngaro, Guugu Yimithirr, Tiwi &amp; Bathurst Island Country</t>
  </si>
  <si>
    <t>The Socorro Islands have been called 'The Mexican Galapagos'. Like the Galapagos the deep blue waters of Socorro overflow with wildlife.</t>
  </si>
  <si>
    <t>Socorro Islands, Mexico</t>
  </si>
  <si>
    <t>The Australian Wars</t>
  </si>
  <si>
    <t>Northern Australia is the final frontier of conquest and though The Australian Wars began with the British Government it was concluded by the founding fathers of modern Australia.</t>
  </si>
  <si>
    <t xml:space="preserve">Land Wars </t>
  </si>
  <si>
    <t>This television special brings together some of our leading Indigenous experts to discuss the colonial conflicts between the First Nations peoples and the British here in this great southern land.</t>
  </si>
  <si>
    <t>Homeland Story</t>
  </si>
  <si>
    <t>An intimate portrait of Donydji, a remote, traditional Indigenous Homeland in North-East Arnhem Land in the far north of Australia.</t>
  </si>
  <si>
    <t xml:space="preserve">My Survival As An Aboriginal </t>
  </si>
  <si>
    <t>Essie Coffey, a black activist and musician, shows the conflicts of living as an Aboriginal under white domination.</t>
  </si>
  <si>
    <t>Ooraminna</t>
  </si>
  <si>
    <t>Molly's class is learning about bartering by practicing with kids who live in Kaktovik, Alaska. Molly, Mom and Nina go to Shageluk, to doing a follow-up story on the country's wild wood bison.</t>
  </si>
  <si>
    <t>Wild Moose Chase / Where The Bison Roam</t>
  </si>
  <si>
    <t>Science Questers get to ask Commander John Herrington what its like to be an Astronaut while Corey Gray shares what it's like to be part of a science team the proved Gravitational Waves!</t>
  </si>
  <si>
    <t>Astronomy</t>
  </si>
  <si>
    <t>One afternoon there is a power cut. Zeena teaches them about the wonders of electricity and takes them on a journey to where it comes from.</t>
  </si>
  <si>
    <t>Where Does Electricty Come From</t>
  </si>
  <si>
    <t>There are maar keny bonar, six seasons. Birak is hot time, time for djiba-djobaliny, swimming time.</t>
  </si>
  <si>
    <t>Seasons And Weather</t>
  </si>
  <si>
    <t>When the kids find a diary in an old tree stump they must not only unravel the mystery of which of Turtle Bay's residents wrote it but also rescue the precious book from a crafty raccoon.</t>
  </si>
  <si>
    <t>Who Is Nagamo?</t>
  </si>
  <si>
    <t>Join the Pipi Ma crew and Haumi as they visit different countries to learn more about their languages, ka wani ke hoki!</t>
  </si>
  <si>
    <t>Nga Reo O Te Ao Hurihuri</t>
  </si>
  <si>
    <t>Spartakus and three pirates have been taken prisoner by a Sultana, who reigns over a city where women enslave men. Arkana and Massmedia are forced to form an alliance to try to free their friends.</t>
  </si>
  <si>
    <t>Night Of The Amazons</t>
  </si>
  <si>
    <t>Kamil challenges Kayne to snaffle an egg from beneath a roosting emu using traditional Wiradjuri methods in one of Bushwhacked's strangest missions yet!</t>
  </si>
  <si>
    <t>Emu</t>
  </si>
  <si>
    <t>Kayne and Kamil are on a soaring mission from Perth to Lorna Glen deep in the Western Australia desert, where Kayne must follow and observe the movements of a Wedge-Tailed Eagle.</t>
  </si>
  <si>
    <t>Wedge Tailed Eagle</t>
  </si>
  <si>
    <t>Nico doesn't listen to Viola's warnings and ends up losing his precious turquoise stone during the adventure. In the future, he promises to be more attentive to the advice of the greats.</t>
  </si>
  <si>
    <t>Boreal Safari</t>
  </si>
  <si>
    <t>A short documentary that explores the culture and history in the Indigenous community of Warmun in the Kimberley region of Western Australia.</t>
  </si>
  <si>
    <t>Warnum</t>
  </si>
  <si>
    <t xml:space="preserve">Pacific Lockdown: Sea Of Resilience </t>
  </si>
  <si>
    <t>The Pacific's response to the Covid-19 pandemic has been one of self-reliance and resilience: turning to its communities and churches, its lands and seas.</t>
  </si>
  <si>
    <t xml:space="preserve">a l </t>
  </si>
  <si>
    <t>Tom goes to war. Viliami is ambushed by love. Francesca gets caught playing favourites.</t>
  </si>
  <si>
    <t>Lesson Two, Freedom: Trouble in the yard undermines one prisoner's battle to stay on track while others struggle to find anything good in their natures.</t>
  </si>
  <si>
    <t>The Gold Coast is normally associated with sunshine and beach holidays, but a trawl through the canals and rivers of the Gold Coast will prove anything but a holiday for the Bushwhacked co-hosts.</t>
  </si>
  <si>
    <t>Bull Sharks</t>
  </si>
  <si>
    <t>Pam doesn't say what she really wants and accumulates frustrations. When she meets the chicoque (skunk in the Cree and Metis language), she realizes that it would be better to say what bothers her.</t>
  </si>
  <si>
    <t>Pam And The Chicoque</t>
  </si>
  <si>
    <t>Buddy is so nervous around a new puppy, his fear turns a simple dog walking mission into a wild chase. chase. But when he sees the big pup is headed for danger he faces his fear and saves the day!</t>
  </si>
  <si>
    <t>Puppy Pile</t>
  </si>
  <si>
    <t>Autumn is an 11-year-old Gitxsan girl from the Kispiox Band. She lives in Terrace, British Columbia. Autumn enjoys making roses from cedar bark, and she shows us how. It's a traditional craft.</t>
  </si>
  <si>
    <t>Autumn</t>
  </si>
  <si>
    <t>Fuzzy learns that if she doesn't respect her gift, she will lose it.</t>
  </si>
  <si>
    <t>Tehrig, badly injured after crossing the interlayer tunnel again, returned to Arkadia. Delirious, he starts talking about pirates.</t>
  </si>
  <si>
    <t>Tehrig's Nightmare</t>
  </si>
  <si>
    <t>Lavene, a Wankangurru/Adnyamathanha woman, is stuck in Community life and the unrelenting demands of people until a chance encounter with a travelling mentor changes her direction.</t>
  </si>
  <si>
    <t>Kaizi has been producing premium unrefined coconut oil for over 30 years. Now the owner of a thriving family business, Kaizi shares his family's story of continuing a cultural legacy.</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</si>
  <si>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</si>
  <si>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</si>
  <si>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</si>
  <si>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and Nari Nari Country along the waters of the Murrumbidgee River.</t>
  </si>
  <si>
    <t>Murrumbidgee River - Wiradjuri &amp; Nari Nari</t>
  </si>
  <si>
    <t>The islands of the Bahamas are a stunning nature-lover's paradise spread over more than 100,000 square miles of the Atlantic Ocean, about 150 miles from Florida's south-eastern coast.</t>
  </si>
  <si>
    <t>Bahamas</t>
  </si>
  <si>
    <t xml:space="preserve">Going Places With Ernie Dingo </t>
  </si>
  <si>
    <t>Ernie explores the rugged coastline of Bruny Island, Tasmania with a skipper. He is taken birdwatching by a local enthusiast and shown Country by an Aboriginal leader.</t>
  </si>
  <si>
    <t>Bruny Island</t>
  </si>
  <si>
    <t>The Porter</t>
  </si>
  <si>
    <t xml:space="preserve">a l s v </t>
  </si>
  <si>
    <t>Dinger blackmails Junior. A brothel raid puts Marlene and her clinic in jeopardy. Zeke leverages an unlikely ally to put integration to a vote. Lucy's new shot at stardom could cost her everything.</t>
  </si>
  <si>
    <t>Dark Age</t>
  </si>
  <si>
    <t xml:space="preserve">s v </t>
  </si>
  <si>
    <t>A giant crocodile is on the loose in the Northern Territory and it's up to a park ranger and two local guides to face up to the giant creature. Starring Burnham Burnham and David Dalaithngu.</t>
  </si>
  <si>
    <t>Etthen Heldeli: Caribou Eaters</t>
  </si>
  <si>
    <t>Etthen Heldeli: Caribou Eaters travels with Dene First Nations people in Canada's north, as they search for the species so vital to every aspect of their lives - the barren-ground caribou.</t>
  </si>
  <si>
    <t>Mataranka</t>
  </si>
  <si>
    <t>Molly and Trini try to check in early arriving guests at the Trading Post. When Molly and her friends arrive at their old clubhouse, they are surprised to find it half sunk into the ground!</t>
  </si>
  <si>
    <t>Night Manager, The / Not-So-Permafrost</t>
  </si>
  <si>
    <t>Kai and Anostin visit Iceland to see how geology, chemistry, physics and even creativity go into volcanology - the study of volcanoes.</t>
  </si>
  <si>
    <t>Volcanoes</t>
  </si>
  <si>
    <t>Celebrate Nyoongar Culture and learn more about our country with Waabiny Time</t>
  </si>
  <si>
    <t xml:space="preserve">Wolf Joe </t>
  </si>
  <si>
    <t>Nina would rather rather play than work on preparing her jingle dress until she realizes she's almost out of time. Her friends carry out a rescue to help Nina save her dream of dancing at the pow-wow.</t>
  </si>
  <si>
    <t>Jingle Dress Mess</t>
  </si>
  <si>
    <t>The Pipi Ma crew explore the world of the Popokorua, the ant! They are joined by Waropai, te kaitiaki o te papa takaro, ka rawe koe, e Waro!</t>
  </si>
  <si>
    <t>Popokorua</t>
  </si>
  <si>
    <t>The Athenian orator Demosthenes seems to know the way to Arkadia. But Maxagaze, who wants to learn public speaking in hopes of winning the next pirate elections, needs his services.</t>
  </si>
  <si>
    <t>Bushwhacked's intrepid hosts are on a mission to the Bullo River in the Northern Territory to explore a potentially new distinct crocodile species - the Freshwater Pygmy Crocodile.</t>
  </si>
  <si>
    <t>Pygmy Crocs</t>
  </si>
  <si>
    <t>The beautiful Noosa coastline is the backdrop for a shower that Kayne won't be forgetting in a hurry.</t>
  </si>
  <si>
    <t>Humpback Whale</t>
  </si>
  <si>
    <t>The children of the camp have the idea of exchanging gifts. While living the fun adventure, our three friends understand that when we give a gift, the important thing is not the object.</t>
  </si>
  <si>
    <t>Gift Story</t>
  </si>
  <si>
    <t>Stories from Warlawurru Catholic School and community of Red Hill in regional Western Australia.</t>
  </si>
  <si>
    <t>Red Hills</t>
  </si>
  <si>
    <t>Pecan Summer: The Opera</t>
  </si>
  <si>
    <t>Soprano Deborah Cheetham's Pecan Summer tells the story of Ella and her family who, in 1939, lived on the Cummergunja Mission until the cruelty of the Mission Manager could no longer be tolerated.</t>
  </si>
  <si>
    <t>The Kamilaroi</t>
  </si>
  <si>
    <t>The compelling story of Kamilaroi First Nation from North Western NSW, sharing their cultural, historical and spiritual stories.</t>
  </si>
  <si>
    <t xml:space="preserve">a l v </t>
  </si>
  <si>
    <t>Louis aims to light up his love life. Francesca gambles with friendship. Tom goes for the throat.</t>
  </si>
  <si>
    <t>Lesson Three, Choices: Mothers behind bars admit the shattering effect on their children, men put emotions on the line and a surprise visit from artist, Young Sid, taps into the rap.</t>
  </si>
  <si>
    <t>Kayne and Kamil are heading to the Apple Island in the name of platypus population research, and to uncover a little known dangerous characteristic of this popular species.</t>
  </si>
  <si>
    <t>Platypus</t>
  </si>
  <si>
    <t>Nico makes others angry because he 'cries wolf' to get their attention. His comical adventure will make him realize that 'crying wolf' can have unpleasant consequences!</t>
  </si>
  <si>
    <t>Nico Cries Wolf</t>
  </si>
  <si>
    <t>The trio invent their own sports competition but Joe becomes focused on winning until Buddy reminds them it's about fun as a team.</t>
  </si>
  <si>
    <t>Power Of Three</t>
  </si>
  <si>
    <t>Javier is a 9-year-old Ojibwe boy from Manitoulin Island in Ontario. Javier loves cross-country running and he's passionate about dinosaurs, he draws them and has a dino coin collection!</t>
  </si>
  <si>
    <t>Javier</t>
  </si>
  <si>
    <t>Fuzzy's premonitions and Pop's search for his Ancestors threaten Harmony day.</t>
  </si>
  <si>
    <t>Blackbird</t>
  </si>
  <si>
    <t>In the ruins of the first city of Arkadia, built just after the great cataclysm, our heroes search for records of the creation of the Shagma.</t>
  </si>
  <si>
    <t>The Ibarra brothers from Indigibee Bee Rescue open their backyards to share the wonderful world of native bees they rehabilitate and relocate using traditional Indigenous practices.</t>
  </si>
  <si>
    <t>The visionary people of Woorabinda are taking matters of community into their own hands and they're doing it their way and integrating culture into everyday life.</t>
  </si>
  <si>
    <t>Into The Future</t>
  </si>
  <si>
    <t>Nitv News: Nula 2022</t>
  </si>
  <si>
    <t>This episode of Bamay showcases beautiful Arrernte and Warlpiri Country, with locations such as Mparntwe Alice Springs and the Ellery Creek Big Hole.</t>
  </si>
  <si>
    <t>Arrernte Country - Mparntwe Alice Springs</t>
  </si>
  <si>
    <t>The Belize Barrier Reef is part of the Mesoamerican Reef System, which stretches for approximately 700 miles from Mexico's Yucatan Peninsula to Honduras and Guatemala.</t>
  </si>
  <si>
    <t>Belize</t>
  </si>
  <si>
    <t>Shorts</t>
  </si>
  <si>
    <t>A young boy's discovery of a colourful, wish-granting rock causes chaos in the suburban town of Black Falls when jealous kids and scheming adults alike set out to get their hands on it.</t>
  </si>
  <si>
    <t>First Nation Bedtime Stories</t>
  </si>
  <si>
    <t>This is the story of a boy who lives by a coolibah tree with his dogs. It is a story of friendship, and teaches us to look out for each other.</t>
  </si>
  <si>
    <t>Mother Tree</t>
  </si>
  <si>
    <t>Ernie visits the breathtaking Cradle Mountain in Tasmania and meets a dedicated pilot, a focused young ranger, a wildlife conservationist, and an insightful young Palawa man.</t>
  </si>
  <si>
    <t>Cradle Mountain</t>
  </si>
  <si>
    <t>Cultural Connections Immersion Festival</t>
  </si>
  <si>
    <t>Concert series with live performances from Indigenous artists at the 1770 Cultural Connections Immersion Festival in central Queensland.</t>
  </si>
  <si>
    <t>Always Was Always Will Be</t>
  </si>
  <si>
    <t>This film documents the camp set up by a number of Aboriginal organisations to protect the Sacred Grounds of the Waugul in the middle of Perth from construction of a tourist centre and car park.</t>
  </si>
  <si>
    <t>Hermannsburg</t>
  </si>
  <si>
    <t>Wet cement ruins the gang's plans for a basketball rematch, so they create a new game called Mollyball! Looking through a travel guide of Alaskan villages, Molly discovers Qyah isn't included!</t>
  </si>
  <si>
    <t>Mollyball / Visit Qyah</t>
  </si>
  <si>
    <t>We head to Blackfoot Territory on the prairies where the Science Questers learn about the Buffalo Treaty, the restoration of Buffalo and how important to Buffalo are to the eco-balance of the prairie.</t>
  </si>
  <si>
    <t>Buffalo</t>
  </si>
  <si>
    <t>Te Kauhoe! The Pipi Ma crew head off to the pool for a dip! Luckily, their kaitiaki Waropai is there to make sure they are safe, me haumaru ki te wai, ka tika! Kia ora e Waro!</t>
  </si>
  <si>
    <t>Te Kauhoe</t>
  </si>
  <si>
    <t>The slave Tada was charged with carrying the sacred insignia of his office to the King of Benin. If he accomplishes this assignment, he will be finally a man free.</t>
  </si>
  <si>
    <t>Tada And The Royal Insignia</t>
  </si>
  <si>
    <t>It's a mission that smacks of a needle in a haystack; the boys are in a hot-air balloon above Canberra to spot an incredibly elusive and rare Albino Kangaroo.</t>
  </si>
  <si>
    <t>Albino Kangaroo</t>
  </si>
  <si>
    <t>It's an invitation-only trip for the well-traveled hosts to the remote Crocodile Islands located off the coast of North East Arnhem Land - a small speck of sand in the Arafura Sea.</t>
  </si>
  <si>
    <t>Croc Island Rangers</t>
  </si>
  <si>
    <t>Nico has fun camouflaging himself and, not knowing how to stop, comes close to triggering an accident.</t>
  </si>
  <si>
    <t>Hide And Seek</t>
  </si>
  <si>
    <t>Gifts Of The Maarga</t>
  </si>
  <si>
    <t>In the Pilbara, Ngaarda families have lived on their ngurra for over 50,000 years, practising culture and law. Elders are concerned that the younger generation is losing their connection to country.</t>
  </si>
  <si>
    <t>WA Men's Field Hockey</t>
  </si>
  <si>
    <t>Premier Division 1 Men's Field Hockey from Western Australia</t>
  </si>
  <si>
    <t>WA Women's Field Hockey</t>
  </si>
  <si>
    <t>Premier Division 1 Women's Field Hockey from Western Australia.</t>
  </si>
  <si>
    <t>Fully invested in their students, the mentors visit the prison for the final session to showcase their songs to the wider group.</t>
  </si>
  <si>
    <t>Pacific Island Food Revolution</t>
  </si>
  <si>
    <t>Welcome to the Kingdom of Tonga. Host Robert Oliver introduces the talented teams competing to represent their country in the shows finals!</t>
  </si>
  <si>
    <t>Tonga</t>
  </si>
  <si>
    <t>True North Calling</t>
  </si>
  <si>
    <t>In Yellowknife, fisherman Shawn Buckley tries his hand at a new business venture, while farmers Kate and Bart welcome their second child, and struggle to make the most of the summer season.</t>
  </si>
  <si>
    <t>Growing Pains</t>
  </si>
  <si>
    <t>Bears: The Ultimate Survivors</t>
  </si>
  <si>
    <t>Deep in the wilds of Canada and the frozen expanses of Alaska, Polar, Grizzly and Spirit bears are all fighting to survive.</t>
  </si>
  <si>
    <t>Cape Fear</t>
  </si>
  <si>
    <t xml:space="preserve">a v </t>
  </si>
  <si>
    <t>After serving a 14-year prison sentence for raping a young woman, Max Cady stalks Sam Bowden, his defence lawyer, for concealing evidence that was in Cady's favour during the trial. (Robert De Niro)</t>
  </si>
  <si>
    <t>Yothu Yindi Tribute Concert</t>
  </si>
  <si>
    <t>A special tribute that recognises the contribution and the legacy that Yothu Yindi has made to our Indigenous voice on the National and International stage.</t>
  </si>
  <si>
    <t>A Berry Good Adventure</t>
  </si>
  <si>
    <t>The Pirate Klub</t>
  </si>
  <si>
    <t>The Linear Oasis</t>
  </si>
  <si>
    <t>The Treasures Of Viola</t>
  </si>
  <si>
    <t>The Triangle Of The Deep</t>
  </si>
  <si>
    <t>The Mighty Walls Of Benin</t>
  </si>
  <si>
    <t>The Law Of The Mogokhs</t>
  </si>
  <si>
    <t>The Sweetest Gift</t>
  </si>
  <si>
    <t>A Photographic Exploration</t>
  </si>
  <si>
    <t>A Living Legacy: Kaizi's Traditional Coconut Oil</t>
  </si>
  <si>
    <t>The Capture Of The Demosthenes</t>
  </si>
  <si>
    <t>The Brothers Barkar</t>
  </si>
  <si>
    <t>The Keepers</t>
  </si>
  <si>
    <t>The Showcase</t>
  </si>
  <si>
    <t>Lake of Scars tells a story of allyship, environmentalism and cultural rebirth; a picture of what reconciliation between Aboriginal and European Australians might look like.</t>
  </si>
  <si>
    <t>KOORI KNOCKOUT LIVE</t>
  </si>
  <si>
    <t>NATURAL HISTORY</t>
  </si>
  <si>
    <t>FEATURE DOCUMENTARY</t>
  </si>
  <si>
    <t>LATE NIGHT MOVIE</t>
  </si>
  <si>
    <t>FACTUAL SERIES</t>
  </si>
  <si>
    <t>KARLA GRANT</t>
  </si>
  <si>
    <t>DRAMA</t>
  </si>
  <si>
    <t>THE POINT</t>
  </si>
  <si>
    <t>COMEDY</t>
  </si>
  <si>
    <t>ENTERTAINMENT</t>
  </si>
  <si>
    <t>NEW SERIES</t>
  </si>
  <si>
    <t>AUSTRALIAN WARS - SIMULCAST WITH SBS</t>
  </si>
  <si>
    <t>NEW PANEL SPECIAL</t>
  </si>
  <si>
    <t>DOCUMENTARY SERIES</t>
  </si>
  <si>
    <t>TRAVEL</t>
  </si>
  <si>
    <t>THURSDAY NIGHT MOVIE</t>
  </si>
  <si>
    <t>NULA</t>
  </si>
  <si>
    <t>FAMILY MOVIE</t>
  </si>
  <si>
    <t>BEDTIME STORIES</t>
  </si>
  <si>
    <t>MUSIC</t>
  </si>
  <si>
    <t>SPORT</t>
  </si>
  <si>
    <t>SATURDAY NIGHT MOVIE</t>
  </si>
  <si>
    <t>NEW FEATURE DOCUMENTARY</t>
  </si>
  <si>
    <t>Week 41: Sunday 2nd October to Saturday 8th October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</si>
</sst>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7712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5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1.8515625" style="2" customWidth="1"/>
    <col min="4" max="4" width="30.8515625" style="2" customWidth="1"/>
    <col min="5" max="5" width="13.57421875" style="1" bestFit="1" customWidth="1"/>
    <col min="6" max="6" width="15.140625" style="1" bestFit="1" customWidth="1"/>
    <col min="7" max="7" width="12.140625" style="1" bestFit="1" customWidth="1"/>
    <col min="8" max="8" width="15.8515625" style="1" bestFit="1" customWidth="1"/>
    <col min="9" max="9" width="8.7109375" style="1" customWidth="1"/>
    <col min="10" max="10" width="17.421875" style="1" customWidth="1"/>
    <col min="11" max="11" width="37.57421875" style="3" customWidth="1"/>
    <col min="12" max="12" width="16.7109375" style="1" bestFit="1" customWidth="1"/>
    <col min="13" max="14" width="16.140625" style="1" bestFit="1" customWidth="1"/>
  </cols>
  <sheetData>
    <row r="1" ht="149.25" customHeight="1"/>
    <row r="2" spans="1:11" s="9" customFormat="1" ht="14.25">
      <c r="A2" s="9" t="s">
        <v>456</v>
      </c>
      <c r="C2" s="10"/>
      <c r="D2" s="10"/>
      <c r="K2" s="10"/>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72">
      <c r="A4" s="1" t="str">
        <f aca="true" t="shared" si="0" ref="A4:A28">"2022-10-02"</f>
        <v>2022-10-02</v>
      </c>
      <c r="B4" s="1" t="str">
        <f>"0500"</f>
        <v>0500</v>
      </c>
      <c r="C4" s="2" t="s">
        <v>13</v>
      </c>
      <c r="E4" s="1" t="str">
        <f>"02"</f>
        <v>02</v>
      </c>
      <c r="F4" s="1">
        <v>6</v>
      </c>
      <c r="G4" s="1" t="s">
        <v>14</v>
      </c>
      <c r="H4" s="1" t="s">
        <v>15</v>
      </c>
      <c r="I4" s="1" t="s">
        <v>17</v>
      </c>
      <c r="J4" s="4"/>
      <c r="K4" s="3" t="s">
        <v>16</v>
      </c>
      <c r="L4" s="1">
        <v>2011</v>
      </c>
      <c r="M4" s="1" t="s">
        <v>18</v>
      </c>
    </row>
    <row r="5" spans="1:13" ht="28.5">
      <c r="A5" s="1" t="str">
        <f t="shared" si="0"/>
        <v>2022-10-02</v>
      </c>
      <c r="B5" s="1" t="str">
        <f>"0600"</f>
        <v>0600</v>
      </c>
      <c r="C5" s="2" t="s">
        <v>19</v>
      </c>
      <c r="D5" s="2" t="s">
        <v>22</v>
      </c>
      <c r="E5" s="1" t="str">
        <f>"02"</f>
        <v>02</v>
      </c>
      <c r="F5" s="1">
        <v>3</v>
      </c>
      <c r="G5" s="1" t="s">
        <v>20</v>
      </c>
      <c r="I5" s="1" t="s">
        <v>17</v>
      </c>
      <c r="J5" s="4"/>
      <c r="K5" s="3" t="s">
        <v>21</v>
      </c>
      <c r="L5" s="1">
        <v>2019</v>
      </c>
      <c r="M5" s="1" t="s">
        <v>18</v>
      </c>
    </row>
    <row r="6" spans="1:13" ht="72">
      <c r="A6" s="1" t="str">
        <f t="shared" si="0"/>
        <v>2022-10-02</v>
      </c>
      <c r="B6" s="1" t="str">
        <f>"0625"</f>
        <v>0625</v>
      </c>
      <c r="C6" s="2" t="s">
        <v>24</v>
      </c>
      <c r="D6" s="2" t="s">
        <v>26</v>
      </c>
      <c r="E6" s="1" t="str">
        <f>"01"</f>
        <v>01</v>
      </c>
      <c r="F6" s="1">
        <v>15</v>
      </c>
      <c r="G6" s="1" t="s">
        <v>20</v>
      </c>
      <c r="I6" s="1" t="s">
        <v>17</v>
      </c>
      <c r="J6" s="4"/>
      <c r="K6" s="3" t="s">
        <v>25</v>
      </c>
      <c r="L6" s="1">
        <v>2019</v>
      </c>
      <c r="M6" s="1" t="s">
        <v>27</v>
      </c>
    </row>
    <row r="7" spans="1:13" ht="57.75">
      <c r="A7" s="1" t="str">
        <f t="shared" si="0"/>
        <v>2022-10-02</v>
      </c>
      <c r="B7" s="1" t="str">
        <f>"0650"</f>
        <v>0650</v>
      </c>
      <c r="C7" s="2" t="s">
        <v>28</v>
      </c>
      <c r="D7" s="2" t="s">
        <v>30</v>
      </c>
      <c r="E7" s="1" t="str">
        <f>"02"</f>
        <v>02</v>
      </c>
      <c r="F7" s="1">
        <v>3</v>
      </c>
      <c r="G7" s="1" t="s">
        <v>20</v>
      </c>
      <c r="I7" s="1" t="s">
        <v>17</v>
      </c>
      <c r="J7" s="4"/>
      <c r="K7" s="3" t="s">
        <v>29</v>
      </c>
      <c r="L7" s="1">
        <v>2018</v>
      </c>
      <c r="M7" s="1" t="s">
        <v>31</v>
      </c>
    </row>
    <row r="8" spans="1:13" ht="28.5">
      <c r="A8" s="1" t="str">
        <f t="shared" si="0"/>
        <v>2022-10-02</v>
      </c>
      <c r="B8" s="1" t="str">
        <f>"0715"</f>
        <v>0715</v>
      </c>
      <c r="C8" s="2" t="s">
        <v>32</v>
      </c>
      <c r="D8" s="2" t="s">
        <v>34</v>
      </c>
      <c r="E8" s="1" t="str">
        <f>"02"</f>
        <v>02</v>
      </c>
      <c r="F8" s="1">
        <v>3</v>
      </c>
      <c r="G8" s="1" t="s">
        <v>20</v>
      </c>
      <c r="I8" s="1" t="s">
        <v>17</v>
      </c>
      <c r="J8" s="4"/>
      <c r="K8" s="3" t="s">
        <v>33</v>
      </c>
      <c r="L8" s="1">
        <v>2018</v>
      </c>
      <c r="M8" s="1" t="s">
        <v>35</v>
      </c>
    </row>
    <row r="9" spans="1:14" ht="57.75">
      <c r="A9" s="1" t="str">
        <f t="shared" si="0"/>
        <v>2022-10-02</v>
      </c>
      <c r="B9" s="1" t="str">
        <f>"0730"</f>
        <v>0730</v>
      </c>
      <c r="C9" s="2" t="s">
        <v>36</v>
      </c>
      <c r="D9" s="2" t="s">
        <v>38</v>
      </c>
      <c r="E9" s="1" t="str">
        <f>"01"</f>
        <v>01</v>
      </c>
      <c r="F9" s="1">
        <v>3</v>
      </c>
      <c r="G9" s="1" t="s">
        <v>14</v>
      </c>
      <c r="I9" s="1" t="s">
        <v>17</v>
      </c>
      <c r="J9" s="4"/>
      <c r="K9" s="3" t="s">
        <v>37</v>
      </c>
      <c r="L9" s="1">
        <v>1985</v>
      </c>
      <c r="M9" s="1" t="s">
        <v>39</v>
      </c>
      <c r="N9" s="1" t="s">
        <v>23</v>
      </c>
    </row>
    <row r="10" spans="1:13" ht="57.75">
      <c r="A10" s="1" t="str">
        <f t="shared" si="0"/>
        <v>2022-10-02</v>
      </c>
      <c r="B10" s="1" t="str">
        <f>"0755"</f>
        <v>0755</v>
      </c>
      <c r="C10" s="2" t="s">
        <v>40</v>
      </c>
      <c r="D10" s="2" t="s">
        <v>42</v>
      </c>
      <c r="E10" s="1" t="str">
        <f>"02"</f>
        <v>02</v>
      </c>
      <c r="F10" s="1">
        <v>20</v>
      </c>
      <c r="G10" s="1" t="s">
        <v>20</v>
      </c>
      <c r="I10" s="1" t="s">
        <v>17</v>
      </c>
      <c r="J10" s="4"/>
      <c r="K10" s="3" t="s">
        <v>41</v>
      </c>
      <c r="L10" s="1">
        <v>2020</v>
      </c>
      <c r="M10" s="1" t="s">
        <v>31</v>
      </c>
    </row>
    <row r="11" spans="1:13" ht="43.5">
      <c r="A11" s="1" t="str">
        <f t="shared" si="0"/>
        <v>2022-10-02</v>
      </c>
      <c r="B11" s="1" t="str">
        <f>"0805"</f>
        <v>0805</v>
      </c>
      <c r="C11" s="2" t="s">
        <v>43</v>
      </c>
      <c r="D11" s="2" t="s">
        <v>418</v>
      </c>
      <c r="E11" s="1" t="str">
        <f>"01"</f>
        <v>01</v>
      </c>
      <c r="F11" s="1">
        <v>20</v>
      </c>
      <c r="G11" s="1" t="s">
        <v>20</v>
      </c>
      <c r="I11" s="1" t="s">
        <v>17</v>
      </c>
      <c r="J11" s="4"/>
      <c r="K11" s="3" t="s">
        <v>44</v>
      </c>
      <c r="L11" s="1">
        <v>2020</v>
      </c>
      <c r="M11" s="1" t="s">
        <v>31</v>
      </c>
    </row>
    <row r="12" spans="1:13" ht="43.5">
      <c r="A12" s="1" t="str">
        <f t="shared" si="0"/>
        <v>2022-10-02</v>
      </c>
      <c r="B12" s="1" t="str">
        <f>"0815"</f>
        <v>0815</v>
      </c>
      <c r="C12" s="2" t="s">
        <v>45</v>
      </c>
      <c r="D12" s="2" t="s">
        <v>47</v>
      </c>
      <c r="E12" s="1" t="str">
        <f>"02"</f>
        <v>02</v>
      </c>
      <c r="F12" s="1">
        <v>12</v>
      </c>
      <c r="G12" s="1" t="s">
        <v>20</v>
      </c>
      <c r="I12" s="1" t="s">
        <v>17</v>
      </c>
      <c r="J12" s="4"/>
      <c r="K12" s="3" t="s">
        <v>46</v>
      </c>
      <c r="L12" s="1">
        <v>2018</v>
      </c>
      <c r="M12" s="1" t="s">
        <v>48</v>
      </c>
    </row>
    <row r="13" spans="1:13" ht="43.5">
      <c r="A13" s="1" t="str">
        <f t="shared" si="0"/>
        <v>2022-10-02</v>
      </c>
      <c r="B13" s="1" t="str">
        <f>"0820"</f>
        <v>0820</v>
      </c>
      <c r="C13" s="2" t="s">
        <v>49</v>
      </c>
      <c r="D13" s="2" t="s">
        <v>51</v>
      </c>
      <c r="E13" s="1" t="str">
        <f>"01"</f>
        <v>01</v>
      </c>
      <c r="F13" s="1">
        <v>9</v>
      </c>
      <c r="G13" s="1" t="s">
        <v>20</v>
      </c>
      <c r="I13" s="1" t="s">
        <v>17</v>
      </c>
      <c r="J13" s="4"/>
      <c r="K13" s="3" t="s">
        <v>50</v>
      </c>
      <c r="L13" s="1">
        <v>2009</v>
      </c>
      <c r="M13" s="1" t="s">
        <v>27</v>
      </c>
    </row>
    <row r="14" spans="1:13" ht="28.5">
      <c r="A14" s="1" t="str">
        <f t="shared" si="0"/>
        <v>2022-10-02</v>
      </c>
      <c r="B14" s="1" t="str">
        <f>"0845"</f>
        <v>0845</v>
      </c>
      <c r="C14" s="2" t="s">
        <v>52</v>
      </c>
      <c r="D14" s="2" t="s">
        <v>54</v>
      </c>
      <c r="E14" s="1" t="str">
        <f>"3"</f>
        <v>3</v>
      </c>
      <c r="F14" s="1">
        <v>1</v>
      </c>
      <c r="G14" s="1" t="s">
        <v>20</v>
      </c>
      <c r="I14" s="1" t="s">
        <v>17</v>
      </c>
      <c r="J14" s="4"/>
      <c r="K14" s="3" t="s">
        <v>53</v>
      </c>
      <c r="L14" s="1">
        <v>0</v>
      </c>
      <c r="M14" s="1" t="s">
        <v>55</v>
      </c>
    </row>
    <row r="15" spans="1:14" ht="72">
      <c r="A15" s="7" t="str">
        <f t="shared" si="0"/>
        <v>2022-10-02</v>
      </c>
      <c r="B15" s="7" t="str">
        <f>"0900"</f>
        <v>0900</v>
      </c>
      <c r="C15" s="8" t="s">
        <v>103</v>
      </c>
      <c r="D15" s="8"/>
      <c r="E15" s="7" t="str">
        <f>"2022"</f>
        <v>2022</v>
      </c>
      <c r="F15" s="7">
        <v>1</v>
      </c>
      <c r="G15" s="7" t="s">
        <v>56</v>
      </c>
      <c r="H15" s="7"/>
      <c r="I15" s="7" t="s">
        <v>58</v>
      </c>
      <c r="J15" s="5" t="s">
        <v>433</v>
      </c>
      <c r="K15" s="6" t="s">
        <v>57</v>
      </c>
      <c r="L15" s="7">
        <v>2022</v>
      </c>
      <c r="M15" s="7" t="s">
        <v>18</v>
      </c>
      <c r="N15" s="7"/>
    </row>
    <row r="16" spans="1:13" ht="72">
      <c r="A16" s="1" t="str">
        <f t="shared" si="0"/>
        <v>2022-10-02</v>
      </c>
      <c r="B16" s="1" t="str">
        <f>"1730"</f>
        <v>1730</v>
      </c>
      <c r="C16" s="2" t="s">
        <v>59</v>
      </c>
      <c r="D16" s="2" t="s">
        <v>61</v>
      </c>
      <c r="E16" s="1" t="str">
        <f>"26"</f>
        <v>26</v>
      </c>
      <c r="F16" s="1">
        <v>12</v>
      </c>
      <c r="G16" s="1" t="s">
        <v>56</v>
      </c>
      <c r="I16" s="1" t="s">
        <v>17</v>
      </c>
      <c r="J16" s="4"/>
      <c r="K16" s="3" t="s">
        <v>60</v>
      </c>
      <c r="L16" s="1">
        <v>2018</v>
      </c>
      <c r="M16" s="1" t="s">
        <v>18</v>
      </c>
    </row>
    <row r="17" spans="1:13" ht="43.5">
      <c r="A17" s="1" t="str">
        <f t="shared" si="0"/>
        <v>2022-10-02</v>
      </c>
      <c r="B17" s="1" t="str">
        <f>"1800"</f>
        <v>1800</v>
      </c>
      <c r="C17" s="2" t="s">
        <v>62</v>
      </c>
      <c r="D17" s="2" t="s">
        <v>64</v>
      </c>
      <c r="E17" s="1" t="str">
        <f>"01"</f>
        <v>01</v>
      </c>
      <c r="F17" s="1">
        <v>5</v>
      </c>
      <c r="G17" s="1" t="s">
        <v>14</v>
      </c>
      <c r="I17" s="1" t="s">
        <v>17</v>
      </c>
      <c r="J17" s="4"/>
      <c r="K17" s="3" t="s">
        <v>63</v>
      </c>
      <c r="L17" s="1">
        <v>2020</v>
      </c>
      <c r="M17" s="1" t="s">
        <v>31</v>
      </c>
    </row>
    <row r="18" spans="1:13" ht="57.75">
      <c r="A18" s="1" t="str">
        <f t="shared" si="0"/>
        <v>2022-10-02</v>
      </c>
      <c r="B18" s="1" t="str">
        <f>"1830"</f>
        <v>1830</v>
      </c>
      <c r="C18" s="2" t="s">
        <v>65</v>
      </c>
      <c r="E18" s="1" t="str">
        <f>"2022"</f>
        <v>2022</v>
      </c>
      <c r="F18" s="1">
        <v>190</v>
      </c>
      <c r="G18" s="1" t="s">
        <v>56</v>
      </c>
      <c r="I18" s="1" t="s">
        <v>17</v>
      </c>
      <c r="J18" s="4"/>
      <c r="K18" s="3" t="s">
        <v>66</v>
      </c>
      <c r="L18" s="1">
        <v>0</v>
      </c>
      <c r="M18" s="1" t="s">
        <v>18</v>
      </c>
    </row>
    <row r="19" spans="1:14" ht="57.75">
      <c r="A19" s="7" t="str">
        <f t="shared" si="0"/>
        <v>2022-10-02</v>
      </c>
      <c r="B19" s="7" t="str">
        <f>"1840"</f>
        <v>1840</v>
      </c>
      <c r="C19" s="8" t="s">
        <v>67</v>
      </c>
      <c r="D19" s="8" t="s">
        <v>70</v>
      </c>
      <c r="E19" s="7" t="str">
        <f>"01"</f>
        <v>01</v>
      </c>
      <c r="F19" s="7">
        <v>2</v>
      </c>
      <c r="G19" s="7" t="s">
        <v>14</v>
      </c>
      <c r="H19" s="7" t="s">
        <v>68</v>
      </c>
      <c r="I19" s="7" t="s">
        <v>17</v>
      </c>
      <c r="J19" s="5" t="s">
        <v>434</v>
      </c>
      <c r="K19" s="6" t="s">
        <v>69</v>
      </c>
      <c r="L19" s="7">
        <v>2017</v>
      </c>
      <c r="M19" s="7" t="s">
        <v>71</v>
      </c>
      <c r="N19" s="7" t="s">
        <v>23</v>
      </c>
    </row>
    <row r="20" spans="1:14" ht="72">
      <c r="A20" s="7" t="str">
        <f t="shared" si="0"/>
        <v>2022-10-02</v>
      </c>
      <c r="B20" s="7" t="str">
        <f>"1940"</f>
        <v>1940</v>
      </c>
      <c r="C20" s="8" t="s">
        <v>72</v>
      </c>
      <c r="D20" s="8"/>
      <c r="E20" s="7" t="str">
        <f>" "</f>
        <v> </v>
      </c>
      <c r="F20" s="7">
        <v>0</v>
      </c>
      <c r="G20" s="7" t="s">
        <v>73</v>
      </c>
      <c r="H20" s="7" t="s">
        <v>68</v>
      </c>
      <c r="I20" s="7" t="s">
        <v>17</v>
      </c>
      <c r="J20" s="5" t="s">
        <v>435</v>
      </c>
      <c r="K20" s="6" t="s">
        <v>74</v>
      </c>
      <c r="L20" s="7">
        <v>2016</v>
      </c>
      <c r="M20" s="7" t="s">
        <v>18</v>
      </c>
      <c r="N20" s="7"/>
    </row>
    <row r="21" spans="1:14" ht="72">
      <c r="A21" s="7" t="str">
        <f t="shared" si="0"/>
        <v>2022-10-02</v>
      </c>
      <c r="B21" s="7" t="str">
        <f>"2040"</f>
        <v>2040</v>
      </c>
      <c r="C21" s="8" t="s">
        <v>75</v>
      </c>
      <c r="D21" s="8"/>
      <c r="E21" s="7" t="str">
        <f>" "</f>
        <v> </v>
      </c>
      <c r="F21" s="7">
        <v>0</v>
      </c>
      <c r="G21" s="7" t="s">
        <v>76</v>
      </c>
      <c r="H21" s="7" t="s">
        <v>77</v>
      </c>
      <c r="I21" s="7" t="s">
        <v>17</v>
      </c>
      <c r="J21" s="5" t="s">
        <v>435</v>
      </c>
      <c r="K21" s="6" t="s">
        <v>78</v>
      </c>
      <c r="L21" s="7">
        <v>2021</v>
      </c>
      <c r="M21" s="7" t="s">
        <v>18</v>
      </c>
      <c r="N21" s="7" t="s">
        <v>23</v>
      </c>
    </row>
    <row r="22" spans="1:14" ht="72">
      <c r="A22" s="7" t="str">
        <f t="shared" si="0"/>
        <v>2022-10-02</v>
      </c>
      <c r="B22" s="7" t="str">
        <f>"2140"</f>
        <v>2140</v>
      </c>
      <c r="C22" s="8" t="s">
        <v>79</v>
      </c>
      <c r="D22" s="8" t="s">
        <v>55</v>
      </c>
      <c r="E22" s="7" t="str">
        <f>" "</f>
        <v> </v>
      </c>
      <c r="F22" s="7">
        <v>0</v>
      </c>
      <c r="G22" s="7" t="s">
        <v>73</v>
      </c>
      <c r="H22" s="7" t="s">
        <v>80</v>
      </c>
      <c r="I22" s="7" t="s">
        <v>17</v>
      </c>
      <c r="J22" s="5" t="s">
        <v>436</v>
      </c>
      <c r="K22" s="6" t="s">
        <v>81</v>
      </c>
      <c r="L22" s="7">
        <v>2000</v>
      </c>
      <c r="M22" s="7" t="s">
        <v>71</v>
      </c>
      <c r="N22" s="7" t="s">
        <v>23</v>
      </c>
    </row>
    <row r="23" spans="1:13" ht="43.5">
      <c r="A23" s="1" t="str">
        <f t="shared" si="0"/>
        <v>2022-10-02</v>
      </c>
      <c r="B23" s="1" t="str">
        <f>"2335"</f>
        <v>2335</v>
      </c>
      <c r="C23" s="2" t="s">
        <v>82</v>
      </c>
      <c r="E23" s="1" t="str">
        <f>"00"</f>
        <v>00</v>
      </c>
      <c r="F23" s="1">
        <v>0</v>
      </c>
      <c r="G23" s="1" t="s">
        <v>20</v>
      </c>
      <c r="I23" s="1" t="s">
        <v>17</v>
      </c>
      <c r="J23" s="4"/>
      <c r="K23" s="3" t="s">
        <v>83</v>
      </c>
      <c r="L23" s="1">
        <v>2018</v>
      </c>
      <c r="M23" s="1" t="s">
        <v>31</v>
      </c>
    </row>
    <row r="24" spans="1:13" ht="72">
      <c r="A24" s="1" t="str">
        <f t="shared" si="0"/>
        <v>2022-10-02</v>
      </c>
      <c r="B24" s="1" t="str">
        <f>"2400"</f>
        <v>2400</v>
      </c>
      <c r="C24" s="2" t="s">
        <v>13</v>
      </c>
      <c r="E24" s="1" t="str">
        <f aca="true" t="shared" si="1" ref="E24:E30">"02"</f>
        <v>02</v>
      </c>
      <c r="F24" s="1">
        <v>7</v>
      </c>
      <c r="G24" s="1" t="s">
        <v>14</v>
      </c>
      <c r="H24" s="1" t="s">
        <v>15</v>
      </c>
      <c r="I24" s="1" t="s">
        <v>17</v>
      </c>
      <c r="J24" s="4"/>
      <c r="K24" s="3" t="s">
        <v>16</v>
      </c>
      <c r="L24" s="1">
        <v>2011</v>
      </c>
      <c r="M24" s="1" t="s">
        <v>18</v>
      </c>
    </row>
    <row r="25" spans="1:13" ht="72">
      <c r="A25" s="1" t="str">
        <f t="shared" si="0"/>
        <v>2022-10-02</v>
      </c>
      <c r="B25" s="1" t="str">
        <f>"2500"</f>
        <v>2500</v>
      </c>
      <c r="C25" s="2" t="s">
        <v>13</v>
      </c>
      <c r="E25" s="1" t="str">
        <f t="shared" si="1"/>
        <v>02</v>
      </c>
      <c r="F25" s="1">
        <v>7</v>
      </c>
      <c r="G25" s="1" t="s">
        <v>14</v>
      </c>
      <c r="H25" s="1" t="s">
        <v>15</v>
      </c>
      <c r="I25" s="1" t="s">
        <v>17</v>
      </c>
      <c r="J25" s="4"/>
      <c r="K25" s="3" t="s">
        <v>16</v>
      </c>
      <c r="L25" s="1">
        <v>2011</v>
      </c>
      <c r="M25" s="1" t="s">
        <v>18</v>
      </c>
    </row>
    <row r="26" spans="1:13" ht="72">
      <c r="A26" s="1" t="str">
        <f t="shared" si="0"/>
        <v>2022-10-02</v>
      </c>
      <c r="B26" s="1" t="str">
        <f>"2600"</f>
        <v>2600</v>
      </c>
      <c r="C26" s="2" t="s">
        <v>13</v>
      </c>
      <c r="E26" s="1" t="str">
        <f t="shared" si="1"/>
        <v>02</v>
      </c>
      <c r="F26" s="1">
        <v>7</v>
      </c>
      <c r="G26" s="1" t="s">
        <v>14</v>
      </c>
      <c r="H26" s="1" t="s">
        <v>15</v>
      </c>
      <c r="I26" s="1" t="s">
        <v>17</v>
      </c>
      <c r="J26" s="4"/>
      <c r="K26" s="3" t="s">
        <v>16</v>
      </c>
      <c r="L26" s="1">
        <v>2011</v>
      </c>
      <c r="M26" s="1" t="s">
        <v>18</v>
      </c>
    </row>
    <row r="27" spans="1:13" ht="72">
      <c r="A27" s="1" t="str">
        <f t="shared" si="0"/>
        <v>2022-10-02</v>
      </c>
      <c r="B27" s="1" t="str">
        <f>"2700"</f>
        <v>2700</v>
      </c>
      <c r="C27" s="2" t="s">
        <v>13</v>
      </c>
      <c r="E27" s="1" t="str">
        <f t="shared" si="1"/>
        <v>02</v>
      </c>
      <c r="F27" s="1">
        <v>7</v>
      </c>
      <c r="G27" s="1" t="s">
        <v>14</v>
      </c>
      <c r="H27" s="1" t="s">
        <v>15</v>
      </c>
      <c r="I27" s="1" t="s">
        <v>17</v>
      </c>
      <c r="J27" s="4"/>
      <c r="K27" s="3" t="s">
        <v>16</v>
      </c>
      <c r="L27" s="1">
        <v>2011</v>
      </c>
      <c r="M27" s="1" t="s">
        <v>18</v>
      </c>
    </row>
    <row r="28" spans="1:13" ht="72">
      <c r="A28" s="1" t="str">
        <f t="shared" si="0"/>
        <v>2022-10-02</v>
      </c>
      <c r="B28" s="1" t="str">
        <f>"2800"</f>
        <v>2800</v>
      </c>
      <c r="C28" s="2" t="s">
        <v>13</v>
      </c>
      <c r="E28" s="1" t="str">
        <f t="shared" si="1"/>
        <v>02</v>
      </c>
      <c r="F28" s="1">
        <v>7</v>
      </c>
      <c r="G28" s="1" t="s">
        <v>14</v>
      </c>
      <c r="H28" s="1" t="s">
        <v>15</v>
      </c>
      <c r="I28" s="1" t="s">
        <v>17</v>
      </c>
      <c r="J28" s="4"/>
      <c r="K28" s="3" t="s">
        <v>16</v>
      </c>
      <c r="L28" s="1">
        <v>2011</v>
      </c>
      <c r="M28" s="1" t="s">
        <v>18</v>
      </c>
    </row>
    <row r="29" spans="1:13" ht="72">
      <c r="A29" s="1" t="str">
        <f aca="true" t="shared" si="2" ref="A29:A56">"2022-10-03"</f>
        <v>2022-10-03</v>
      </c>
      <c r="B29" s="1" t="str">
        <f>"0500"</f>
        <v>0500</v>
      </c>
      <c r="C29" s="2" t="s">
        <v>13</v>
      </c>
      <c r="E29" s="1" t="str">
        <f t="shared" si="1"/>
        <v>02</v>
      </c>
      <c r="F29" s="1">
        <v>7</v>
      </c>
      <c r="G29" s="1" t="s">
        <v>14</v>
      </c>
      <c r="H29" s="1" t="s">
        <v>15</v>
      </c>
      <c r="I29" s="1" t="s">
        <v>17</v>
      </c>
      <c r="J29" s="4"/>
      <c r="K29" s="3" t="s">
        <v>16</v>
      </c>
      <c r="L29" s="1">
        <v>2011</v>
      </c>
      <c r="M29" s="1" t="s">
        <v>18</v>
      </c>
    </row>
    <row r="30" spans="1:13" ht="28.5">
      <c r="A30" s="1" t="str">
        <f t="shared" si="2"/>
        <v>2022-10-03</v>
      </c>
      <c r="B30" s="1" t="str">
        <f>"0600"</f>
        <v>0600</v>
      </c>
      <c r="C30" s="2" t="s">
        <v>19</v>
      </c>
      <c r="D30" s="2" t="s">
        <v>84</v>
      </c>
      <c r="E30" s="1" t="str">
        <f t="shared" si="1"/>
        <v>02</v>
      </c>
      <c r="F30" s="1">
        <v>4</v>
      </c>
      <c r="G30" s="1" t="s">
        <v>14</v>
      </c>
      <c r="I30" s="1" t="s">
        <v>17</v>
      </c>
      <c r="J30" s="4"/>
      <c r="K30" s="3" t="s">
        <v>21</v>
      </c>
      <c r="L30" s="1">
        <v>2019</v>
      </c>
      <c r="M30" s="1" t="s">
        <v>18</v>
      </c>
    </row>
    <row r="31" spans="1:13" ht="72">
      <c r="A31" s="1" t="str">
        <f t="shared" si="2"/>
        <v>2022-10-03</v>
      </c>
      <c r="B31" s="1" t="str">
        <f>"0625"</f>
        <v>0625</v>
      </c>
      <c r="C31" s="2" t="s">
        <v>24</v>
      </c>
      <c r="D31" s="2" t="s">
        <v>86</v>
      </c>
      <c r="E31" s="1" t="str">
        <f>"01"</f>
        <v>01</v>
      </c>
      <c r="F31" s="1">
        <v>16</v>
      </c>
      <c r="G31" s="1" t="s">
        <v>20</v>
      </c>
      <c r="I31" s="1" t="s">
        <v>17</v>
      </c>
      <c r="J31" s="4"/>
      <c r="K31" s="3" t="s">
        <v>85</v>
      </c>
      <c r="L31" s="1">
        <v>2019</v>
      </c>
      <c r="M31" s="1" t="s">
        <v>27</v>
      </c>
    </row>
    <row r="32" spans="1:13" ht="57.75">
      <c r="A32" s="1" t="str">
        <f t="shared" si="2"/>
        <v>2022-10-03</v>
      </c>
      <c r="B32" s="1" t="str">
        <f>"0650"</f>
        <v>0650</v>
      </c>
      <c r="C32" s="2" t="s">
        <v>28</v>
      </c>
      <c r="D32" s="2" t="s">
        <v>88</v>
      </c>
      <c r="E32" s="1" t="str">
        <f>"02"</f>
        <v>02</v>
      </c>
      <c r="F32" s="1">
        <v>4</v>
      </c>
      <c r="G32" s="1" t="s">
        <v>20</v>
      </c>
      <c r="I32" s="1" t="s">
        <v>17</v>
      </c>
      <c r="J32" s="4"/>
      <c r="K32" s="3" t="s">
        <v>87</v>
      </c>
      <c r="L32" s="1">
        <v>2018</v>
      </c>
      <c r="M32" s="1" t="s">
        <v>31</v>
      </c>
    </row>
    <row r="33" spans="1:13" ht="28.5">
      <c r="A33" s="1" t="str">
        <f t="shared" si="2"/>
        <v>2022-10-03</v>
      </c>
      <c r="B33" s="1" t="str">
        <f>"0715"</f>
        <v>0715</v>
      </c>
      <c r="C33" s="2" t="s">
        <v>32</v>
      </c>
      <c r="D33" s="2" t="s">
        <v>90</v>
      </c>
      <c r="E33" s="1" t="str">
        <f>"02"</f>
        <v>02</v>
      </c>
      <c r="F33" s="1">
        <v>4</v>
      </c>
      <c r="G33" s="1" t="s">
        <v>20</v>
      </c>
      <c r="I33" s="1" t="s">
        <v>17</v>
      </c>
      <c r="J33" s="4"/>
      <c r="K33" s="3" t="s">
        <v>89</v>
      </c>
      <c r="L33" s="1">
        <v>2018</v>
      </c>
      <c r="M33" s="1" t="s">
        <v>35</v>
      </c>
    </row>
    <row r="34" spans="1:14" ht="57.75">
      <c r="A34" s="1" t="str">
        <f t="shared" si="2"/>
        <v>2022-10-03</v>
      </c>
      <c r="B34" s="1" t="str">
        <f>"0730"</f>
        <v>0730</v>
      </c>
      <c r="C34" s="2" t="s">
        <v>36</v>
      </c>
      <c r="D34" s="2" t="s">
        <v>419</v>
      </c>
      <c r="E34" s="1" t="str">
        <f>"01"</f>
        <v>01</v>
      </c>
      <c r="F34" s="1">
        <v>4</v>
      </c>
      <c r="G34" s="1" t="s">
        <v>20</v>
      </c>
      <c r="I34" s="1" t="s">
        <v>17</v>
      </c>
      <c r="J34" s="4"/>
      <c r="K34" s="3" t="s">
        <v>91</v>
      </c>
      <c r="L34" s="1">
        <v>1985</v>
      </c>
      <c r="M34" s="1" t="s">
        <v>39</v>
      </c>
      <c r="N34" s="1" t="s">
        <v>23</v>
      </c>
    </row>
    <row r="35" spans="1:13" ht="72">
      <c r="A35" s="1" t="str">
        <f t="shared" si="2"/>
        <v>2022-10-03</v>
      </c>
      <c r="B35" s="1" t="str">
        <f>"0755"</f>
        <v>0755</v>
      </c>
      <c r="C35" s="2" t="s">
        <v>40</v>
      </c>
      <c r="D35" s="2" t="s">
        <v>93</v>
      </c>
      <c r="E35" s="1" t="str">
        <f>"02"</f>
        <v>02</v>
      </c>
      <c r="F35" s="1">
        <v>1</v>
      </c>
      <c r="G35" s="1" t="s">
        <v>20</v>
      </c>
      <c r="I35" s="1" t="s">
        <v>17</v>
      </c>
      <c r="J35" s="4"/>
      <c r="K35" s="3" t="s">
        <v>92</v>
      </c>
      <c r="L35" s="1">
        <v>2020</v>
      </c>
      <c r="M35" s="1" t="s">
        <v>31</v>
      </c>
    </row>
    <row r="36" spans="1:13" ht="72">
      <c r="A36" s="1" t="str">
        <f t="shared" si="2"/>
        <v>2022-10-03</v>
      </c>
      <c r="B36" s="1" t="str">
        <f>"0805"</f>
        <v>0805</v>
      </c>
      <c r="C36" s="2" t="s">
        <v>43</v>
      </c>
      <c r="D36" s="2" t="s">
        <v>95</v>
      </c>
      <c r="E36" s="1" t="str">
        <f>"01"</f>
        <v>01</v>
      </c>
      <c r="F36" s="1">
        <v>21</v>
      </c>
      <c r="G36" s="1" t="s">
        <v>14</v>
      </c>
      <c r="I36" s="1" t="s">
        <v>17</v>
      </c>
      <c r="J36" s="4"/>
      <c r="K36" s="3" t="s">
        <v>94</v>
      </c>
      <c r="L36" s="1">
        <v>2020</v>
      </c>
      <c r="M36" s="1" t="s">
        <v>31</v>
      </c>
    </row>
    <row r="37" spans="1:13" ht="57.75">
      <c r="A37" s="1" t="str">
        <f t="shared" si="2"/>
        <v>2022-10-03</v>
      </c>
      <c r="B37" s="1" t="str">
        <f>"0815"</f>
        <v>0815</v>
      </c>
      <c r="C37" s="2" t="s">
        <v>96</v>
      </c>
      <c r="D37" s="2" t="s">
        <v>98</v>
      </c>
      <c r="E37" s="1" t="str">
        <f>"03"</f>
        <v>03</v>
      </c>
      <c r="F37" s="1">
        <v>1</v>
      </c>
      <c r="G37" s="1" t="s">
        <v>20</v>
      </c>
      <c r="I37" s="1" t="s">
        <v>17</v>
      </c>
      <c r="J37" s="4"/>
      <c r="K37" s="3" t="s">
        <v>97</v>
      </c>
      <c r="L37" s="1">
        <v>2020</v>
      </c>
      <c r="M37" s="1" t="s">
        <v>48</v>
      </c>
    </row>
    <row r="38" spans="1:13" ht="43.5">
      <c r="A38" s="1" t="str">
        <f t="shared" si="2"/>
        <v>2022-10-03</v>
      </c>
      <c r="B38" s="1" t="str">
        <f>"0820"</f>
        <v>0820</v>
      </c>
      <c r="C38" s="2" t="s">
        <v>49</v>
      </c>
      <c r="D38" s="2" t="s">
        <v>100</v>
      </c>
      <c r="E38" s="1" t="str">
        <f>"01"</f>
        <v>01</v>
      </c>
      <c r="F38" s="1">
        <v>10</v>
      </c>
      <c r="G38" s="1" t="s">
        <v>20</v>
      </c>
      <c r="I38" s="1" t="s">
        <v>17</v>
      </c>
      <c r="J38" s="4"/>
      <c r="K38" s="3" t="s">
        <v>99</v>
      </c>
      <c r="L38" s="1">
        <v>2009</v>
      </c>
      <c r="M38" s="1" t="s">
        <v>27</v>
      </c>
    </row>
    <row r="39" spans="1:13" ht="28.5">
      <c r="A39" s="1" t="str">
        <f t="shared" si="2"/>
        <v>2022-10-03</v>
      </c>
      <c r="B39" s="1" t="str">
        <f>"0845"</f>
        <v>0845</v>
      </c>
      <c r="C39" s="2" t="s">
        <v>52</v>
      </c>
      <c r="D39" s="2" t="s">
        <v>102</v>
      </c>
      <c r="E39" s="1" t="str">
        <f>"3"</f>
        <v>3</v>
      </c>
      <c r="F39" s="1">
        <v>3</v>
      </c>
      <c r="G39" s="1" t="s">
        <v>20</v>
      </c>
      <c r="I39" s="1" t="s">
        <v>17</v>
      </c>
      <c r="J39" s="4"/>
      <c r="K39" s="3" t="s">
        <v>101</v>
      </c>
      <c r="L39" s="1">
        <v>0</v>
      </c>
      <c r="M39" s="1" t="s">
        <v>55</v>
      </c>
    </row>
    <row r="40" spans="1:14" ht="72">
      <c r="A40" s="7" t="str">
        <f t="shared" si="2"/>
        <v>2022-10-03</v>
      </c>
      <c r="B40" s="7" t="str">
        <f>"0900"</f>
        <v>0900</v>
      </c>
      <c r="C40" s="8" t="s">
        <v>103</v>
      </c>
      <c r="D40" s="8"/>
      <c r="E40" s="7" t="str">
        <f>"2022"</f>
        <v>2022</v>
      </c>
      <c r="F40" s="7">
        <v>2</v>
      </c>
      <c r="G40" s="7" t="s">
        <v>56</v>
      </c>
      <c r="H40" s="7"/>
      <c r="I40" s="7" t="s">
        <v>58</v>
      </c>
      <c r="J40" s="5" t="s">
        <v>433</v>
      </c>
      <c r="K40" s="6" t="s">
        <v>57</v>
      </c>
      <c r="L40" s="7">
        <v>2022</v>
      </c>
      <c r="M40" s="7" t="s">
        <v>18</v>
      </c>
      <c r="N40" s="7"/>
    </row>
    <row r="41" spans="1:14" ht="72">
      <c r="A41" s="7" t="str">
        <f t="shared" si="2"/>
        <v>2022-10-03</v>
      </c>
      <c r="B41" s="7" t="str">
        <f>"1430"</f>
        <v>1430</v>
      </c>
      <c r="C41" s="8" t="s">
        <v>103</v>
      </c>
      <c r="D41" s="8"/>
      <c r="E41" s="7" t="str">
        <f>"2022"</f>
        <v>2022</v>
      </c>
      <c r="F41" s="7">
        <v>3</v>
      </c>
      <c r="G41" s="7"/>
      <c r="H41" s="7"/>
      <c r="I41" s="7" t="s">
        <v>58</v>
      </c>
      <c r="J41" s="5" t="s">
        <v>433</v>
      </c>
      <c r="K41" s="6" t="s">
        <v>57</v>
      </c>
      <c r="L41" s="7">
        <v>2022</v>
      </c>
      <c r="M41" s="7" t="s">
        <v>18</v>
      </c>
      <c r="N41" s="7"/>
    </row>
    <row r="42" spans="1:13" ht="72">
      <c r="A42" s="1" t="str">
        <f t="shared" si="2"/>
        <v>2022-10-03</v>
      </c>
      <c r="B42" s="1" t="str">
        <f>"1730"</f>
        <v>1730</v>
      </c>
      <c r="C42" s="2" t="s">
        <v>104</v>
      </c>
      <c r="D42" s="2" t="s">
        <v>106</v>
      </c>
      <c r="E42" s="1" t="str">
        <f>"26"</f>
        <v>26</v>
      </c>
      <c r="F42" s="1">
        <v>10</v>
      </c>
      <c r="G42" s="1" t="s">
        <v>56</v>
      </c>
      <c r="I42" s="1" t="s">
        <v>17</v>
      </c>
      <c r="J42" s="4"/>
      <c r="K42" s="3" t="s">
        <v>105</v>
      </c>
      <c r="L42" s="1">
        <v>2018</v>
      </c>
      <c r="M42" s="1" t="s">
        <v>18</v>
      </c>
    </row>
    <row r="43" spans="1:13" ht="43.5">
      <c r="A43" s="1" t="str">
        <f t="shared" si="2"/>
        <v>2022-10-03</v>
      </c>
      <c r="B43" s="1" t="str">
        <f>"1800"</f>
        <v>1800</v>
      </c>
      <c r="C43" s="2" t="s">
        <v>107</v>
      </c>
      <c r="D43" s="2" t="s">
        <v>109</v>
      </c>
      <c r="E43" s="1" t="str">
        <f>"2020"</f>
        <v>2020</v>
      </c>
      <c r="F43" s="1">
        <v>9</v>
      </c>
      <c r="G43" s="1" t="s">
        <v>20</v>
      </c>
      <c r="I43" s="1" t="s">
        <v>17</v>
      </c>
      <c r="J43" s="4"/>
      <c r="K43" s="3" t="s">
        <v>108</v>
      </c>
      <c r="L43" s="1">
        <v>2020</v>
      </c>
      <c r="M43" s="1" t="s">
        <v>18</v>
      </c>
    </row>
    <row r="44" spans="1:13" ht="57.75">
      <c r="A44" s="1" t="str">
        <f t="shared" si="2"/>
        <v>2022-10-03</v>
      </c>
      <c r="B44" s="1" t="str">
        <f>"1830"</f>
        <v>1830</v>
      </c>
      <c r="C44" s="2" t="s">
        <v>65</v>
      </c>
      <c r="E44" s="1" t="str">
        <f>"2022"</f>
        <v>2022</v>
      </c>
      <c r="F44" s="1">
        <v>191</v>
      </c>
      <c r="G44" s="1" t="s">
        <v>56</v>
      </c>
      <c r="J44" s="4"/>
      <c r="K44" s="3" t="s">
        <v>66</v>
      </c>
      <c r="L44" s="1">
        <v>0</v>
      </c>
      <c r="M44" s="1" t="s">
        <v>18</v>
      </c>
    </row>
    <row r="45" spans="1:14" ht="57.75">
      <c r="A45" s="7" t="str">
        <f t="shared" si="2"/>
        <v>2022-10-03</v>
      </c>
      <c r="B45" s="7" t="str">
        <f>"1840"</f>
        <v>1840</v>
      </c>
      <c r="C45" s="8" t="s">
        <v>110</v>
      </c>
      <c r="D45" s="8" t="s">
        <v>420</v>
      </c>
      <c r="E45" s="7" t="str">
        <f>"01"</f>
        <v>01</v>
      </c>
      <c r="F45" s="7">
        <v>6</v>
      </c>
      <c r="G45" s="7" t="s">
        <v>20</v>
      </c>
      <c r="H45" s="7"/>
      <c r="I45" s="7" t="s">
        <v>17</v>
      </c>
      <c r="J45" s="5" t="s">
        <v>434</v>
      </c>
      <c r="K45" s="6" t="s">
        <v>111</v>
      </c>
      <c r="L45" s="7">
        <v>2015</v>
      </c>
      <c r="M45" s="7" t="s">
        <v>27</v>
      </c>
      <c r="N45" s="7" t="s">
        <v>23</v>
      </c>
    </row>
    <row r="46" spans="1:14" ht="57.75">
      <c r="A46" s="7" t="str">
        <f t="shared" si="2"/>
        <v>2022-10-03</v>
      </c>
      <c r="B46" s="7" t="str">
        <f>"1930"</f>
        <v>1930</v>
      </c>
      <c r="C46" s="8" t="s">
        <v>112</v>
      </c>
      <c r="D46" s="8"/>
      <c r="E46" s="7" t="str">
        <f>"01"</f>
        <v>01</v>
      </c>
      <c r="F46" s="7">
        <v>1</v>
      </c>
      <c r="G46" s="7" t="s">
        <v>14</v>
      </c>
      <c r="H46" s="7" t="s">
        <v>113</v>
      </c>
      <c r="I46" s="7" t="s">
        <v>17</v>
      </c>
      <c r="J46" s="5" t="s">
        <v>437</v>
      </c>
      <c r="K46" s="6" t="s">
        <v>114</v>
      </c>
      <c r="L46" s="7">
        <v>2020</v>
      </c>
      <c r="M46" s="7" t="s">
        <v>27</v>
      </c>
      <c r="N46" s="7"/>
    </row>
    <row r="47" spans="1:14" ht="72">
      <c r="A47" s="7" t="str">
        <f t="shared" si="2"/>
        <v>2022-10-03</v>
      </c>
      <c r="B47" s="7" t="str">
        <f>"2030"</f>
        <v>2030</v>
      </c>
      <c r="C47" s="8" t="s">
        <v>115</v>
      </c>
      <c r="D47" s="8" t="s">
        <v>117</v>
      </c>
      <c r="E47" s="7" t="str">
        <f>"01"</f>
        <v>01</v>
      </c>
      <c r="F47" s="7">
        <v>67</v>
      </c>
      <c r="G47" s="7" t="s">
        <v>14</v>
      </c>
      <c r="H47" s="7"/>
      <c r="I47" s="7"/>
      <c r="J47" s="5" t="s">
        <v>438</v>
      </c>
      <c r="K47" s="6" t="s">
        <v>116</v>
      </c>
      <c r="L47" s="7">
        <v>2019</v>
      </c>
      <c r="M47" s="7" t="s">
        <v>18</v>
      </c>
      <c r="N47" s="7"/>
    </row>
    <row r="48" spans="1:14" ht="72">
      <c r="A48" s="7" t="str">
        <f t="shared" si="2"/>
        <v>2022-10-03</v>
      </c>
      <c r="B48" s="7" t="str">
        <f>"2130"</f>
        <v>2130</v>
      </c>
      <c r="C48" s="8" t="s">
        <v>118</v>
      </c>
      <c r="D48" s="8"/>
      <c r="E48" s="7" t="str">
        <f>" "</f>
        <v> </v>
      </c>
      <c r="F48" s="7">
        <v>0</v>
      </c>
      <c r="G48" s="7"/>
      <c r="H48" s="7"/>
      <c r="I48" s="7"/>
      <c r="J48" s="5" t="s">
        <v>455</v>
      </c>
      <c r="K48" s="6" t="s">
        <v>432</v>
      </c>
      <c r="L48" s="7">
        <v>2020</v>
      </c>
      <c r="M48" s="7" t="s">
        <v>18</v>
      </c>
      <c r="N48" s="7"/>
    </row>
    <row r="49" spans="1:14" ht="57.75">
      <c r="A49" s="7" t="str">
        <f t="shared" si="2"/>
        <v>2022-10-03</v>
      </c>
      <c r="B49" s="7" t="str">
        <f>"2300"</f>
        <v>2300</v>
      </c>
      <c r="C49" s="8" t="s">
        <v>119</v>
      </c>
      <c r="D49" s="8" t="s">
        <v>122</v>
      </c>
      <c r="E49" s="7" t="str">
        <f>"01"</f>
        <v>01</v>
      </c>
      <c r="F49" s="7">
        <v>11</v>
      </c>
      <c r="G49" s="7" t="s">
        <v>76</v>
      </c>
      <c r="H49" s="7" t="s">
        <v>120</v>
      </c>
      <c r="I49" s="7" t="s">
        <v>17</v>
      </c>
      <c r="J49" s="5" t="s">
        <v>439</v>
      </c>
      <c r="K49" s="6" t="s">
        <v>121</v>
      </c>
      <c r="L49" s="7">
        <v>2017</v>
      </c>
      <c r="M49" s="7" t="s">
        <v>27</v>
      </c>
      <c r="N49" s="7" t="s">
        <v>23</v>
      </c>
    </row>
    <row r="50" spans="1:14" ht="43.5">
      <c r="A50" s="7" t="str">
        <f t="shared" si="2"/>
        <v>2022-10-03</v>
      </c>
      <c r="B50" s="7" t="str">
        <f>"2350"</f>
        <v>2350</v>
      </c>
      <c r="C50" s="8" t="s">
        <v>119</v>
      </c>
      <c r="D50" s="8" t="s">
        <v>124</v>
      </c>
      <c r="E50" s="7" t="str">
        <f>"01"</f>
        <v>01</v>
      </c>
      <c r="F50" s="7">
        <v>12</v>
      </c>
      <c r="G50" s="7" t="s">
        <v>76</v>
      </c>
      <c r="H50" s="7" t="s">
        <v>120</v>
      </c>
      <c r="I50" s="7" t="s">
        <v>17</v>
      </c>
      <c r="J50" s="5" t="s">
        <v>439</v>
      </c>
      <c r="K50" s="6" t="s">
        <v>123</v>
      </c>
      <c r="L50" s="7">
        <v>2017</v>
      </c>
      <c r="M50" s="7" t="s">
        <v>27</v>
      </c>
      <c r="N50" s="7" t="s">
        <v>23</v>
      </c>
    </row>
    <row r="51" spans="1:13" ht="57.75">
      <c r="A51" s="1" t="str">
        <f t="shared" si="2"/>
        <v>2022-10-03</v>
      </c>
      <c r="B51" s="1" t="str">
        <f>"2440"</f>
        <v>2440</v>
      </c>
      <c r="C51" s="2" t="s">
        <v>125</v>
      </c>
      <c r="E51" s="1" t="str">
        <f>"2020"</f>
        <v>2020</v>
      </c>
      <c r="F51" s="1">
        <v>121</v>
      </c>
      <c r="G51" s="1" t="s">
        <v>56</v>
      </c>
      <c r="J51" s="4"/>
      <c r="K51" s="3" t="s">
        <v>126</v>
      </c>
      <c r="L51" s="1">
        <v>2020</v>
      </c>
      <c r="M51" s="1" t="s">
        <v>31</v>
      </c>
    </row>
    <row r="52" spans="1:13" ht="57.75">
      <c r="A52" s="1" t="str">
        <f t="shared" si="2"/>
        <v>2022-10-03</v>
      </c>
      <c r="B52" s="1" t="str">
        <f>"2510"</f>
        <v>2510</v>
      </c>
      <c r="C52" s="2" t="s">
        <v>127</v>
      </c>
      <c r="D52" s="2" t="s">
        <v>129</v>
      </c>
      <c r="E52" s="1" t="str">
        <f>"2020"</f>
        <v>2020</v>
      </c>
      <c r="F52" s="1">
        <v>18</v>
      </c>
      <c r="G52" s="1" t="s">
        <v>20</v>
      </c>
      <c r="I52" s="1" t="s">
        <v>17</v>
      </c>
      <c r="J52" s="4"/>
      <c r="K52" s="3" t="s">
        <v>128</v>
      </c>
      <c r="L52" s="1">
        <v>2020</v>
      </c>
      <c r="M52" s="1" t="s">
        <v>18</v>
      </c>
    </row>
    <row r="53" spans="1:13" ht="72">
      <c r="A53" s="1" t="str">
        <f t="shared" si="2"/>
        <v>2022-10-03</v>
      </c>
      <c r="B53" s="1" t="str">
        <f>"2530"</f>
        <v>2530</v>
      </c>
      <c r="C53" s="2" t="s">
        <v>13</v>
      </c>
      <c r="E53" s="1" t="str">
        <f aca="true" t="shared" si="3" ref="E53:E58">"02"</f>
        <v>02</v>
      </c>
      <c r="F53" s="1">
        <v>8</v>
      </c>
      <c r="G53" s="1" t="s">
        <v>14</v>
      </c>
      <c r="H53" s="1" t="s">
        <v>15</v>
      </c>
      <c r="I53" s="1" t="s">
        <v>17</v>
      </c>
      <c r="J53" s="4"/>
      <c r="K53" s="3" t="s">
        <v>16</v>
      </c>
      <c r="L53" s="1">
        <v>2011</v>
      </c>
      <c r="M53" s="1" t="s">
        <v>18</v>
      </c>
    </row>
    <row r="54" spans="1:13" ht="72">
      <c r="A54" s="1" t="str">
        <f t="shared" si="2"/>
        <v>2022-10-03</v>
      </c>
      <c r="B54" s="1" t="str">
        <f>"2630"</f>
        <v>2630</v>
      </c>
      <c r="C54" s="2" t="s">
        <v>13</v>
      </c>
      <c r="E54" s="1" t="str">
        <f t="shared" si="3"/>
        <v>02</v>
      </c>
      <c r="F54" s="1">
        <v>8</v>
      </c>
      <c r="G54" s="1" t="s">
        <v>14</v>
      </c>
      <c r="H54" s="1" t="s">
        <v>15</v>
      </c>
      <c r="I54" s="1" t="s">
        <v>17</v>
      </c>
      <c r="J54" s="4"/>
      <c r="K54" s="3" t="s">
        <v>16</v>
      </c>
      <c r="L54" s="1">
        <v>2011</v>
      </c>
      <c r="M54" s="1" t="s">
        <v>18</v>
      </c>
    </row>
    <row r="55" spans="1:13" ht="72">
      <c r="A55" s="1" t="str">
        <f t="shared" si="2"/>
        <v>2022-10-03</v>
      </c>
      <c r="B55" s="1" t="str">
        <f>"2710"</f>
        <v>2710</v>
      </c>
      <c r="C55" s="2" t="s">
        <v>13</v>
      </c>
      <c r="E55" s="1" t="str">
        <f t="shared" si="3"/>
        <v>02</v>
      </c>
      <c r="F55" s="1">
        <v>8</v>
      </c>
      <c r="G55" s="1" t="s">
        <v>14</v>
      </c>
      <c r="H55" s="1" t="s">
        <v>15</v>
      </c>
      <c r="I55" s="1" t="s">
        <v>17</v>
      </c>
      <c r="J55" s="4"/>
      <c r="K55" s="3" t="s">
        <v>16</v>
      </c>
      <c r="L55" s="1">
        <v>2011</v>
      </c>
      <c r="M55" s="1" t="s">
        <v>18</v>
      </c>
    </row>
    <row r="56" spans="1:13" ht="72">
      <c r="A56" s="1" t="str">
        <f t="shared" si="2"/>
        <v>2022-10-03</v>
      </c>
      <c r="B56" s="1" t="str">
        <f>"2805"</f>
        <v>2805</v>
      </c>
      <c r="C56" s="2" t="s">
        <v>13</v>
      </c>
      <c r="E56" s="1" t="str">
        <f t="shared" si="3"/>
        <v>02</v>
      </c>
      <c r="F56" s="1">
        <v>8</v>
      </c>
      <c r="G56" s="1" t="s">
        <v>14</v>
      </c>
      <c r="H56" s="1" t="s">
        <v>15</v>
      </c>
      <c r="I56" s="1" t="s">
        <v>17</v>
      </c>
      <c r="J56" s="4"/>
      <c r="K56" s="3" t="s">
        <v>16</v>
      </c>
      <c r="L56" s="1">
        <v>2011</v>
      </c>
      <c r="M56" s="1" t="s">
        <v>18</v>
      </c>
    </row>
    <row r="57" spans="1:13" ht="72">
      <c r="A57" s="1" t="str">
        <f aca="true" t="shared" si="4" ref="A57:A99">"2022-10-04"</f>
        <v>2022-10-04</v>
      </c>
      <c r="B57" s="1" t="str">
        <f>"0500"</f>
        <v>0500</v>
      </c>
      <c r="C57" s="2" t="s">
        <v>13</v>
      </c>
      <c r="E57" s="1" t="str">
        <f t="shared" si="3"/>
        <v>02</v>
      </c>
      <c r="F57" s="1">
        <v>8</v>
      </c>
      <c r="G57" s="1" t="s">
        <v>14</v>
      </c>
      <c r="H57" s="1" t="s">
        <v>15</v>
      </c>
      <c r="I57" s="1" t="s">
        <v>17</v>
      </c>
      <c r="J57" s="4"/>
      <c r="K57" s="3" t="s">
        <v>16</v>
      </c>
      <c r="L57" s="1">
        <v>2011</v>
      </c>
      <c r="M57" s="1" t="s">
        <v>18</v>
      </c>
    </row>
    <row r="58" spans="1:13" ht="28.5">
      <c r="A58" s="1" t="str">
        <f t="shared" si="4"/>
        <v>2022-10-04</v>
      </c>
      <c r="B58" s="1" t="str">
        <f>"0600"</f>
        <v>0600</v>
      </c>
      <c r="C58" s="2" t="s">
        <v>19</v>
      </c>
      <c r="D58" s="2" t="s">
        <v>130</v>
      </c>
      <c r="E58" s="1" t="str">
        <f t="shared" si="3"/>
        <v>02</v>
      </c>
      <c r="F58" s="1">
        <v>5</v>
      </c>
      <c r="G58" s="1" t="s">
        <v>20</v>
      </c>
      <c r="I58" s="1" t="s">
        <v>17</v>
      </c>
      <c r="J58" s="4"/>
      <c r="K58" s="3" t="s">
        <v>21</v>
      </c>
      <c r="L58" s="1">
        <v>2019</v>
      </c>
      <c r="M58" s="1" t="s">
        <v>18</v>
      </c>
    </row>
    <row r="59" spans="1:13" ht="72">
      <c r="A59" s="1" t="str">
        <f t="shared" si="4"/>
        <v>2022-10-04</v>
      </c>
      <c r="B59" s="1" t="str">
        <f>"0625"</f>
        <v>0625</v>
      </c>
      <c r="C59" s="2" t="s">
        <v>24</v>
      </c>
      <c r="D59" s="2" t="s">
        <v>132</v>
      </c>
      <c r="E59" s="1" t="str">
        <f>"01"</f>
        <v>01</v>
      </c>
      <c r="F59" s="1">
        <v>17</v>
      </c>
      <c r="G59" s="1" t="s">
        <v>20</v>
      </c>
      <c r="I59" s="1" t="s">
        <v>17</v>
      </c>
      <c r="J59" s="4"/>
      <c r="K59" s="3" t="s">
        <v>131</v>
      </c>
      <c r="L59" s="1">
        <v>2019</v>
      </c>
      <c r="M59" s="1" t="s">
        <v>27</v>
      </c>
    </row>
    <row r="60" spans="1:13" ht="72">
      <c r="A60" s="1" t="str">
        <f t="shared" si="4"/>
        <v>2022-10-04</v>
      </c>
      <c r="B60" s="1" t="str">
        <f>"0650"</f>
        <v>0650</v>
      </c>
      <c r="C60" s="2" t="s">
        <v>28</v>
      </c>
      <c r="D60" s="2" t="s">
        <v>134</v>
      </c>
      <c r="E60" s="1" t="str">
        <f>"02"</f>
        <v>02</v>
      </c>
      <c r="F60" s="1">
        <v>5</v>
      </c>
      <c r="G60" s="1" t="s">
        <v>20</v>
      </c>
      <c r="I60" s="1" t="s">
        <v>17</v>
      </c>
      <c r="J60" s="4"/>
      <c r="K60" s="3" t="s">
        <v>133</v>
      </c>
      <c r="L60" s="1">
        <v>2018</v>
      </c>
      <c r="M60" s="1" t="s">
        <v>31</v>
      </c>
    </row>
    <row r="61" spans="1:13" ht="43.5">
      <c r="A61" s="1" t="str">
        <f t="shared" si="4"/>
        <v>2022-10-04</v>
      </c>
      <c r="B61" s="1" t="str">
        <f>"0715"</f>
        <v>0715</v>
      </c>
      <c r="C61" s="2" t="s">
        <v>135</v>
      </c>
      <c r="D61" s="2" t="s">
        <v>137</v>
      </c>
      <c r="E61" s="1" t="str">
        <f>"02"</f>
        <v>02</v>
      </c>
      <c r="F61" s="1">
        <v>5</v>
      </c>
      <c r="G61" s="1" t="s">
        <v>20</v>
      </c>
      <c r="I61" s="1" t="s">
        <v>17</v>
      </c>
      <c r="J61" s="4"/>
      <c r="K61" s="3" t="s">
        <v>136</v>
      </c>
      <c r="L61" s="1">
        <v>2018</v>
      </c>
      <c r="M61" s="1" t="s">
        <v>35</v>
      </c>
    </row>
    <row r="62" spans="1:13" ht="57.75">
      <c r="A62" s="1" t="str">
        <f t="shared" si="4"/>
        <v>2022-10-04</v>
      </c>
      <c r="B62" s="1" t="str">
        <f>"0730"</f>
        <v>0730</v>
      </c>
      <c r="C62" s="2" t="s">
        <v>49</v>
      </c>
      <c r="D62" s="2" t="s">
        <v>139</v>
      </c>
      <c r="E62" s="1" t="str">
        <f>"01"</f>
        <v>01</v>
      </c>
      <c r="F62" s="1">
        <v>11</v>
      </c>
      <c r="G62" s="1" t="s">
        <v>20</v>
      </c>
      <c r="I62" s="1" t="s">
        <v>17</v>
      </c>
      <c r="J62" s="4"/>
      <c r="K62" s="3" t="s">
        <v>138</v>
      </c>
      <c r="L62" s="1">
        <v>2009</v>
      </c>
      <c r="M62" s="1" t="s">
        <v>27</v>
      </c>
    </row>
    <row r="63" spans="1:13" ht="72">
      <c r="A63" s="1" t="str">
        <f t="shared" si="4"/>
        <v>2022-10-04</v>
      </c>
      <c r="B63" s="1" t="str">
        <f>"0755"</f>
        <v>0755</v>
      </c>
      <c r="C63" s="2" t="s">
        <v>40</v>
      </c>
      <c r="D63" s="2" t="s">
        <v>141</v>
      </c>
      <c r="E63" s="1" t="str">
        <f>"02"</f>
        <v>02</v>
      </c>
      <c r="F63" s="1">
        <v>2</v>
      </c>
      <c r="G63" s="1" t="s">
        <v>20</v>
      </c>
      <c r="I63" s="1" t="s">
        <v>17</v>
      </c>
      <c r="J63" s="4"/>
      <c r="K63" s="3" t="s">
        <v>140</v>
      </c>
      <c r="L63" s="1">
        <v>2020</v>
      </c>
      <c r="M63" s="1" t="s">
        <v>31</v>
      </c>
    </row>
    <row r="64" spans="1:13" ht="57.75">
      <c r="A64" s="1" t="str">
        <f t="shared" si="4"/>
        <v>2022-10-04</v>
      </c>
      <c r="B64" s="1" t="str">
        <f>"0805"</f>
        <v>0805</v>
      </c>
      <c r="C64" s="2" t="s">
        <v>43</v>
      </c>
      <c r="D64" s="2" t="s">
        <v>143</v>
      </c>
      <c r="E64" s="1" t="str">
        <f>"01"</f>
        <v>01</v>
      </c>
      <c r="F64" s="1">
        <v>22</v>
      </c>
      <c r="G64" s="1" t="s">
        <v>20</v>
      </c>
      <c r="I64" s="1" t="s">
        <v>17</v>
      </c>
      <c r="J64" s="4"/>
      <c r="K64" s="3" t="s">
        <v>142</v>
      </c>
      <c r="L64" s="1">
        <v>2020</v>
      </c>
      <c r="M64" s="1" t="s">
        <v>31</v>
      </c>
    </row>
    <row r="65" spans="1:13" ht="57.75">
      <c r="A65" s="1" t="str">
        <f t="shared" si="4"/>
        <v>2022-10-04</v>
      </c>
      <c r="B65" s="1" t="str">
        <f>"0815"</f>
        <v>0815</v>
      </c>
      <c r="C65" s="2" t="s">
        <v>96</v>
      </c>
      <c r="D65" s="2" t="s">
        <v>145</v>
      </c>
      <c r="E65" s="1" t="str">
        <f>"03"</f>
        <v>03</v>
      </c>
      <c r="F65" s="1">
        <v>2</v>
      </c>
      <c r="G65" s="1" t="s">
        <v>20</v>
      </c>
      <c r="J65" s="4"/>
      <c r="K65" s="3" t="s">
        <v>144</v>
      </c>
      <c r="L65" s="1">
        <v>2020</v>
      </c>
      <c r="M65" s="1" t="s">
        <v>48</v>
      </c>
    </row>
    <row r="66" spans="1:14" ht="43.5">
      <c r="A66" s="1" t="str">
        <f t="shared" si="4"/>
        <v>2022-10-04</v>
      </c>
      <c r="B66" s="1" t="str">
        <f>"0820"</f>
        <v>0820</v>
      </c>
      <c r="C66" s="2" t="s">
        <v>36</v>
      </c>
      <c r="D66" s="2" t="s">
        <v>147</v>
      </c>
      <c r="E66" s="1" t="str">
        <f>"01"</f>
        <v>01</v>
      </c>
      <c r="F66" s="1">
        <v>5</v>
      </c>
      <c r="G66" s="1" t="s">
        <v>20</v>
      </c>
      <c r="I66" s="1" t="s">
        <v>17</v>
      </c>
      <c r="J66" s="4"/>
      <c r="K66" s="3" t="s">
        <v>146</v>
      </c>
      <c r="L66" s="1">
        <v>1985</v>
      </c>
      <c r="M66" s="1" t="s">
        <v>39</v>
      </c>
      <c r="N66" s="1" t="s">
        <v>23</v>
      </c>
    </row>
    <row r="67" spans="1:13" ht="57.75">
      <c r="A67" s="1" t="str">
        <f t="shared" si="4"/>
        <v>2022-10-04</v>
      </c>
      <c r="B67" s="1" t="str">
        <f>"0845"</f>
        <v>0845</v>
      </c>
      <c r="C67" s="2" t="s">
        <v>148</v>
      </c>
      <c r="D67" s="2" t="s">
        <v>150</v>
      </c>
      <c r="E67" s="1" t="str">
        <f>"02"</f>
        <v>02</v>
      </c>
      <c r="F67" s="1">
        <v>9</v>
      </c>
      <c r="G67" s="1" t="s">
        <v>14</v>
      </c>
      <c r="I67" s="1" t="s">
        <v>17</v>
      </c>
      <c r="J67" s="4"/>
      <c r="K67" s="3" t="s">
        <v>149</v>
      </c>
      <c r="L67" s="1">
        <v>2014</v>
      </c>
      <c r="M67" s="1" t="s">
        <v>18</v>
      </c>
    </row>
    <row r="68" spans="1:13" ht="57.75">
      <c r="A68" s="1" t="str">
        <f t="shared" si="4"/>
        <v>2022-10-04</v>
      </c>
      <c r="B68" s="1" t="str">
        <f>"0910"</f>
        <v>0910</v>
      </c>
      <c r="C68" s="2" t="s">
        <v>148</v>
      </c>
      <c r="D68" s="2" t="s">
        <v>152</v>
      </c>
      <c r="E68" s="1" t="str">
        <f>"02"</f>
        <v>02</v>
      </c>
      <c r="F68" s="1">
        <v>10</v>
      </c>
      <c r="G68" s="1" t="s">
        <v>14</v>
      </c>
      <c r="I68" s="1" t="s">
        <v>17</v>
      </c>
      <c r="J68" s="4"/>
      <c r="K68" s="3" t="s">
        <v>151</v>
      </c>
      <c r="L68" s="1">
        <v>2014</v>
      </c>
      <c r="M68" s="1" t="s">
        <v>18</v>
      </c>
    </row>
    <row r="69" spans="1:13" ht="43.5">
      <c r="A69" s="1" t="str">
        <f t="shared" si="4"/>
        <v>2022-10-04</v>
      </c>
      <c r="B69" s="1" t="str">
        <f>"0935"</f>
        <v>0935</v>
      </c>
      <c r="C69" s="2" t="s">
        <v>153</v>
      </c>
      <c r="D69" s="2" t="s">
        <v>421</v>
      </c>
      <c r="E69" s="1" t="str">
        <f>"03"</f>
        <v>03</v>
      </c>
      <c r="F69" s="1">
        <v>10</v>
      </c>
      <c r="G69" s="1" t="s">
        <v>20</v>
      </c>
      <c r="I69" s="1" t="s">
        <v>17</v>
      </c>
      <c r="J69" s="4"/>
      <c r="K69" s="3" t="s">
        <v>154</v>
      </c>
      <c r="L69" s="1">
        <v>2019</v>
      </c>
      <c r="M69" s="1" t="s">
        <v>31</v>
      </c>
    </row>
    <row r="70" spans="1:14" ht="57.75">
      <c r="A70" s="1" t="str">
        <f t="shared" si="4"/>
        <v>2022-10-04</v>
      </c>
      <c r="B70" s="1" t="str">
        <f>"1000"</f>
        <v>1000</v>
      </c>
      <c r="C70" s="2" t="s">
        <v>110</v>
      </c>
      <c r="D70" s="2" t="s">
        <v>420</v>
      </c>
      <c r="E70" s="1" t="str">
        <f>"01"</f>
        <v>01</v>
      </c>
      <c r="F70" s="1">
        <v>6</v>
      </c>
      <c r="G70" s="1" t="s">
        <v>20</v>
      </c>
      <c r="I70" s="1" t="s">
        <v>17</v>
      </c>
      <c r="J70" s="4"/>
      <c r="K70" s="3" t="s">
        <v>111</v>
      </c>
      <c r="L70" s="1">
        <v>2015</v>
      </c>
      <c r="M70" s="1" t="s">
        <v>27</v>
      </c>
      <c r="N70" s="1" t="s">
        <v>23</v>
      </c>
    </row>
    <row r="71" spans="1:13" ht="43.5">
      <c r="A71" s="1" t="str">
        <f t="shared" si="4"/>
        <v>2022-10-04</v>
      </c>
      <c r="B71" s="1" t="str">
        <f>"1050"</f>
        <v>1050</v>
      </c>
      <c r="C71" s="2" t="s">
        <v>155</v>
      </c>
      <c r="D71" s="2" t="s">
        <v>157</v>
      </c>
      <c r="E71" s="1" t="str">
        <f>"01"</f>
        <v>01</v>
      </c>
      <c r="F71" s="1">
        <v>6</v>
      </c>
      <c r="G71" s="1" t="s">
        <v>20</v>
      </c>
      <c r="I71" s="1" t="s">
        <v>17</v>
      </c>
      <c r="J71" s="4"/>
      <c r="K71" s="3" t="s">
        <v>156</v>
      </c>
      <c r="L71" s="1">
        <v>2010</v>
      </c>
      <c r="M71" s="1" t="s">
        <v>18</v>
      </c>
    </row>
    <row r="72" spans="1:13" ht="72">
      <c r="A72" s="1" t="str">
        <f t="shared" si="4"/>
        <v>2022-10-04</v>
      </c>
      <c r="B72" s="1" t="str">
        <f>"1100"</f>
        <v>1100</v>
      </c>
      <c r="C72" s="2" t="s">
        <v>115</v>
      </c>
      <c r="D72" s="2" t="s">
        <v>117</v>
      </c>
      <c r="E72" s="1" t="str">
        <f>"01"</f>
        <v>01</v>
      </c>
      <c r="F72" s="1">
        <v>67</v>
      </c>
      <c r="G72" s="1" t="s">
        <v>14</v>
      </c>
      <c r="I72" s="1" t="s">
        <v>17</v>
      </c>
      <c r="J72" s="4"/>
      <c r="K72" s="3" t="s">
        <v>116</v>
      </c>
      <c r="L72" s="1">
        <v>2019</v>
      </c>
      <c r="M72" s="1" t="s">
        <v>18</v>
      </c>
    </row>
    <row r="73" spans="1:13" ht="72">
      <c r="A73" s="1" t="str">
        <f t="shared" si="4"/>
        <v>2022-10-04</v>
      </c>
      <c r="B73" s="1" t="str">
        <f>"1200"</f>
        <v>1200</v>
      </c>
      <c r="C73" s="2" t="s">
        <v>118</v>
      </c>
      <c r="E73" s="1" t="str">
        <f>" "</f>
        <v> </v>
      </c>
      <c r="F73" s="1">
        <v>0</v>
      </c>
      <c r="I73" s="1" t="s">
        <v>17</v>
      </c>
      <c r="J73" s="4"/>
      <c r="K73" s="3" t="s">
        <v>432</v>
      </c>
      <c r="L73" s="1">
        <v>2020</v>
      </c>
      <c r="M73" s="1" t="s">
        <v>18</v>
      </c>
    </row>
    <row r="74" spans="1:13" ht="57.75">
      <c r="A74" s="1" t="str">
        <f t="shared" si="4"/>
        <v>2022-10-04</v>
      </c>
      <c r="B74" s="1" t="str">
        <f>"1330"</f>
        <v>1330</v>
      </c>
      <c r="C74" s="2" t="s">
        <v>158</v>
      </c>
      <c r="E74" s="1" t="str">
        <f>"00"</f>
        <v>00</v>
      </c>
      <c r="F74" s="1">
        <v>0</v>
      </c>
      <c r="G74" s="1" t="s">
        <v>14</v>
      </c>
      <c r="I74" s="1" t="s">
        <v>17</v>
      </c>
      <c r="J74" s="4"/>
      <c r="K74" s="3" t="s">
        <v>159</v>
      </c>
      <c r="L74" s="1">
        <v>2019</v>
      </c>
      <c r="M74" s="1" t="s">
        <v>31</v>
      </c>
    </row>
    <row r="75" spans="1:13" ht="43.5">
      <c r="A75" s="1" t="str">
        <f t="shared" si="4"/>
        <v>2022-10-04</v>
      </c>
      <c r="B75" s="1" t="str">
        <f>"1400"</f>
        <v>1400</v>
      </c>
      <c r="C75" s="2" t="s">
        <v>160</v>
      </c>
      <c r="E75" s="1" t="str">
        <f>"04"</f>
        <v>04</v>
      </c>
      <c r="F75" s="1">
        <v>7</v>
      </c>
      <c r="G75" s="1" t="s">
        <v>14</v>
      </c>
      <c r="H75" s="1" t="s">
        <v>68</v>
      </c>
      <c r="I75" s="1" t="s">
        <v>17</v>
      </c>
      <c r="J75" s="4"/>
      <c r="K75" s="3" t="s">
        <v>161</v>
      </c>
      <c r="L75" s="1">
        <v>2022</v>
      </c>
      <c r="M75" s="1" t="s">
        <v>48</v>
      </c>
    </row>
    <row r="76" spans="1:13" ht="57.75">
      <c r="A76" s="1" t="str">
        <f t="shared" si="4"/>
        <v>2022-10-04</v>
      </c>
      <c r="B76" s="1" t="str">
        <f>"1430"</f>
        <v>1430</v>
      </c>
      <c r="C76" s="2" t="s">
        <v>162</v>
      </c>
      <c r="E76" s="1" t="str">
        <f>"02"</f>
        <v>02</v>
      </c>
      <c r="F76" s="1">
        <v>1</v>
      </c>
      <c r="G76" s="1" t="s">
        <v>14</v>
      </c>
      <c r="I76" s="1" t="s">
        <v>17</v>
      </c>
      <c r="J76" s="4"/>
      <c r="K76" s="3" t="s">
        <v>163</v>
      </c>
      <c r="L76" s="1">
        <v>2014</v>
      </c>
      <c r="M76" s="1" t="s">
        <v>48</v>
      </c>
    </row>
    <row r="77" spans="1:13" ht="57.75">
      <c r="A77" s="1" t="str">
        <f t="shared" si="4"/>
        <v>2022-10-04</v>
      </c>
      <c r="B77" s="1" t="str">
        <f>"1500"</f>
        <v>1500</v>
      </c>
      <c r="C77" s="2" t="s">
        <v>148</v>
      </c>
      <c r="D77" s="2" t="s">
        <v>166</v>
      </c>
      <c r="E77" s="1" t="str">
        <f>"03"</f>
        <v>03</v>
      </c>
      <c r="F77" s="1">
        <v>6</v>
      </c>
      <c r="G77" s="1" t="s">
        <v>14</v>
      </c>
      <c r="H77" s="1" t="s">
        <v>164</v>
      </c>
      <c r="I77" s="1" t="s">
        <v>17</v>
      </c>
      <c r="J77" s="4"/>
      <c r="K77" s="3" t="s">
        <v>165</v>
      </c>
      <c r="L77" s="1">
        <v>2015</v>
      </c>
      <c r="M77" s="1" t="s">
        <v>18</v>
      </c>
    </row>
    <row r="78" spans="1:13" ht="43.5">
      <c r="A78" s="1" t="str">
        <f t="shared" si="4"/>
        <v>2022-10-04</v>
      </c>
      <c r="B78" s="1" t="str">
        <f>"1525"</f>
        <v>1525</v>
      </c>
      <c r="C78" s="2" t="s">
        <v>153</v>
      </c>
      <c r="D78" s="2" t="s">
        <v>168</v>
      </c>
      <c r="E78" s="1" t="str">
        <f>"05"</f>
        <v>05</v>
      </c>
      <c r="F78" s="1">
        <v>13</v>
      </c>
      <c r="G78" s="1" t="s">
        <v>20</v>
      </c>
      <c r="I78" s="1" t="s">
        <v>17</v>
      </c>
      <c r="J78" s="4"/>
      <c r="K78" s="3" t="s">
        <v>167</v>
      </c>
      <c r="L78" s="1">
        <v>2021</v>
      </c>
      <c r="M78" s="1" t="s">
        <v>31</v>
      </c>
    </row>
    <row r="79" spans="1:13" ht="43.5">
      <c r="A79" s="1" t="str">
        <f t="shared" si="4"/>
        <v>2022-10-04</v>
      </c>
      <c r="B79" s="1" t="str">
        <f>"1550"</f>
        <v>1550</v>
      </c>
      <c r="C79" s="2" t="s">
        <v>43</v>
      </c>
      <c r="D79" s="2" t="s">
        <v>170</v>
      </c>
      <c r="E79" s="1" t="str">
        <f>"01"</f>
        <v>01</v>
      </c>
      <c r="F79" s="1">
        <v>26</v>
      </c>
      <c r="G79" s="1" t="s">
        <v>20</v>
      </c>
      <c r="I79" s="1" t="s">
        <v>17</v>
      </c>
      <c r="J79" s="4"/>
      <c r="K79" s="3" t="s">
        <v>169</v>
      </c>
      <c r="L79" s="1">
        <v>2020</v>
      </c>
      <c r="M79" s="1" t="s">
        <v>31</v>
      </c>
    </row>
    <row r="80" spans="1:13" ht="72">
      <c r="A80" s="1" t="str">
        <f t="shared" si="4"/>
        <v>2022-10-04</v>
      </c>
      <c r="B80" s="1" t="str">
        <f>"1600"</f>
        <v>1600</v>
      </c>
      <c r="C80" s="2" t="s">
        <v>40</v>
      </c>
      <c r="D80" s="2" t="s">
        <v>172</v>
      </c>
      <c r="E80" s="1" t="str">
        <f>"02"</f>
        <v>02</v>
      </c>
      <c r="F80" s="1">
        <v>4</v>
      </c>
      <c r="G80" s="1" t="s">
        <v>20</v>
      </c>
      <c r="I80" s="1" t="s">
        <v>17</v>
      </c>
      <c r="J80" s="4"/>
      <c r="K80" s="3" t="s">
        <v>171</v>
      </c>
      <c r="L80" s="1">
        <v>2020</v>
      </c>
      <c r="M80" s="1" t="s">
        <v>31</v>
      </c>
    </row>
    <row r="81" spans="1:14" ht="28.5">
      <c r="A81" s="1" t="str">
        <f t="shared" si="4"/>
        <v>2022-10-04</v>
      </c>
      <c r="B81" s="1" t="str">
        <f>"1610"</f>
        <v>1610</v>
      </c>
      <c r="C81" s="2" t="s">
        <v>173</v>
      </c>
      <c r="D81" s="2" t="s">
        <v>175</v>
      </c>
      <c r="E81" s="1" t="str">
        <f>"01"</f>
        <v>01</v>
      </c>
      <c r="F81" s="1">
        <v>6</v>
      </c>
      <c r="G81" s="1" t="s">
        <v>14</v>
      </c>
      <c r="H81" s="1" t="s">
        <v>68</v>
      </c>
      <c r="I81" s="1" t="s">
        <v>17</v>
      </c>
      <c r="J81" s="4"/>
      <c r="K81" s="3" t="s">
        <v>174</v>
      </c>
      <c r="L81" s="1">
        <v>2017</v>
      </c>
      <c r="M81" s="1" t="s">
        <v>18</v>
      </c>
      <c r="N81" s="1" t="s">
        <v>23</v>
      </c>
    </row>
    <row r="82" spans="1:14" ht="72">
      <c r="A82" s="1" t="str">
        <f t="shared" si="4"/>
        <v>2022-10-04</v>
      </c>
      <c r="B82" s="1" t="str">
        <f>"1635"</f>
        <v>1635</v>
      </c>
      <c r="C82" s="2" t="s">
        <v>36</v>
      </c>
      <c r="D82" s="2" t="s">
        <v>422</v>
      </c>
      <c r="E82" s="1" t="str">
        <f>"02"</f>
        <v>02</v>
      </c>
      <c r="F82" s="1">
        <v>15</v>
      </c>
      <c r="G82" s="1" t="s">
        <v>14</v>
      </c>
      <c r="I82" s="1" t="s">
        <v>17</v>
      </c>
      <c r="J82" s="4"/>
      <c r="K82" s="3" t="s">
        <v>176</v>
      </c>
      <c r="L82" s="1">
        <v>1987</v>
      </c>
      <c r="M82" s="1" t="s">
        <v>39</v>
      </c>
      <c r="N82" s="1" t="s">
        <v>23</v>
      </c>
    </row>
    <row r="83" spans="1:13" ht="72">
      <c r="A83" s="1" t="str">
        <f t="shared" si="4"/>
        <v>2022-10-04</v>
      </c>
      <c r="B83" s="1" t="str">
        <f>"1700"</f>
        <v>1700</v>
      </c>
      <c r="C83" s="2" t="s">
        <v>177</v>
      </c>
      <c r="D83" s="2" t="s">
        <v>179</v>
      </c>
      <c r="E83" s="1" t="str">
        <f>"2018"</f>
        <v>2018</v>
      </c>
      <c r="F83" s="1">
        <v>21</v>
      </c>
      <c r="G83" s="1" t="s">
        <v>14</v>
      </c>
      <c r="I83" s="1" t="s">
        <v>17</v>
      </c>
      <c r="J83" s="4"/>
      <c r="K83" s="3" t="s">
        <v>178</v>
      </c>
      <c r="L83" s="1">
        <v>2018</v>
      </c>
      <c r="M83" s="1" t="s">
        <v>18</v>
      </c>
    </row>
    <row r="84" spans="1:13" ht="72">
      <c r="A84" s="1" t="str">
        <f t="shared" si="4"/>
        <v>2022-10-04</v>
      </c>
      <c r="B84" s="1" t="str">
        <f>"1715"</f>
        <v>1715</v>
      </c>
      <c r="C84" s="2" t="s">
        <v>180</v>
      </c>
      <c r="D84" s="2" t="s">
        <v>182</v>
      </c>
      <c r="E84" s="1" t="str">
        <f>"2019"</f>
        <v>2019</v>
      </c>
      <c r="F84" s="1">
        <v>2</v>
      </c>
      <c r="G84" s="1" t="s">
        <v>14</v>
      </c>
      <c r="I84" s="1" t="s">
        <v>17</v>
      </c>
      <c r="J84" s="4"/>
      <c r="K84" s="3" t="s">
        <v>181</v>
      </c>
      <c r="L84" s="1">
        <v>2019</v>
      </c>
      <c r="M84" s="1" t="s">
        <v>18</v>
      </c>
    </row>
    <row r="85" spans="1:13" ht="14.25">
      <c r="A85" s="1" t="str">
        <f t="shared" si="4"/>
        <v>2022-10-04</v>
      </c>
      <c r="B85" s="1" t="str">
        <f>"1730"</f>
        <v>1730</v>
      </c>
      <c r="C85" s="2" t="s">
        <v>183</v>
      </c>
      <c r="E85" s="1" t="str">
        <f>"01"</f>
        <v>01</v>
      </c>
      <c r="F85" s="1">
        <v>74</v>
      </c>
      <c r="G85" s="1" t="s">
        <v>56</v>
      </c>
      <c r="J85" s="4"/>
      <c r="K85" s="3" t="s">
        <v>184</v>
      </c>
      <c r="L85" s="1">
        <v>0</v>
      </c>
      <c r="M85" s="1" t="s">
        <v>27</v>
      </c>
    </row>
    <row r="86" spans="1:13" ht="72">
      <c r="A86" s="1" t="str">
        <f t="shared" si="4"/>
        <v>2022-10-04</v>
      </c>
      <c r="B86" s="1" t="str">
        <f>"1800"</f>
        <v>1800</v>
      </c>
      <c r="C86" s="2" t="s">
        <v>107</v>
      </c>
      <c r="D86" s="2" t="s">
        <v>186</v>
      </c>
      <c r="E86" s="1" t="str">
        <f>"03"</f>
        <v>03</v>
      </c>
      <c r="F86" s="1">
        <v>1</v>
      </c>
      <c r="G86" s="1" t="s">
        <v>20</v>
      </c>
      <c r="I86" s="1" t="s">
        <v>17</v>
      </c>
      <c r="J86" s="4"/>
      <c r="K86" s="3" t="s">
        <v>185</v>
      </c>
      <c r="L86" s="1">
        <v>2021</v>
      </c>
      <c r="M86" s="1" t="s">
        <v>18</v>
      </c>
    </row>
    <row r="87" spans="1:13" ht="57.75">
      <c r="A87" s="1" t="str">
        <f t="shared" si="4"/>
        <v>2022-10-04</v>
      </c>
      <c r="B87" s="1" t="str">
        <f>"1830"</f>
        <v>1830</v>
      </c>
      <c r="C87" s="2" t="s">
        <v>65</v>
      </c>
      <c r="E87" s="1" t="str">
        <f>"2022"</f>
        <v>2022</v>
      </c>
      <c r="F87" s="1">
        <v>192</v>
      </c>
      <c r="G87" s="1" t="s">
        <v>56</v>
      </c>
      <c r="J87" s="4"/>
      <c r="K87" s="3" t="s">
        <v>66</v>
      </c>
      <c r="L87" s="1">
        <v>0</v>
      </c>
      <c r="M87" s="1" t="s">
        <v>18</v>
      </c>
    </row>
    <row r="88" spans="1:14" ht="72">
      <c r="A88" s="7" t="str">
        <f t="shared" si="4"/>
        <v>2022-10-04</v>
      </c>
      <c r="B88" s="7" t="str">
        <f>"1840"</f>
        <v>1840</v>
      </c>
      <c r="C88" s="8" t="s">
        <v>187</v>
      </c>
      <c r="D88" s="8" t="s">
        <v>189</v>
      </c>
      <c r="E88" s="7" t="str">
        <f>"01"</f>
        <v>01</v>
      </c>
      <c r="F88" s="7">
        <v>1</v>
      </c>
      <c r="G88" s="7" t="s">
        <v>20</v>
      </c>
      <c r="H88" s="7"/>
      <c r="I88" s="7" t="s">
        <v>17</v>
      </c>
      <c r="J88" s="5" t="s">
        <v>434</v>
      </c>
      <c r="K88" s="6" t="s">
        <v>188</v>
      </c>
      <c r="L88" s="7">
        <v>2016</v>
      </c>
      <c r="M88" s="7" t="s">
        <v>27</v>
      </c>
      <c r="N88" s="7" t="s">
        <v>23</v>
      </c>
    </row>
    <row r="89" spans="1:14" ht="57.75">
      <c r="A89" s="7" t="str">
        <f t="shared" si="4"/>
        <v>2022-10-04</v>
      </c>
      <c r="B89" s="7" t="str">
        <f>"1930"</f>
        <v>1930</v>
      </c>
      <c r="C89" s="8" t="s">
        <v>190</v>
      </c>
      <c r="D89" s="8"/>
      <c r="E89" s="7" t="str">
        <f>"2022"</f>
        <v>2022</v>
      </c>
      <c r="F89" s="7">
        <v>27</v>
      </c>
      <c r="G89" s="7" t="s">
        <v>56</v>
      </c>
      <c r="H89" s="7"/>
      <c r="I89" s="7"/>
      <c r="J89" s="5" t="s">
        <v>440</v>
      </c>
      <c r="K89" s="6" t="s">
        <v>191</v>
      </c>
      <c r="L89" s="7">
        <v>2022</v>
      </c>
      <c r="M89" s="7" t="s">
        <v>18</v>
      </c>
      <c r="N89" s="7"/>
    </row>
    <row r="90" spans="1:14" ht="57.75">
      <c r="A90" s="7" t="str">
        <f t="shared" si="4"/>
        <v>2022-10-04</v>
      </c>
      <c r="B90" s="7" t="str">
        <f>"2000"</f>
        <v>2000</v>
      </c>
      <c r="C90" s="8" t="s">
        <v>192</v>
      </c>
      <c r="D90" s="8" t="s">
        <v>195</v>
      </c>
      <c r="E90" s="7" t="str">
        <f>"04"</f>
        <v>04</v>
      </c>
      <c r="F90" s="7">
        <v>1</v>
      </c>
      <c r="G90" s="7" t="s">
        <v>14</v>
      </c>
      <c r="H90" s="7" t="s">
        <v>193</v>
      </c>
      <c r="I90" s="7" t="s">
        <v>17</v>
      </c>
      <c r="J90" s="5" t="s">
        <v>441</v>
      </c>
      <c r="K90" s="6" t="s">
        <v>194</v>
      </c>
      <c r="L90" s="7">
        <v>2021</v>
      </c>
      <c r="M90" s="7" t="s">
        <v>48</v>
      </c>
      <c r="N90" s="7" t="s">
        <v>23</v>
      </c>
    </row>
    <row r="91" spans="1:14" ht="72">
      <c r="A91" s="7" t="str">
        <f t="shared" si="4"/>
        <v>2022-10-04</v>
      </c>
      <c r="B91" s="7" t="str">
        <f>"2030"</f>
        <v>2030</v>
      </c>
      <c r="C91" s="8" t="s">
        <v>196</v>
      </c>
      <c r="D91" s="8"/>
      <c r="E91" s="7" t="str">
        <f>"03"</f>
        <v>03</v>
      </c>
      <c r="F91" s="7">
        <v>1</v>
      </c>
      <c r="G91" s="7" t="s">
        <v>14</v>
      </c>
      <c r="H91" s="7" t="s">
        <v>68</v>
      </c>
      <c r="I91" s="7" t="s">
        <v>17</v>
      </c>
      <c r="J91" s="5" t="s">
        <v>442</v>
      </c>
      <c r="K91" s="6" t="s">
        <v>197</v>
      </c>
      <c r="L91" s="7">
        <v>2019</v>
      </c>
      <c r="M91" s="7" t="s">
        <v>48</v>
      </c>
      <c r="N91" s="7"/>
    </row>
    <row r="92" spans="1:14" ht="43.5">
      <c r="A92" s="7" t="str">
        <f t="shared" si="4"/>
        <v>2022-10-04</v>
      </c>
      <c r="B92" s="7" t="str">
        <f>"2100"</f>
        <v>2100</v>
      </c>
      <c r="C92" s="8" t="s">
        <v>198</v>
      </c>
      <c r="D92" s="8"/>
      <c r="E92" s="7" t="str">
        <f>"01"</f>
        <v>01</v>
      </c>
      <c r="F92" s="7">
        <v>0</v>
      </c>
      <c r="G92" s="7" t="s">
        <v>73</v>
      </c>
      <c r="H92" s="7" t="s">
        <v>199</v>
      </c>
      <c r="I92" s="7"/>
      <c r="J92" s="5" t="s">
        <v>443</v>
      </c>
      <c r="K92" s="6" t="s">
        <v>200</v>
      </c>
      <c r="L92" s="7">
        <v>2020</v>
      </c>
      <c r="M92" s="7" t="s">
        <v>48</v>
      </c>
      <c r="N92" s="7" t="s">
        <v>23</v>
      </c>
    </row>
    <row r="93" spans="1:14" ht="87">
      <c r="A93" s="7" t="str">
        <f t="shared" si="4"/>
        <v>2022-10-04</v>
      </c>
      <c r="B93" s="7" t="str">
        <f>"2155"</f>
        <v>2155</v>
      </c>
      <c r="C93" s="8" t="s">
        <v>201</v>
      </c>
      <c r="D93" s="8"/>
      <c r="E93" s="7" t="str">
        <f>"01"</f>
        <v>01</v>
      </c>
      <c r="F93" s="7">
        <v>1</v>
      </c>
      <c r="G93" s="7" t="s">
        <v>73</v>
      </c>
      <c r="H93" s="7" t="s">
        <v>202</v>
      </c>
      <c r="I93" s="7" t="s">
        <v>17</v>
      </c>
      <c r="J93" s="5" t="s">
        <v>439</v>
      </c>
      <c r="K93" s="6" t="s">
        <v>203</v>
      </c>
      <c r="L93" s="7">
        <v>2020</v>
      </c>
      <c r="M93" s="7" t="s">
        <v>31</v>
      </c>
      <c r="N93" s="7" t="s">
        <v>23</v>
      </c>
    </row>
    <row r="94" spans="1:13" ht="72">
      <c r="A94" s="1" t="str">
        <f t="shared" si="4"/>
        <v>2022-10-04</v>
      </c>
      <c r="B94" s="1" t="str">
        <f>"2255"</f>
        <v>2255</v>
      </c>
      <c r="C94" s="2" t="s">
        <v>204</v>
      </c>
      <c r="E94" s="1" t="str">
        <f>" "</f>
        <v> </v>
      </c>
      <c r="F94" s="1">
        <v>0</v>
      </c>
      <c r="G94" s="1" t="s">
        <v>14</v>
      </c>
      <c r="H94" s="1" t="s">
        <v>77</v>
      </c>
      <c r="I94" s="1" t="s">
        <v>17</v>
      </c>
      <c r="J94" s="4"/>
      <c r="K94" s="3" t="s">
        <v>205</v>
      </c>
      <c r="L94" s="1">
        <v>2018</v>
      </c>
      <c r="M94" s="1" t="s">
        <v>18</v>
      </c>
    </row>
    <row r="95" spans="1:13" ht="72">
      <c r="A95" s="1" t="str">
        <f t="shared" si="4"/>
        <v>2022-10-04</v>
      </c>
      <c r="B95" s="1" t="str">
        <f>"2400"</f>
        <v>2400</v>
      </c>
      <c r="C95" s="2" t="s">
        <v>13</v>
      </c>
      <c r="E95" s="1" t="str">
        <f aca="true" t="shared" si="5" ref="E95:E101">"02"</f>
        <v>02</v>
      </c>
      <c r="F95" s="1">
        <v>9</v>
      </c>
      <c r="G95" s="1" t="s">
        <v>14</v>
      </c>
      <c r="H95" s="1" t="s">
        <v>15</v>
      </c>
      <c r="I95" s="1" t="s">
        <v>17</v>
      </c>
      <c r="J95" s="4"/>
      <c r="K95" s="3" t="s">
        <v>16</v>
      </c>
      <c r="L95" s="1">
        <v>2011</v>
      </c>
      <c r="M95" s="1" t="s">
        <v>18</v>
      </c>
    </row>
    <row r="96" spans="1:13" ht="72">
      <c r="A96" s="1" t="str">
        <f t="shared" si="4"/>
        <v>2022-10-04</v>
      </c>
      <c r="B96" s="1" t="str">
        <f>"2500"</f>
        <v>2500</v>
      </c>
      <c r="C96" s="2" t="s">
        <v>13</v>
      </c>
      <c r="E96" s="1" t="str">
        <f t="shared" si="5"/>
        <v>02</v>
      </c>
      <c r="F96" s="1">
        <v>9</v>
      </c>
      <c r="G96" s="1" t="s">
        <v>14</v>
      </c>
      <c r="H96" s="1" t="s">
        <v>15</v>
      </c>
      <c r="I96" s="1" t="s">
        <v>17</v>
      </c>
      <c r="J96" s="4"/>
      <c r="K96" s="3" t="s">
        <v>16</v>
      </c>
      <c r="L96" s="1">
        <v>2011</v>
      </c>
      <c r="M96" s="1" t="s">
        <v>18</v>
      </c>
    </row>
    <row r="97" spans="1:13" ht="72">
      <c r="A97" s="1" t="str">
        <f t="shared" si="4"/>
        <v>2022-10-04</v>
      </c>
      <c r="B97" s="1" t="str">
        <f>"2600"</f>
        <v>2600</v>
      </c>
      <c r="C97" s="2" t="s">
        <v>13</v>
      </c>
      <c r="E97" s="1" t="str">
        <f t="shared" si="5"/>
        <v>02</v>
      </c>
      <c r="F97" s="1">
        <v>9</v>
      </c>
      <c r="G97" s="1" t="s">
        <v>14</v>
      </c>
      <c r="H97" s="1" t="s">
        <v>15</v>
      </c>
      <c r="I97" s="1" t="s">
        <v>17</v>
      </c>
      <c r="J97" s="4"/>
      <c r="K97" s="3" t="s">
        <v>16</v>
      </c>
      <c r="L97" s="1">
        <v>2011</v>
      </c>
      <c r="M97" s="1" t="s">
        <v>18</v>
      </c>
    </row>
    <row r="98" spans="1:13" ht="72">
      <c r="A98" s="1" t="str">
        <f t="shared" si="4"/>
        <v>2022-10-04</v>
      </c>
      <c r="B98" s="1" t="str">
        <f>"2700"</f>
        <v>2700</v>
      </c>
      <c r="C98" s="2" t="s">
        <v>13</v>
      </c>
      <c r="E98" s="1" t="str">
        <f t="shared" si="5"/>
        <v>02</v>
      </c>
      <c r="F98" s="1">
        <v>9</v>
      </c>
      <c r="G98" s="1" t="s">
        <v>14</v>
      </c>
      <c r="H98" s="1" t="s">
        <v>15</v>
      </c>
      <c r="I98" s="1" t="s">
        <v>17</v>
      </c>
      <c r="J98" s="4"/>
      <c r="K98" s="3" t="s">
        <v>16</v>
      </c>
      <c r="L98" s="1">
        <v>2011</v>
      </c>
      <c r="M98" s="1" t="s">
        <v>18</v>
      </c>
    </row>
    <row r="99" spans="1:13" ht="72">
      <c r="A99" s="1" t="str">
        <f t="shared" si="4"/>
        <v>2022-10-04</v>
      </c>
      <c r="B99" s="1" t="str">
        <f>"2800"</f>
        <v>2800</v>
      </c>
      <c r="C99" s="2" t="s">
        <v>13</v>
      </c>
      <c r="E99" s="1" t="str">
        <f t="shared" si="5"/>
        <v>02</v>
      </c>
      <c r="F99" s="1">
        <v>9</v>
      </c>
      <c r="G99" s="1" t="s">
        <v>14</v>
      </c>
      <c r="H99" s="1" t="s">
        <v>15</v>
      </c>
      <c r="I99" s="1" t="s">
        <v>17</v>
      </c>
      <c r="J99" s="4"/>
      <c r="K99" s="3" t="s">
        <v>16</v>
      </c>
      <c r="L99" s="1">
        <v>2011</v>
      </c>
      <c r="M99" s="1" t="s">
        <v>18</v>
      </c>
    </row>
    <row r="100" spans="1:13" ht="72">
      <c r="A100" s="1" t="str">
        <f aca="true" t="shared" si="6" ref="A100:A143">"2022-10-05"</f>
        <v>2022-10-05</v>
      </c>
      <c r="B100" s="1" t="str">
        <f>"0500"</f>
        <v>0500</v>
      </c>
      <c r="C100" s="2" t="s">
        <v>13</v>
      </c>
      <c r="E100" s="1" t="str">
        <f t="shared" si="5"/>
        <v>02</v>
      </c>
      <c r="F100" s="1">
        <v>9</v>
      </c>
      <c r="G100" s="1" t="s">
        <v>14</v>
      </c>
      <c r="H100" s="1" t="s">
        <v>15</v>
      </c>
      <c r="I100" s="1" t="s">
        <v>17</v>
      </c>
      <c r="J100" s="4"/>
      <c r="K100" s="3" t="s">
        <v>16</v>
      </c>
      <c r="L100" s="1">
        <v>2011</v>
      </c>
      <c r="M100" s="1" t="s">
        <v>18</v>
      </c>
    </row>
    <row r="101" spans="1:13" ht="28.5">
      <c r="A101" s="1" t="str">
        <f t="shared" si="6"/>
        <v>2022-10-05</v>
      </c>
      <c r="B101" s="1" t="str">
        <f>"0600"</f>
        <v>0600</v>
      </c>
      <c r="C101" s="2" t="s">
        <v>19</v>
      </c>
      <c r="D101" s="2" t="s">
        <v>206</v>
      </c>
      <c r="E101" s="1" t="str">
        <f t="shared" si="5"/>
        <v>02</v>
      </c>
      <c r="F101" s="1">
        <v>6</v>
      </c>
      <c r="G101" s="1" t="s">
        <v>20</v>
      </c>
      <c r="I101" s="1" t="s">
        <v>17</v>
      </c>
      <c r="J101" s="4"/>
      <c r="K101" s="3" t="s">
        <v>21</v>
      </c>
      <c r="L101" s="1">
        <v>2019</v>
      </c>
      <c r="M101" s="1" t="s">
        <v>18</v>
      </c>
    </row>
    <row r="102" spans="1:13" ht="72">
      <c r="A102" s="1" t="str">
        <f t="shared" si="6"/>
        <v>2022-10-05</v>
      </c>
      <c r="B102" s="1" t="str">
        <f>"0625"</f>
        <v>0625</v>
      </c>
      <c r="C102" s="2" t="s">
        <v>24</v>
      </c>
      <c r="D102" s="2" t="s">
        <v>208</v>
      </c>
      <c r="E102" s="1" t="str">
        <f>"01"</f>
        <v>01</v>
      </c>
      <c r="F102" s="1">
        <v>18</v>
      </c>
      <c r="G102" s="1" t="s">
        <v>20</v>
      </c>
      <c r="I102" s="1" t="s">
        <v>17</v>
      </c>
      <c r="J102" s="4"/>
      <c r="K102" s="3" t="s">
        <v>207</v>
      </c>
      <c r="L102" s="1">
        <v>2019</v>
      </c>
      <c r="M102" s="1" t="s">
        <v>27</v>
      </c>
    </row>
    <row r="103" spans="1:13" ht="57.75">
      <c r="A103" s="1" t="str">
        <f t="shared" si="6"/>
        <v>2022-10-05</v>
      </c>
      <c r="B103" s="1" t="str">
        <f>"0650"</f>
        <v>0650</v>
      </c>
      <c r="C103" s="2" t="s">
        <v>28</v>
      </c>
      <c r="D103" s="2" t="s">
        <v>210</v>
      </c>
      <c r="E103" s="1" t="str">
        <f>"02"</f>
        <v>02</v>
      </c>
      <c r="F103" s="1">
        <v>6</v>
      </c>
      <c r="G103" s="1" t="s">
        <v>20</v>
      </c>
      <c r="I103" s="1" t="s">
        <v>17</v>
      </c>
      <c r="J103" s="4"/>
      <c r="K103" s="3" t="s">
        <v>209</v>
      </c>
      <c r="L103" s="1">
        <v>2018</v>
      </c>
      <c r="M103" s="1" t="s">
        <v>31</v>
      </c>
    </row>
    <row r="104" spans="1:13" ht="28.5">
      <c r="A104" s="1" t="str">
        <f t="shared" si="6"/>
        <v>2022-10-05</v>
      </c>
      <c r="B104" s="1" t="str">
        <f>"0715"</f>
        <v>0715</v>
      </c>
      <c r="C104" s="2" t="s">
        <v>32</v>
      </c>
      <c r="D104" s="2" t="s">
        <v>423</v>
      </c>
      <c r="E104" s="1" t="str">
        <f>"02"</f>
        <v>02</v>
      </c>
      <c r="F104" s="1">
        <v>1</v>
      </c>
      <c r="G104" s="1" t="s">
        <v>20</v>
      </c>
      <c r="I104" s="1" t="s">
        <v>17</v>
      </c>
      <c r="J104" s="4"/>
      <c r="K104" s="3" t="s">
        <v>211</v>
      </c>
      <c r="L104" s="1">
        <v>2018</v>
      </c>
      <c r="M104" s="1" t="s">
        <v>35</v>
      </c>
    </row>
    <row r="105" spans="1:13" ht="72">
      <c r="A105" s="1" t="str">
        <f t="shared" si="6"/>
        <v>2022-10-05</v>
      </c>
      <c r="B105" s="1" t="str">
        <f>"0730"</f>
        <v>0730</v>
      </c>
      <c r="C105" s="2" t="s">
        <v>49</v>
      </c>
      <c r="D105" s="2" t="s">
        <v>213</v>
      </c>
      <c r="E105" s="1" t="str">
        <f>"01"</f>
        <v>01</v>
      </c>
      <c r="F105" s="1">
        <v>12</v>
      </c>
      <c r="G105" s="1" t="s">
        <v>20</v>
      </c>
      <c r="I105" s="1" t="s">
        <v>17</v>
      </c>
      <c r="J105" s="4"/>
      <c r="K105" s="3" t="s">
        <v>212</v>
      </c>
      <c r="L105" s="1">
        <v>2009</v>
      </c>
      <c r="M105" s="1" t="s">
        <v>27</v>
      </c>
    </row>
    <row r="106" spans="1:13" ht="57.75">
      <c r="A106" s="1" t="str">
        <f t="shared" si="6"/>
        <v>2022-10-05</v>
      </c>
      <c r="B106" s="1" t="str">
        <f>"0755"</f>
        <v>0755</v>
      </c>
      <c r="C106" s="2" t="s">
        <v>40</v>
      </c>
      <c r="D106" s="2" t="s">
        <v>215</v>
      </c>
      <c r="E106" s="1" t="str">
        <f>"02"</f>
        <v>02</v>
      </c>
      <c r="F106" s="1">
        <v>3</v>
      </c>
      <c r="G106" s="1" t="s">
        <v>20</v>
      </c>
      <c r="I106" s="1" t="s">
        <v>17</v>
      </c>
      <c r="J106" s="4"/>
      <c r="K106" s="3" t="s">
        <v>214</v>
      </c>
      <c r="L106" s="1">
        <v>2020</v>
      </c>
      <c r="M106" s="1" t="s">
        <v>31</v>
      </c>
    </row>
    <row r="107" spans="1:13" ht="72">
      <c r="A107" s="1" t="str">
        <f t="shared" si="6"/>
        <v>2022-10-05</v>
      </c>
      <c r="B107" s="1" t="str">
        <f>"0805"</f>
        <v>0805</v>
      </c>
      <c r="C107" s="2" t="s">
        <v>43</v>
      </c>
      <c r="D107" s="2" t="s">
        <v>217</v>
      </c>
      <c r="E107" s="1" t="str">
        <f>"01"</f>
        <v>01</v>
      </c>
      <c r="F107" s="1">
        <v>23</v>
      </c>
      <c r="G107" s="1" t="s">
        <v>20</v>
      </c>
      <c r="I107" s="1" t="s">
        <v>17</v>
      </c>
      <c r="J107" s="4"/>
      <c r="K107" s="3" t="s">
        <v>216</v>
      </c>
      <c r="L107" s="1">
        <v>2020</v>
      </c>
      <c r="M107" s="1" t="s">
        <v>31</v>
      </c>
    </row>
    <row r="108" spans="1:13" ht="57.75">
      <c r="A108" s="1" t="str">
        <f t="shared" si="6"/>
        <v>2022-10-05</v>
      </c>
      <c r="B108" s="1" t="str">
        <f>"0815"</f>
        <v>0815</v>
      </c>
      <c r="C108" s="2" t="s">
        <v>45</v>
      </c>
      <c r="D108" s="2" t="s">
        <v>219</v>
      </c>
      <c r="E108" s="1" t="str">
        <f>"03"</f>
        <v>03</v>
      </c>
      <c r="F108" s="1">
        <v>3</v>
      </c>
      <c r="G108" s="1" t="s">
        <v>20</v>
      </c>
      <c r="J108" s="4"/>
      <c r="K108" s="3" t="s">
        <v>218</v>
      </c>
      <c r="L108" s="1">
        <v>2020</v>
      </c>
      <c r="M108" s="1" t="s">
        <v>48</v>
      </c>
    </row>
    <row r="109" spans="1:14" ht="57.75">
      <c r="A109" s="1" t="str">
        <f t="shared" si="6"/>
        <v>2022-10-05</v>
      </c>
      <c r="B109" s="1" t="str">
        <f>"0820"</f>
        <v>0820</v>
      </c>
      <c r="C109" s="2" t="s">
        <v>220</v>
      </c>
      <c r="D109" s="2" t="s">
        <v>424</v>
      </c>
      <c r="E109" s="1" t="str">
        <f>"01"</f>
        <v>01</v>
      </c>
      <c r="F109" s="1">
        <v>6</v>
      </c>
      <c r="G109" s="1" t="s">
        <v>14</v>
      </c>
      <c r="I109" s="1" t="s">
        <v>17</v>
      </c>
      <c r="J109" s="4"/>
      <c r="K109" s="3" t="s">
        <v>221</v>
      </c>
      <c r="L109" s="1">
        <v>1985</v>
      </c>
      <c r="M109" s="1" t="s">
        <v>39</v>
      </c>
      <c r="N109" s="1" t="s">
        <v>23</v>
      </c>
    </row>
    <row r="110" spans="1:13" ht="72">
      <c r="A110" s="1" t="str">
        <f t="shared" si="6"/>
        <v>2022-10-05</v>
      </c>
      <c r="B110" s="1" t="str">
        <f>"0845"</f>
        <v>0845</v>
      </c>
      <c r="C110" s="2" t="s">
        <v>148</v>
      </c>
      <c r="D110" s="2" t="s">
        <v>223</v>
      </c>
      <c r="E110" s="1" t="str">
        <f>"02"</f>
        <v>02</v>
      </c>
      <c r="F110" s="1">
        <v>12</v>
      </c>
      <c r="G110" s="1" t="s">
        <v>20</v>
      </c>
      <c r="I110" s="1" t="s">
        <v>17</v>
      </c>
      <c r="J110" s="4"/>
      <c r="K110" s="3" t="s">
        <v>222</v>
      </c>
      <c r="L110" s="1">
        <v>2014</v>
      </c>
      <c r="M110" s="1" t="s">
        <v>18</v>
      </c>
    </row>
    <row r="111" spans="1:13" ht="72">
      <c r="A111" s="1" t="str">
        <f t="shared" si="6"/>
        <v>2022-10-05</v>
      </c>
      <c r="B111" s="1" t="str">
        <f>"0910"</f>
        <v>0910</v>
      </c>
      <c r="C111" s="2" t="s">
        <v>148</v>
      </c>
      <c r="D111" s="2" t="s">
        <v>223</v>
      </c>
      <c r="E111" s="1" t="str">
        <f>"02"</f>
        <v>02</v>
      </c>
      <c r="F111" s="1">
        <v>12</v>
      </c>
      <c r="G111" s="1" t="s">
        <v>20</v>
      </c>
      <c r="I111" s="1" t="s">
        <v>17</v>
      </c>
      <c r="J111" s="4"/>
      <c r="K111" s="3" t="s">
        <v>222</v>
      </c>
      <c r="L111" s="1">
        <v>2014</v>
      </c>
      <c r="M111" s="1" t="s">
        <v>18</v>
      </c>
    </row>
    <row r="112" spans="1:13" ht="72">
      <c r="A112" s="1" t="str">
        <f t="shared" si="6"/>
        <v>2022-10-05</v>
      </c>
      <c r="B112" s="1" t="str">
        <f>"0935"</f>
        <v>0935</v>
      </c>
      <c r="C112" s="2" t="s">
        <v>153</v>
      </c>
      <c r="D112" s="2" t="s">
        <v>225</v>
      </c>
      <c r="E112" s="1" t="str">
        <f>"03"</f>
        <v>03</v>
      </c>
      <c r="F112" s="1">
        <v>11</v>
      </c>
      <c r="G112" s="1" t="s">
        <v>20</v>
      </c>
      <c r="I112" s="1" t="s">
        <v>17</v>
      </c>
      <c r="J112" s="4"/>
      <c r="K112" s="3" t="s">
        <v>224</v>
      </c>
      <c r="L112" s="1">
        <v>2019</v>
      </c>
      <c r="M112" s="1" t="s">
        <v>31</v>
      </c>
    </row>
    <row r="113" spans="1:14" ht="72">
      <c r="A113" s="1" t="str">
        <f t="shared" si="6"/>
        <v>2022-10-05</v>
      </c>
      <c r="B113" s="1" t="str">
        <f>"1000"</f>
        <v>1000</v>
      </c>
      <c r="C113" s="2" t="s">
        <v>187</v>
      </c>
      <c r="D113" s="2" t="s">
        <v>189</v>
      </c>
      <c r="E113" s="1" t="str">
        <f>"01"</f>
        <v>01</v>
      </c>
      <c r="F113" s="1">
        <v>1</v>
      </c>
      <c r="G113" s="1" t="s">
        <v>20</v>
      </c>
      <c r="I113" s="1" t="s">
        <v>17</v>
      </c>
      <c r="J113" s="4"/>
      <c r="K113" s="3" t="s">
        <v>188</v>
      </c>
      <c r="L113" s="1">
        <v>2016</v>
      </c>
      <c r="M113" s="1" t="s">
        <v>27</v>
      </c>
      <c r="N113" s="1" t="s">
        <v>23</v>
      </c>
    </row>
    <row r="114" spans="1:13" ht="43.5">
      <c r="A114" s="1" t="str">
        <f t="shared" si="6"/>
        <v>2022-10-05</v>
      </c>
      <c r="B114" s="1" t="str">
        <f>"1050"</f>
        <v>1050</v>
      </c>
      <c r="C114" s="2" t="s">
        <v>155</v>
      </c>
      <c r="D114" s="2" t="s">
        <v>227</v>
      </c>
      <c r="E114" s="1" t="str">
        <f>"01"</f>
        <v>01</v>
      </c>
      <c r="F114" s="1">
        <v>7</v>
      </c>
      <c r="G114" s="1" t="s">
        <v>20</v>
      </c>
      <c r="I114" s="1" t="s">
        <v>17</v>
      </c>
      <c r="J114" s="4"/>
      <c r="K114" s="3" t="s">
        <v>226</v>
      </c>
      <c r="L114" s="1">
        <v>2010</v>
      </c>
      <c r="M114" s="1" t="s">
        <v>18</v>
      </c>
    </row>
    <row r="115" spans="1:13" ht="57.75">
      <c r="A115" s="1" t="str">
        <f t="shared" si="6"/>
        <v>2022-10-05</v>
      </c>
      <c r="B115" s="1" t="str">
        <f>"1100"</f>
        <v>1100</v>
      </c>
      <c r="C115" s="2" t="s">
        <v>190</v>
      </c>
      <c r="E115" s="1" t="str">
        <f>"2022"</f>
        <v>2022</v>
      </c>
      <c r="F115" s="1">
        <v>27</v>
      </c>
      <c r="G115" s="1" t="s">
        <v>56</v>
      </c>
      <c r="I115" s="1" t="s">
        <v>17</v>
      </c>
      <c r="J115" s="4"/>
      <c r="K115" s="3" t="s">
        <v>191</v>
      </c>
      <c r="L115" s="1">
        <v>2022</v>
      </c>
      <c r="M115" s="1" t="s">
        <v>18</v>
      </c>
    </row>
    <row r="116" spans="1:14" ht="72">
      <c r="A116" s="1" t="str">
        <f t="shared" si="6"/>
        <v>2022-10-05</v>
      </c>
      <c r="B116" s="1" t="str">
        <f>"1130"</f>
        <v>1130</v>
      </c>
      <c r="C116" s="2" t="s">
        <v>228</v>
      </c>
      <c r="D116" s="2" t="s">
        <v>230</v>
      </c>
      <c r="E116" s="1" t="str">
        <f>"02"</f>
        <v>02</v>
      </c>
      <c r="F116" s="1">
        <v>5</v>
      </c>
      <c r="G116" s="1" t="s">
        <v>20</v>
      </c>
      <c r="I116" s="1" t="s">
        <v>17</v>
      </c>
      <c r="J116" s="4"/>
      <c r="K116" s="3" t="s">
        <v>229</v>
      </c>
      <c r="L116" s="1">
        <v>2018</v>
      </c>
      <c r="M116" s="1" t="s">
        <v>18</v>
      </c>
      <c r="N116" s="1" t="s">
        <v>23</v>
      </c>
    </row>
    <row r="117" spans="1:13" ht="72">
      <c r="A117" s="1" t="str">
        <f t="shared" si="6"/>
        <v>2022-10-05</v>
      </c>
      <c r="B117" s="1" t="str">
        <f>"1200"</f>
        <v>1200</v>
      </c>
      <c r="C117" s="2" t="s">
        <v>196</v>
      </c>
      <c r="E117" s="1" t="str">
        <f>"03"</f>
        <v>03</v>
      </c>
      <c r="F117" s="1">
        <v>1</v>
      </c>
      <c r="G117" s="1" t="s">
        <v>14</v>
      </c>
      <c r="H117" s="1" t="s">
        <v>68</v>
      </c>
      <c r="I117" s="1" t="s">
        <v>17</v>
      </c>
      <c r="J117" s="4"/>
      <c r="K117" s="3" t="s">
        <v>197</v>
      </c>
      <c r="L117" s="1">
        <v>2019</v>
      </c>
      <c r="M117" s="1" t="s">
        <v>48</v>
      </c>
    </row>
    <row r="118" spans="1:13" ht="72">
      <c r="A118" s="1" t="str">
        <f t="shared" si="6"/>
        <v>2022-10-05</v>
      </c>
      <c r="B118" s="1" t="str">
        <f>"1230"</f>
        <v>1230</v>
      </c>
      <c r="C118" s="2" t="s">
        <v>231</v>
      </c>
      <c r="E118" s="1" t="str">
        <f>" "</f>
        <v> </v>
      </c>
      <c r="F118" s="1">
        <v>0</v>
      </c>
      <c r="G118" s="1" t="s">
        <v>14</v>
      </c>
      <c r="I118" s="1" t="s">
        <v>17</v>
      </c>
      <c r="J118" s="4"/>
      <c r="K118" s="3" t="s">
        <v>232</v>
      </c>
      <c r="L118" s="1">
        <v>1993</v>
      </c>
      <c r="M118" s="1" t="s">
        <v>18</v>
      </c>
    </row>
    <row r="119" spans="1:14" ht="57.75">
      <c r="A119" s="1" t="str">
        <f t="shared" si="6"/>
        <v>2022-10-05</v>
      </c>
      <c r="B119" s="1" t="str">
        <f>"1325"</f>
        <v>1325</v>
      </c>
      <c r="C119" s="2" t="s">
        <v>192</v>
      </c>
      <c r="D119" s="2" t="s">
        <v>195</v>
      </c>
      <c r="E119" s="1" t="str">
        <f>"04"</f>
        <v>04</v>
      </c>
      <c r="F119" s="1">
        <v>1</v>
      </c>
      <c r="G119" s="1" t="s">
        <v>14</v>
      </c>
      <c r="H119" s="1" t="s">
        <v>193</v>
      </c>
      <c r="I119" s="1" t="s">
        <v>17</v>
      </c>
      <c r="J119" s="4"/>
      <c r="K119" s="3" t="s">
        <v>194</v>
      </c>
      <c r="L119" s="1">
        <v>2021</v>
      </c>
      <c r="M119" s="1" t="s">
        <v>48</v>
      </c>
      <c r="N119" s="1" t="s">
        <v>23</v>
      </c>
    </row>
    <row r="120" spans="1:13" ht="87">
      <c r="A120" s="1" t="str">
        <f t="shared" si="6"/>
        <v>2022-10-05</v>
      </c>
      <c r="B120" s="1" t="str">
        <f>"1355"</f>
        <v>1355</v>
      </c>
      <c r="C120" s="2" t="s">
        <v>233</v>
      </c>
      <c r="E120" s="1" t="str">
        <f>" "</f>
        <v> </v>
      </c>
      <c r="F120" s="1">
        <v>0</v>
      </c>
      <c r="G120" s="1" t="s">
        <v>20</v>
      </c>
      <c r="I120" s="1" t="s">
        <v>17</v>
      </c>
      <c r="J120" s="4"/>
      <c r="K120" s="3" t="s">
        <v>234</v>
      </c>
      <c r="L120" s="1">
        <v>2021</v>
      </c>
      <c r="M120" s="1" t="s">
        <v>18</v>
      </c>
    </row>
    <row r="121" spans="1:13" ht="43.5">
      <c r="A121" s="1" t="str">
        <f t="shared" si="6"/>
        <v>2022-10-05</v>
      </c>
      <c r="B121" s="1" t="str">
        <f>"1400"</f>
        <v>1400</v>
      </c>
      <c r="C121" s="2" t="s">
        <v>160</v>
      </c>
      <c r="E121" s="1" t="str">
        <f>"04"</f>
        <v>04</v>
      </c>
      <c r="F121" s="1">
        <v>8</v>
      </c>
      <c r="G121" s="1" t="s">
        <v>14</v>
      </c>
      <c r="H121" s="1" t="s">
        <v>68</v>
      </c>
      <c r="I121" s="1" t="s">
        <v>17</v>
      </c>
      <c r="J121" s="4"/>
      <c r="K121" s="3" t="s">
        <v>235</v>
      </c>
      <c r="L121" s="1">
        <v>2022</v>
      </c>
      <c r="M121" s="1" t="s">
        <v>48</v>
      </c>
    </row>
    <row r="122" spans="1:13" ht="57.75">
      <c r="A122" s="1" t="str">
        <f t="shared" si="6"/>
        <v>2022-10-05</v>
      </c>
      <c r="B122" s="1" t="str">
        <f>"1430"</f>
        <v>1430</v>
      </c>
      <c r="C122" s="2" t="s">
        <v>162</v>
      </c>
      <c r="E122" s="1" t="str">
        <f>"02"</f>
        <v>02</v>
      </c>
      <c r="F122" s="1">
        <v>2</v>
      </c>
      <c r="G122" s="1" t="s">
        <v>14</v>
      </c>
      <c r="I122" s="1" t="s">
        <v>17</v>
      </c>
      <c r="J122" s="4"/>
      <c r="K122" s="3" t="s">
        <v>236</v>
      </c>
      <c r="L122" s="1">
        <v>2014</v>
      </c>
      <c r="M122" s="1" t="s">
        <v>48</v>
      </c>
    </row>
    <row r="123" spans="1:13" ht="57.75">
      <c r="A123" s="1" t="str">
        <f t="shared" si="6"/>
        <v>2022-10-05</v>
      </c>
      <c r="B123" s="1" t="str">
        <f>"1500"</f>
        <v>1500</v>
      </c>
      <c r="C123" s="2" t="s">
        <v>148</v>
      </c>
      <c r="D123" s="2" t="s">
        <v>238</v>
      </c>
      <c r="E123" s="1" t="str">
        <f>"03"</f>
        <v>03</v>
      </c>
      <c r="F123" s="1">
        <v>7</v>
      </c>
      <c r="G123" s="1" t="s">
        <v>14</v>
      </c>
      <c r="I123" s="1" t="s">
        <v>17</v>
      </c>
      <c r="J123" s="4"/>
      <c r="K123" s="3" t="s">
        <v>237</v>
      </c>
      <c r="L123" s="1">
        <v>2015</v>
      </c>
      <c r="M123" s="1" t="s">
        <v>18</v>
      </c>
    </row>
    <row r="124" spans="1:13" ht="57.75">
      <c r="A124" s="1" t="str">
        <f t="shared" si="6"/>
        <v>2022-10-05</v>
      </c>
      <c r="B124" s="1" t="str">
        <f>"1525"</f>
        <v>1525</v>
      </c>
      <c r="C124" s="2" t="s">
        <v>153</v>
      </c>
      <c r="D124" s="2" t="s">
        <v>240</v>
      </c>
      <c r="E124" s="1" t="str">
        <f>"03"</f>
        <v>03</v>
      </c>
      <c r="F124" s="1">
        <v>1</v>
      </c>
      <c r="G124" s="1" t="s">
        <v>20</v>
      </c>
      <c r="I124" s="1" t="s">
        <v>17</v>
      </c>
      <c r="J124" s="4"/>
      <c r="K124" s="3" t="s">
        <v>239</v>
      </c>
      <c r="L124" s="1">
        <v>2019</v>
      </c>
      <c r="M124" s="1" t="s">
        <v>31</v>
      </c>
    </row>
    <row r="125" spans="1:13" ht="72">
      <c r="A125" s="1" t="str">
        <f t="shared" si="6"/>
        <v>2022-10-05</v>
      </c>
      <c r="B125" s="1" t="str">
        <f>"1550"</f>
        <v>1550</v>
      </c>
      <c r="C125" s="2" t="s">
        <v>43</v>
      </c>
      <c r="D125" s="2" t="s">
        <v>242</v>
      </c>
      <c r="E125" s="1" t="str">
        <f>"01"</f>
        <v>01</v>
      </c>
      <c r="F125" s="1">
        <v>27</v>
      </c>
      <c r="G125" s="1" t="s">
        <v>20</v>
      </c>
      <c r="I125" s="1" t="s">
        <v>17</v>
      </c>
      <c r="J125" s="4"/>
      <c r="K125" s="3" t="s">
        <v>241</v>
      </c>
      <c r="L125" s="1">
        <v>2020</v>
      </c>
      <c r="M125" s="1" t="s">
        <v>31</v>
      </c>
    </row>
    <row r="126" spans="1:13" ht="57.75">
      <c r="A126" s="1" t="str">
        <f t="shared" si="6"/>
        <v>2022-10-05</v>
      </c>
      <c r="B126" s="1" t="str">
        <f>"1600"</f>
        <v>1600</v>
      </c>
      <c r="C126" s="2" t="s">
        <v>40</v>
      </c>
      <c r="D126" s="2" t="s">
        <v>244</v>
      </c>
      <c r="E126" s="1" t="str">
        <f>"02"</f>
        <v>02</v>
      </c>
      <c r="F126" s="1">
        <v>5</v>
      </c>
      <c r="G126" s="1" t="s">
        <v>20</v>
      </c>
      <c r="I126" s="1" t="s">
        <v>17</v>
      </c>
      <c r="J126" s="4"/>
      <c r="K126" s="3" t="s">
        <v>243</v>
      </c>
      <c r="L126" s="1">
        <v>2020</v>
      </c>
      <c r="M126" s="1" t="s">
        <v>31</v>
      </c>
    </row>
    <row r="127" spans="1:14" ht="43.5">
      <c r="A127" s="1" t="str">
        <f t="shared" si="6"/>
        <v>2022-10-05</v>
      </c>
      <c r="B127" s="1" t="str">
        <f>"1610"</f>
        <v>1610</v>
      </c>
      <c r="C127" s="2" t="s">
        <v>173</v>
      </c>
      <c r="D127" s="2" t="s">
        <v>246</v>
      </c>
      <c r="E127" s="1" t="str">
        <f>"01"</f>
        <v>01</v>
      </c>
      <c r="F127" s="1">
        <v>7</v>
      </c>
      <c r="G127" s="1" t="s">
        <v>14</v>
      </c>
      <c r="H127" s="1" t="s">
        <v>68</v>
      </c>
      <c r="I127" s="1" t="s">
        <v>17</v>
      </c>
      <c r="J127" s="4"/>
      <c r="K127" s="3" t="s">
        <v>245</v>
      </c>
      <c r="L127" s="1">
        <v>2017</v>
      </c>
      <c r="M127" s="1" t="s">
        <v>18</v>
      </c>
      <c r="N127" s="1" t="s">
        <v>23</v>
      </c>
    </row>
    <row r="128" spans="1:14" ht="72">
      <c r="A128" s="1" t="str">
        <f t="shared" si="6"/>
        <v>2022-10-05</v>
      </c>
      <c r="B128" s="1" t="str">
        <f>"1635"</f>
        <v>1635</v>
      </c>
      <c r="C128" s="2" t="s">
        <v>36</v>
      </c>
      <c r="D128" s="2" t="s">
        <v>248</v>
      </c>
      <c r="E128" s="1" t="str">
        <f>"02"</f>
        <v>02</v>
      </c>
      <c r="F128" s="1">
        <v>16</v>
      </c>
      <c r="G128" s="1" t="s">
        <v>14</v>
      </c>
      <c r="I128" s="1" t="s">
        <v>17</v>
      </c>
      <c r="J128" s="4"/>
      <c r="K128" s="3" t="s">
        <v>247</v>
      </c>
      <c r="L128" s="1">
        <v>1987</v>
      </c>
      <c r="M128" s="1" t="s">
        <v>39</v>
      </c>
      <c r="N128" s="1" t="s">
        <v>23</v>
      </c>
    </row>
    <row r="129" spans="1:13" ht="72">
      <c r="A129" s="1" t="str">
        <f t="shared" si="6"/>
        <v>2022-10-05</v>
      </c>
      <c r="B129" s="1" t="str">
        <f>"1700"</f>
        <v>1700</v>
      </c>
      <c r="C129" s="2" t="s">
        <v>180</v>
      </c>
      <c r="D129" s="2" t="s">
        <v>250</v>
      </c>
      <c r="E129" s="1" t="str">
        <f>"2019"</f>
        <v>2019</v>
      </c>
      <c r="F129" s="1">
        <v>3</v>
      </c>
      <c r="G129" s="1" t="s">
        <v>14</v>
      </c>
      <c r="I129" s="1" t="s">
        <v>17</v>
      </c>
      <c r="J129" s="4"/>
      <c r="K129" s="3" t="s">
        <v>249</v>
      </c>
      <c r="L129" s="1">
        <v>2019</v>
      </c>
      <c r="M129" s="1" t="s">
        <v>18</v>
      </c>
    </row>
    <row r="130" spans="1:13" ht="72">
      <c r="A130" s="1" t="str">
        <f t="shared" si="6"/>
        <v>2022-10-05</v>
      </c>
      <c r="B130" s="1" t="str">
        <f>"1715"</f>
        <v>1715</v>
      </c>
      <c r="C130" s="2" t="s">
        <v>177</v>
      </c>
      <c r="D130" s="2" t="s">
        <v>252</v>
      </c>
      <c r="E130" s="1" t="str">
        <f>"2019"</f>
        <v>2019</v>
      </c>
      <c r="F130" s="1">
        <v>4</v>
      </c>
      <c r="G130" s="1" t="s">
        <v>14</v>
      </c>
      <c r="H130" s="1" t="s">
        <v>68</v>
      </c>
      <c r="I130" s="1" t="s">
        <v>17</v>
      </c>
      <c r="J130" s="4"/>
      <c r="K130" s="3" t="s">
        <v>251</v>
      </c>
      <c r="L130" s="1">
        <v>2019</v>
      </c>
      <c r="M130" s="1" t="s">
        <v>18</v>
      </c>
    </row>
    <row r="131" spans="1:13" ht="57.75">
      <c r="A131" s="1" t="str">
        <f t="shared" si="6"/>
        <v>2022-10-05</v>
      </c>
      <c r="B131" s="1" t="str">
        <f>"1730"</f>
        <v>1730</v>
      </c>
      <c r="C131" s="2" t="s">
        <v>253</v>
      </c>
      <c r="E131" s="1" t="str">
        <f>"2021"</f>
        <v>2021</v>
      </c>
      <c r="F131" s="1">
        <v>71</v>
      </c>
      <c r="G131" s="1" t="s">
        <v>56</v>
      </c>
      <c r="J131" s="4"/>
      <c r="K131" s="3" t="s">
        <v>254</v>
      </c>
      <c r="L131" s="1">
        <v>2021</v>
      </c>
      <c r="M131" s="1" t="s">
        <v>48</v>
      </c>
    </row>
    <row r="132" spans="1:13" ht="57.75">
      <c r="A132" s="1" t="str">
        <f t="shared" si="6"/>
        <v>2022-10-05</v>
      </c>
      <c r="B132" s="1" t="str">
        <f>"1800"</f>
        <v>1800</v>
      </c>
      <c r="C132" s="2" t="s">
        <v>107</v>
      </c>
      <c r="D132" s="2" t="s">
        <v>256</v>
      </c>
      <c r="E132" s="1" t="str">
        <f>"2020"</f>
        <v>2020</v>
      </c>
      <c r="F132" s="1">
        <v>11</v>
      </c>
      <c r="G132" s="1" t="s">
        <v>20</v>
      </c>
      <c r="I132" s="1" t="s">
        <v>17</v>
      </c>
      <c r="J132" s="4"/>
      <c r="K132" s="3" t="s">
        <v>255</v>
      </c>
      <c r="L132" s="1">
        <v>2020</v>
      </c>
      <c r="M132" s="1" t="s">
        <v>18</v>
      </c>
    </row>
    <row r="133" spans="1:13" ht="57.75">
      <c r="A133" s="1" t="str">
        <f t="shared" si="6"/>
        <v>2022-10-05</v>
      </c>
      <c r="B133" s="1" t="str">
        <f>"1830"</f>
        <v>1830</v>
      </c>
      <c r="C133" s="2" t="s">
        <v>65</v>
      </c>
      <c r="E133" s="1" t="str">
        <f>"2022"</f>
        <v>2022</v>
      </c>
      <c r="F133" s="1">
        <v>193</v>
      </c>
      <c r="G133" s="1" t="s">
        <v>56</v>
      </c>
      <c r="J133" s="4"/>
      <c r="K133" s="3" t="s">
        <v>66</v>
      </c>
      <c r="L133" s="1">
        <v>0</v>
      </c>
      <c r="M133" s="1" t="s">
        <v>18</v>
      </c>
    </row>
    <row r="134" spans="1:14" ht="57.75">
      <c r="A134" s="7" t="str">
        <f t="shared" si="6"/>
        <v>2022-10-05</v>
      </c>
      <c r="B134" s="7" t="str">
        <f>"1840"</f>
        <v>1840</v>
      </c>
      <c r="C134" s="8" t="s">
        <v>187</v>
      </c>
      <c r="D134" s="8" t="s">
        <v>258</v>
      </c>
      <c r="E134" s="7" t="str">
        <f>"01"</f>
        <v>01</v>
      </c>
      <c r="F134" s="7">
        <v>2</v>
      </c>
      <c r="G134" s="7" t="s">
        <v>20</v>
      </c>
      <c r="H134" s="7"/>
      <c r="I134" s="7" t="s">
        <v>17</v>
      </c>
      <c r="J134" s="5" t="s">
        <v>434</v>
      </c>
      <c r="K134" s="6" t="s">
        <v>257</v>
      </c>
      <c r="L134" s="7">
        <v>2016</v>
      </c>
      <c r="M134" s="7" t="s">
        <v>27</v>
      </c>
      <c r="N134" s="7" t="s">
        <v>23</v>
      </c>
    </row>
    <row r="135" spans="1:14" ht="72">
      <c r="A135" s="7" t="str">
        <f t="shared" si="6"/>
        <v>2022-10-05</v>
      </c>
      <c r="B135" s="7" t="str">
        <f>"1930"</f>
        <v>1930</v>
      </c>
      <c r="C135" s="8" t="s">
        <v>259</v>
      </c>
      <c r="D135" s="8"/>
      <c r="E135" s="7" t="str">
        <f>"01"</f>
        <v>01</v>
      </c>
      <c r="F135" s="7">
        <v>3</v>
      </c>
      <c r="G135" s="7" t="s">
        <v>73</v>
      </c>
      <c r="H135" s="7"/>
      <c r="I135" s="7"/>
      <c r="J135" s="5" t="s">
        <v>444</v>
      </c>
      <c r="K135" s="6" t="s">
        <v>260</v>
      </c>
      <c r="L135" s="7">
        <v>2022</v>
      </c>
      <c r="M135" s="7" t="s">
        <v>18</v>
      </c>
      <c r="N135" s="7" t="s">
        <v>23</v>
      </c>
    </row>
    <row r="136" spans="1:14" ht="72">
      <c r="A136" s="7" t="str">
        <f t="shared" si="6"/>
        <v>2022-10-05</v>
      </c>
      <c r="B136" s="7" t="str">
        <f>"2035"</f>
        <v>2035</v>
      </c>
      <c r="C136" s="8" t="s">
        <v>261</v>
      </c>
      <c r="D136" s="8"/>
      <c r="E136" s="7" t="str">
        <f>"2022"</f>
        <v>2022</v>
      </c>
      <c r="F136" s="7">
        <v>1</v>
      </c>
      <c r="G136" s="7"/>
      <c r="H136" s="7"/>
      <c r="I136" s="7"/>
      <c r="J136" s="5" t="s">
        <v>445</v>
      </c>
      <c r="K136" s="6" t="s">
        <v>262</v>
      </c>
      <c r="L136" s="7">
        <v>0</v>
      </c>
      <c r="M136" s="7" t="s">
        <v>55</v>
      </c>
      <c r="N136" s="7"/>
    </row>
    <row r="137" spans="1:14" ht="57.75">
      <c r="A137" s="7" t="str">
        <f t="shared" si="6"/>
        <v>2022-10-05</v>
      </c>
      <c r="B137" s="7" t="str">
        <f>"2135"</f>
        <v>2135</v>
      </c>
      <c r="C137" s="8" t="s">
        <v>263</v>
      </c>
      <c r="D137" s="8"/>
      <c r="E137" s="7" t="str">
        <f>"00"</f>
        <v>00</v>
      </c>
      <c r="F137" s="7">
        <v>0</v>
      </c>
      <c r="G137" s="7" t="s">
        <v>73</v>
      </c>
      <c r="H137" s="7" t="s">
        <v>77</v>
      </c>
      <c r="I137" s="7" t="s">
        <v>17</v>
      </c>
      <c r="J137" s="5" t="s">
        <v>446</v>
      </c>
      <c r="K137" s="6" t="s">
        <v>264</v>
      </c>
      <c r="L137" s="7">
        <v>2019</v>
      </c>
      <c r="M137" s="7" t="s">
        <v>18</v>
      </c>
      <c r="N137" s="7"/>
    </row>
    <row r="138" spans="1:14" ht="43.5">
      <c r="A138" s="1" t="str">
        <f t="shared" si="6"/>
        <v>2022-10-05</v>
      </c>
      <c r="B138" s="1" t="str">
        <f>"2305"</f>
        <v>2305</v>
      </c>
      <c r="C138" s="2" t="s">
        <v>265</v>
      </c>
      <c r="E138" s="1" t="str">
        <f>" "</f>
        <v> </v>
      </c>
      <c r="F138" s="1">
        <v>0</v>
      </c>
      <c r="G138" s="1" t="s">
        <v>14</v>
      </c>
      <c r="I138" s="1" t="s">
        <v>17</v>
      </c>
      <c r="J138" s="4"/>
      <c r="K138" s="3" t="s">
        <v>266</v>
      </c>
      <c r="L138" s="1">
        <v>1979</v>
      </c>
      <c r="M138" s="1" t="s">
        <v>18</v>
      </c>
      <c r="N138" s="1" t="s">
        <v>23</v>
      </c>
    </row>
    <row r="139" spans="1:13" ht="72">
      <c r="A139" s="1" t="str">
        <f t="shared" si="6"/>
        <v>2022-10-05</v>
      </c>
      <c r="B139" s="1" t="str">
        <f>"2400"</f>
        <v>2400</v>
      </c>
      <c r="C139" s="2" t="s">
        <v>13</v>
      </c>
      <c r="E139" s="1" t="str">
        <f aca="true" t="shared" si="7" ref="E139:E145">"02"</f>
        <v>02</v>
      </c>
      <c r="F139" s="1">
        <v>10</v>
      </c>
      <c r="G139" s="1" t="s">
        <v>14</v>
      </c>
      <c r="H139" s="1" t="s">
        <v>15</v>
      </c>
      <c r="I139" s="1" t="s">
        <v>17</v>
      </c>
      <c r="J139" s="4"/>
      <c r="K139" s="3" t="s">
        <v>16</v>
      </c>
      <c r="L139" s="1">
        <v>2011</v>
      </c>
      <c r="M139" s="1" t="s">
        <v>18</v>
      </c>
    </row>
    <row r="140" spans="1:13" ht="72">
      <c r="A140" s="1" t="str">
        <f t="shared" si="6"/>
        <v>2022-10-05</v>
      </c>
      <c r="B140" s="1" t="str">
        <f>"2500"</f>
        <v>2500</v>
      </c>
      <c r="C140" s="2" t="s">
        <v>13</v>
      </c>
      <c r="E140" s="1" t="str">
        <f t="shared" si="7"/>
        <v>02</v>
      </c>
      <c r="F140" s="1">
        <v>10</v>
      </c>
      <c r="G140" s="1" t="s">
        <v>14</v>
      </c>
      <c r="H140" s="1" t="s">
        <v>15</v>
      </c>
      <c r="I140" s="1" t="s">
        <v>17</v>
      </c>
      <c r="J140" s="4"/>
      <c r="K140" s="3" t="s">
        <v>16</v>
      </c>
      <c r="L140" s="1">
        <v>2011</v>
      </c>
      <c r="M140" s="1" t="s">
        <v>18</v>
      </c>
    </row>
    <row r="141" spans="1:13" ht="72">
      <c r="A141" s="1" t="str">
        <f t="shared" si="6"/>
        <v>2022-10-05</v>
      </c>
      <c r="B141" s="1" t="str">
        <f>"2600"</f>
        <v>2600</v>
      </c>
      <c r="C141" s="2" t="s">
        <v>13</v>
      </c>
      <c r="E141" s="1" t="str">
        <f t="shared" si="7"/>
        <v>02</v>
      </c>
      <c r="F141" s="1">
        <v>10</v>
      </c>
      <c r="G141" s="1" t="s">
        <v>14</v>
      </c>
      <c r="H141" s="1" t="s">
        <v>15</v>
      </c>
      <c r="I141" s="1" t="s">
        <v>17</v>
      </c>
      <c r="J141" s="4"/>
      <c r="K141" s="3" t="s">
        <v>16</v>
      </c>
      <c r="L141" s="1">
        <v>2011</v>
      </c>
      <c r="M141" s="1" t="s">
        <v>18</v>
      </c>
    </row>
    <row r="142" spans="1:13" ht="72">
      <c r="A142" s="1" t="str">
        <f t="shared" si="6"/>
        <v>2022-10-05</v>
      </c>
      <c r="B142" s="1" t="str">
        <f>"2700"</f>
        <v>2700</v>
      </c>
      <c r="C142" s="2" t="s">
        <v>13</v>
      </c>
      <c r="E142" s="1" t="str">
        <f t="shared" si="7"/>
        <v>02</v>
      </c>
      <c r="F142" s="1">
        <v>10</v>
      </c>
      <c r="G142" s="1" t="s">
        <v>14</v>
      </c>
      <c r="H142" s="1" t="s">
        <v>15</v>
      </c>
      <c r="I142" s="1" t="s">
        <v>17</v>
      </c>
      <c r="J142" s="4"/>
      <c r="K142" s="3" t="s">
        <v>16</v>
      </c>
      <c r="L142" s="1">
        <v>2011</v>
      </c>
      <c r="M142" s="1" t="s">
        <v>18</v>
      </c>
    </row>
    <row r="143" spans="1:13" ht="72">
      <c r="A143" s="1" t="str">
        <f t="shared" si="6"/>
        <v>2022-10-05</v>
      </c>
      <c r="B143" s="1" t="str">
        <f>"2800"</f>
        <v>2800</v>
      </c>
      <c r="C143" s="2" t="s">
        <v>13</v>
      </c>
      <c r="E143" s="1" t="str">
        <f t="shared" si="7"/>
        <v>02</v>
      </c>
      <c r="F143" s="1">
        <v>10</v>
      </c>
      <c r="G143" s="1" t="s">
        <v>14</v>
      </c>
      <c r="H143" s="1" t="s">
        <v>15</v>
      </c>
      <c r="I143" s="1" t="s">
        <v>17</v>
      </c>
      <c r="J143" s="4"/>
      <c r="K143" s="3" t="s">
        <v>16</v>
      </c>
      <c r="L143" s="1">
        <v>2011</v>
      </c>
      <c r="M143" s="1" t="s">
        <v>18</v>
      </c>
    </row>
    <row r="144" spans="1:13" ht="72">
      <c r="A144" s="1" t="str">
        <f aca="true" t="shared" si="8" ref="A144:A184">"2022-10-06"</f>
        <v>2022-10-06</v>
      </c>
      <c r="B144" s="1" t="str">
        <f>"0500"</f>
        <v>0500</v>
      </c>
      <c r="C144" s="2" t="s">
        <v>13</v>
      </c>
      <c r="E144" s="1" t="str">
        <f t="shared" si="7"/>
        <v>02</v>
      </c>
      <c r="F144" s="1">
        <v>10</v>
      </c>
      <c r="G144" s="1" t="s">
        <v>14</v>
      </c>
      <c r="H144" s="1" t="s">
        <v>15</v>
      </c>
      <c r="I144" s="1" t="s">
        <v>17</v>
      </c>
      <c r="J144" s="4"/>
      <c r="K144" s="3" t="s">
        <v>16</v>
      </c>
      <c r="L144" s="1">
        <v>2011</v>
      </c>
      <c r="M144" s="1" t="s">
        <v>18</v>
      </c>
    </row>
    <row r="145" spans="1:13" ht="28.5">
      <c r="A145" s="1" t="str">
        <f t="shared" si="8"/>
        <v>2022-10-06</v>
      </c>
      <c r="B145" s="1" t="str">
        <f>"0600"</f>
        <v>0600</v>
      </c>
      <c r="C145" s="2" t="s">
        <v>19</v>
      </c>
      <c r="D145" s="2" t="s">
        <v>267</v>
      </c>
      <c r="E145" s="1" t="str">
        <f t="shared" si="7"/>
        <v>02</v>
      </c>
      <c r="F145" s="1">
        <v>7</v>
      </c>
      <c r="G145" s="1" t="s">
        <v>20</v>
      </c>
      <c r="I145" s="1" t="s">
        <v>17</v>
      </c>
      <c r="J145" s="4"/>
      <c r="K145" s="3" t="s">
        <v>21</v>
      </c>
      <c r="L145" s="1">
        <v>2019</v>
      </c>
      <c r="M145" s="1" t="s">
        <v>18</v>
      </c>
    </row>
    <row r="146" spans="1:13" ht="72">
      <c r="A146" s="1" t="str">
        <f t="shared" si="8"/>
        <v>2022-10-06</v>
      </c>
      <c r="B146" s="1" t="str">
        <f>"0625"</f>
        <v>0625</v>
      </c>
      <c r="C146" s="2" t="s">
        <v>24</v>
      </c>
      <c r="D146" s="2" t="s">
        <v>269</v>
      </c>
      <c r="E146" s="1" t="str">
        <f>"01"</f>
        <v>01</v>
      </c>
      <c r="F146" s="1">
        <v>19</v>
      </c>
      <c r="G146" s="1" t="s">
        <v>20</v>
      </c>
      <c r="I146" s="1" t="s">
        <v>17</v>
      </c>
      <c r="J146" s="4"/>
      <c r="K146" s="3" t="s">
        <v>268</v>
      </c>
      <c r="L146" s="1">
        <v>2019</v>
      </c>
      <c r="M146" s="1" t="s">
        <v>27</v>
      </c>
    </row>
    <row r="147" spans="1:13" ht="72">
      <c r="A147" s="1" t="str">
        <f t="shared" si="8"/>
        <v>2022-10-06</v>
      </c>
      <c r="B147" s="1" t="str">
        <f>"0650"</f>
        <v>0650</v>
      </c>
      <c r="C147" s="2" t="s">
        <v>28</v>
      </c>
      <c r="D147" s="2" t="s">
        <v>271</v>
      </c>
      <c r="E147" s="1" t="str">
        <f>"02"</f>
        <v>02</v>
      </c>
      <c r="F147" s="1">
        <v>7</v>
      </c>
      <c r="G147" s="1" t="s">
        <v>20</v>
      </c>
      <c r="I147" s="1" t="s">
        <v>17</v>
      </c>
      <c r="J147" s="4"/>
      <c r="K147" s="3" t="s">
        <v>270</v>
      </c>
      <c r="L147" s="1">
        <v>2018</v>
      </c>
      <c r="M147" s="1" t="s">
        <v>31</v>
      </c>
    </row>
    <row r="148" spans="1:13" ht="57.75">
      <c r="A148" s="1" t="str">
        <f t="shared" si="8"/>
        <v>2022-10-06</v>
      </c>
      <c r="B148" s="1" t="str">
        <f>"0715"</f>
        <v>0715</v>
      </c>
      <c r="C148" s="2" t="s">
        <v>32</v>
      </c>
      <c r="D148" s="2" t="s">
        <v>273</v>
      </c>
      <c r="E148" s="1" t="str">
        <f>"02"</f>
        <v>02</v>
      </c>
      <c r="F148" s="1">
        <v>2</v>
      </c>
      <c r="G148" s="1" t="s">
        <v>20</v>
      </c>
      <c r="I148" s="1" t="s">
        <v>17</v>
      </c>
      <c r="J148" s="4"/>
      <c r="K148" s="3" t="s">
        <v>272</v>
      </c>
      <c r="L148" s="1">
        <v>2018</v>
      </c>
      <c r="M148" s="1" t="s">
        <v>35</v>
      </c>
    </row>
    <row r="149" spans="1:13" ht="43.5">
      <c r="A149" s="1" t="str">
        <f t="shared" si="8"/>
        <v>2022-10-06</v>
      </c>
      <c r="B149" s="1" t="str">
        <f>"0730"</f>
        <v>0730</v>
      </c>
      <c r="C149" s="2" t="s">
        <v>49</v>
      </c>
      <c r="D149" s="2" t="s">
        <v>275</v>
      </c>
      <c r="E149" s="1" t="str">
        <f>"01"</f>
        <v>01</v>
      </c>
      <c r="F149" s="1">
        <v>13</v>
      </c>
      <c r="G149" s="1" t="s">
        <v>20</v>
      </c>
      <c r="I149" s="1" t="s">
        <v>17</v>
      </c>
      <c r="J149" s="4"/>
      <c r="K149" s="3" t="s">
        <v>274</v>
      </c>
      <c r="L149" s="1">
        <v>2009</v>
      </c>
      <c r="M149" s="1" t="s">
        <v>27</v>
      </c>
    </row>
    <row r="150" spans="1:13" ht="72">
      <c r="A150" s="1" t="str">
        <f t="shared" si="8"/>
        <v>2022-10-06</v>
      </c>
      <c r="B150" s="1" t="str">
        <f>"0755"</f>
        <v>0755</v>
      </c>
      <c r="C150" s="2" t="s">
        <v>40</v>
      </c>
      <c r="D150" s="2" t="s">
        <v>172</v>
      </c>
      <c r="E150" s="1" t="str">
        <f>"02"</f>
        <v>02</v>
      </c>
      <c r="F150" s="1">
        <v>4</v>
      </c>
      <c r="G150" s="1" t="s">
        <v>20</v>
      </c>
      <c r="I150" s="1" t="s">
        <v>17</v>
      </c>
      <c r="J150" s="4"/>
      <c r="K150" s="3" t="s">
        <v>171</v>
      </c>
      <c r="L150" s="1">
        <v>2020</v>
      </c>
      <c r="M150" s="1" t="s">
        <v>31</v>
      </c>
    </row>
    <row r="151" spans="1:13" ht="72">
      <c r="A151" s="1" t="str">
        <f t="shared" si="8"/>
        <v>2022-10-06</v>
      </c>
      <c r="B151" s="1" t="str">
        <f>"0805"</f>
        <v>0805</v>
      </c>
      <c r="C151" s="2" t="s">
        <v>43</v>
      </c>
      <c r="D151" s="2" t="s">
        <v>277</v>
      </c>
      <c r="E151" s="1" t="str">
        <f>"01"</f>
        <v>01</v>
      </c>
      <c r="F151" s="1">
        <v>24</v>
      </c>
      <c r="G151" s="1" t="s">
        <v>20</v>
      </c>
      <c r="I151" s="1" t="s">
        <v>17</v>
      </c>
      <c r="J151" s="4"/>
      <c r="K151" s="3" t="s">
        <v>276</v>
      </c>
      <c r="L151" s="1">
        <v>2020</v>
      </c>
      <c r="M151" s="1" t="s">
        <v>31</v>
      </c>
    </row>
    <row r="152" spans="1:13" ht="43.5">
      <c r="A152" s="1" t="str">
        <f t="shared" si="8"/>
        <v>2022-10-06</v>
      </c>
      <c r="B152" s="1" t="str">
        <f>"0815"</f>
        <v>0815</v>
      </c>
      <c r="C152" s="2" t="s">
        <v>45</v>
      </c>
      <c r="D152" s="2" t="s">
        <v>279</v>
      </c>
      <c r="E152" s="1" t="str">
        <f>"03"</f>
        <v>03</v>
      </c>
      <c r="F152" s="1">
        <v>4</v>
      </c>
      <c r="G152" s="1" t="s">
        <v>20</v>
      </c>
      <c r="J152" s="4"/>
      <c r="K152" s="3" t="s">
        <v>278</v>
      </c>
      <c r="L152" s="1">
        <v>2020</v>
      </c>
      <c r="M152" s="1" t="s">
        <v>48</v>
      </c>
    </row>
    <row r="153" spans="1:14" ht="72">
      <c r="A153" s="1" t="str">
        <f t="shared" si="8"/>
        <v>2022-10-06</v>
      </c>
      <c r="B153" s="1" t="str">
        <f>"0820"</f>
        <v>0820</v>
      </c>
      <c r="C153" s="2" t="s">
        <v>220</v>
      </c>
      <c r="D153" s="2" t="s">
        <v>281</v>
      </c>
      <c r="E153" s="1" t="str">
        <f>"01"</f>
        <v>01</v>
      </c>
      <c r="F153" s="1">
        <v>7</v>
      </c>
      <c r="G153" s="1" t="s">
        <v>14</v>
      </c>
      <c r="I153" s="1" t="s">
        <v>17</v>
      </c>
      <c r="J153" s="4"/>
      <c r="K153" s="3" t="s">
        <v>280</v>
      </c>
      <c r="L153" s="1">
        <v>1985</v>
      </c>
      <c r="M153" s="1" t="s">
        <v>39</v>
      </c>
      <c r="N153" s="1" t="s">
        <v>23</v>
      </c>
    </row>
    <row r="154" spans="1:13" ht="57.75">
      <c r="A154" s="1" t="str">
        <f t="shared" si="8"/>
        <v>2022-10-06</v>
      </c>
      <c r="B154" s="1" t="str">
        <f>"0845"</f>
        <v>0845</v>
      </c>
      <c r="C154" s="2" t="s">
        <v>148</v>
      </c>
      <c r="D154" s="2" t="s">
        <v>283</v>
      </c>
      <c r="E154" s="1" t="str">
        <f>"02"</f>
        <v>02</v>
      </c>
      <c r="F154" s="1">
        <v>13</v>
      </c>
      <c r="G154" s="1" t="s">
        <v>20</v>
      </c>
      <c r="I154" s="1" t="s">
        <v>17</v>
      </c>
      <c r="J154" s="4"/>
      <c r="K154" s="3" t="s">
        <v>282</v>
      </c>
      <c r="L154" s="1">
        <v>2014</v>
      </c>
      <c r="M154" s="1" t="s">
        <v>18</v>
      </c>
    </row>
    <row r="155" spans="1:13" ht="72">
      <c r="A155" s="1" t="str">
        <f t="shared" si="8"/>
        <v>2022-10-06</v>
      </c>
      <c r="B155" s="1" t="str">
        <f>"0910"</f>
        <v>0910</v>
      </c>
      <c r="C155" s="2" t="s">
        <v>148</v>
      </c>
      <c r="D155" s="2" t="s">
        <v>285</v>
      </c>
      <c r="E155" s="1" t="str">
        <f>"03"</f>
        <v>03</v>
      </c>
      <c r="F155" s="1">
        <v>1</v>
      </c>
      <c r="G155" s="1" t="s">
        <v>14</v>
      </c>
      <c r="H155" s="1" t="s">
        <v>164</v>
      </c>
      <c r="I155" s="1" t="s">
        <v>17</v>
      </c>
      <c r="J155" s="4"/>
      <c r="K155" s="3" t="s">
        <v>284</v>
      </c>
      <c r="L155" s="1">
        <v>2015</v>
      </c>
      <c r="M155" s="1" t="s">
        <v>18</v>
      </c>
    </row>
    <row r="156" spans="1:13" ht="72">
      <c r="A156" s="1" t="str">
        <f t="shared" si="8"/>
        <v>2022-10-06</v>
      </c>
      <c r="B156" s="1" t="str">
        <f>"0935"</f>
        <v>0935</v>
      </c>
      <c r="C156" s="2" t="s">
        <v>153</v>
      </c>
      <c r="D156" s="2" t="s">
        <v>287</v>
      </c>
      <c r="E156" s="1" t="str">
        <f>"03"</f>
        <v>03</v>
      </c>
      <c r="F156" s="1">
        <v>12</v>
      </c>
      <c r="G156" s="1" t="s">
        <v>20</v>
      </c>
      <c r="I156" s="1" t="s">
        <v>17</v>
      </c>
      <c r="J156" s="4"/>
      <c r="K156" s="3" t="s">
        <v>286</v>
      </c>
      <c r="L156" s="1">
        <v>2019</v>
      </c>
      <c r="M156" s="1" t="s">
        <v>31</v>
      </c>
    </row>
    <row r="157" spans="1:14" ht="57.75">
      <c r="A157" s="1" t="str">
        <f t="shared" si="8"/>
        <v>2022-10-06</v>
      </c>
      <c r="B157" s="1" t="str">
        <f>"1000"</f>
        <v>1000</v>
      </c>
      <c r="C157" s="2" t="s">
        <v>187</v>
      </c>
      <c r="D157" s="2" t="s">
        <v>258</v>
      </c>
      <c r="E157" s="1" t="str">
        <f>"01"</f>
        <v>01</v>
      </c>
      <c r="F157" s="1">
        <v>2</v>
      </c>
      <c r="G157" s="1" t="s">
        <v>20</v>
      </c>
      <c r="I157" s="1" t="s">
        <v>17</v>
      </c>
      <c r="J157" s="4"/>
      <c r="K157" s="3" t="s">
        <v>257</v>
      </c>
      <c r="L157" s="1">
        <v>2016</v>
      </c>
      <c r="M157" s="1" t="s">
        <v>27</v>
      </c>
      <c r="N157" s="1" t="s">
        <v>23</v>
      </c>
    </row>
    <row r="158" spans="1:13" ht="57.75">
      <c r="A158" s="1" t="str">
        <f t="shared" si="8"/>
        <v>2022-10-06</v>
      </c>
      <c r="B158" s="1" t="str">
        <f>"1050"</f>
        <v>1050</v>
      </c>
      <c r="C158" s="2" t="s">
        <v>155</v>
      </c>
      <c r="D158" s="2" t="s">
        <v>289</v>
      </c>
      <c r="E158" s="1" t="str">
        <f>"01"</f>
        <v>01</v>
      </c>
      <c r="F158" s="1">
        <v>8</v>
      </c>
      <c r="G158" s="1" t="s">
        <v>20</v>
      </c>
      <c r="I158" s="1" t="s">
        <v>17</v>
      </c>
      <c r="J158" s="4"/>
      <c r="K158" s="3" t="s">
        <v>288</v>
      </c>
      <c r="L158" s="1">
        <v>2010</v>
      </c>
      <c r="M158" s="1" t="s">
        <v>18</v>
      </c>
    </row>
    <row r="159" spans="1:14" ht="57.75">
      <c r="A159" s="1" t="str">
        <f t="shared" si="8"/>
        <v>2022-10-06</v>
      </c>
      <c r="B159" s="1" t="str">
        <f>"1100"</f>
        <v>1100</v>
      </c>
      <c r="C159" s="2" t="s">
        <v>290</v>
      </c>
      <c r="E159" s="1" t="str">
        <f>" "</f>
        <v> </v>
      </c>
      <c r="F159" s="1">
        <v>0</v>
      </c>
      <c r="G159" s="1" t="s">
        <v>14</v>
      </c>
      <c r="H159" s="1" t="s">
        <v>68</v>
      </c>
      <c r="I159" s="1" t="s">
        <v>17</v>
      </c>
      <c r="J159" s="4"/>
      <c r="K159" s="3" t="s">
        <v>291</v>
      </c>
      <c r="L159" s="1">
        <v>2020</v>
      </c>
      <c r="M159" s="1" t="s">
        <v>18</v>
      </c>
      <c r="N159" s="1" t="s">
        <v>23</v>
      </c>
    </row>
    <row r="160" spans="1:13" ht="72">
      <c r="A160" s="1" t="str">
        <f t="shared" si="8"/>
        <v>2022-10-06</v>
      </c>
      <c r="B160" s="1" t="str">
        <f>"1205"</f>
        <v>1205</v>
      </c>
      <c r="C160" s="2" t="s">
        <v>261</v>
      </c>
      <c r="E160" s="1" t="str">
        <f>"2022"</f>
        <v>2022</v>
      </c>
      <c r="F160" s="1">
        <v>1</v>
      </c>
      <c r="I160" s="1" t="s">
        <v>17</v>
      </c>
      <c r="J160" s="4"/>
      <c r="K160" s="3" t="s">
        <v>262</v>
      </c>
      <c r="L160" s="1">
        <v>0</v>
      </c>
      <c r="M160" s="1" t="s">
        <v>55</v>
      </c>
    </row>
    <row r="161" spans="1:14" ht="43.5">
      <c r="A161" s="1" t="str">
        <f t="shared" si="8"/>
        <v>2022-10-06</v>
      </c>
      <c r="B161" s="1" t="str">
        <f>"1305"</f>
        <v>1305</v>
      </c>
      <c r="C161" s="2" t="s">
        <v>265</v>
      </c>
      <c r="E161" s="1" t="str">
        <f>" "</f>
        <v> </v>
      </c>
      <c r="F161" s="1">
        <v>0</v>
      </c>
      <c r="G161" s="1" t="s">
        <v>14</v>
      </c>
      <c r="I161" s="1" t="s">
        <v>17</v>
      </c>
      <c r="J161" s="4"/>
      <c r="K161" s="3" t="s">
        <v>266</v>
      </c>
      <c r="L161" s="1">
        <v>1979</v>
      </c>
      <c r="M161" s="1" t="s">
        <v>18</v>
      </c>
      <c r="N161" s="1" t="s">
        <v>23</v>
      </c>
    </row>
    <row r="162" spans="1:13" ht="43.5">
      <c r="A162" s="1" t="str">
        <f t="shared" si="8"/>
        <v>2022-10-06</v>
      </c>
      <c r="B162" s="1" t="str">
        <f>"1400"</f>
        <v>1400</v>
      </c>
      <c r="C162" s="2" t="s">
        <v>160</v>
      </c>
      <c r="E162" s="1" t="str">
        <f>"04"</f>
        <v>04</v>
      </c>
      <c r="F162" s="1">
        <v>9</v>
      </c>
      <c r="G162" s="1" t="s">
        <v>14</v>
      </c>
      <c r="H162" s="1" t="s">
        <v>292</v>
      </c>
      <c r="I162" s="1" t="s">
        <v>17</v>
      </c>
      <c r="J162" s="4"/>
      <c r="K162" s="3" t="s">
        <v>293</v>
      </c>
      <c r="L162" s="1">
        <v>2022</v>
      </c>
      <c r="M162" s="1" t="s">
        <v>48</v>
      </c>
    </row>
    <row r="163" spans="1:13" ht="57.75">
      <c r="A163" s="1" t="str">
        <f t="shared" si="8"/>
        <v>2022-10-06</v>
      </c>
      <c r="B163" s="1" t="str">
        <f>"1430"</f>
        <v>1430</v>
      </c>
      <c r="C163" s="2" t="s">
        <v>162</v>
      </c>
      <c r="E163" s="1" t="str">
        <f>"02"</f>
        <v>02</v>
      </c>
      <c r="F163" s="1">
        <v>3</v>
      </c>
      <c r="G163" s="1" t="s">
        <v>14</v>
      </c>
      <c r="I163" s="1" t="s">
        <v>17</v>
      </c>
      <c r="J163" s="4"/>
      <c r="K163" s="3" t="s">
        <v>294</v>
      </c>
      <c r="L163" s="1">
        <v>2014</v>
      </c>
      <c r="M163" s="1" t="s">
        <v>48</v>
      </c>
    </row>
    <row r="164" spans="1:13" ht="72">
      <c r="A164" s="1" t="str">
        <f t="shared" si="8"/>
        <v>2022-10-06</v>
      </c>
      <c r="B164" s="1" t="str">
        <f>"1500"</f>
        <v>1500</v>
      </c>
      <c r="C164" s="2" t="s">
        <v>148</v>
      </c>
      <c r="D164" s="2" t="s">
        <v>296</v>
      </c>
      <c r="E164" s="1" t="str">
        <f>"03"</f>
        <v>03</v>
      </c>
      <c r="F164" s="1">
        <v>8</v>
      </c>
      <c r="G164" s="1" t="s">
        <v>14</v>
      </c>
      <c r="I164" s="1" t="s">
        <v>17</v>
      </c>
      <c r="J164" s="4"/>
      <c r="K164" s="3" t="s">
        <v>295</v>
      </c>
      <c r="L164" s="1">
        <v>2015</v>
      </c>
      <c r="M164" s="1" t="s">
        <v>18</v>
      </c>
    </row>
    <row r="165" spans="1:13" ht="72">
      <c r="A165" s="1" t="str">
        <f t="shared" si="8"/>
        <v>2022-10-06</v>
      </c>
      <c r="B165" s="1" t="str">
        <f>"1525"</f>
        <v>1525</v>
      </c>
      <c r="C165" s="2" t="s">
        <v>153</v>
      </c>
      <c r="D165" s="2" t="s">
        <v>298</v>
      </c>
      <c r="E165" s="1" t="str">
        <f>"03"</f>
        <v>03</v>
      </c>
      <c r="F165" s="1">
        <v>2</v>
      </c>
      <c r="G165" s="1" t="s">
        <v>20</v>
      </c>
      <c r="I165" s="1" t="s">
        <v>17</v>
      </c>
      <c r="J165" s="4"/>
      <c r="K165" s="3" t="s">
        <v>297</v>
      </c>
      <c r="L165" s="1">
        <v>2019</v>
      </c>
      <c r="M165" s="1" t="s">
        <v>31</v>
      </c>
    </row>
    <row r="166" spans="1:13" ht="72">
      <c r="A166" s="1" t="str">
        <f t="shared" si="8"/>
        <v>2022-10-06</v>
      </c>
      <c r="B166" s="1" t="str">
        <f>"1550"</f>
        <v>1550</v>
      </c>
      <c r="C166" s="2" t="s">
        <v>43</v>
      </c>
      <c r="D166" s="2" t="s">
        <v>300</v>
      </c>
      <c r="E166" s="1" t="str">
        <f>"01"</f>
        <v>01</v>
      </c>
      <c r="F166" s="1">
        <v>28</v>
      </c>
      <c r="G166" s="1" t="s">
        <v>20</v>
      </c>
      <c r="I166" s="1" t="s">
        <v>17</v>
      </c>
      <c r="J166" s="4"/>
      <c r="K166" s="3" t="s">
        <v>299</v>
      </c>
      <c r="L166" s="1">
        <v>2020</v>
      </c>
      <c r="M166" s="1" t="s">
        <v>31</v>
      </c>
    </row>
    <row r="167" spans="1:13" ht="72">
      <c r="A167" s="1" t="str">
        <f t="shared" si="8"/>
        <v>2022-10-06</v>
      </c>
      <c r="B167" s="1" t="str">
        <f>"1600"</f>
        <v>1600</v>
      </c>
      <c r="C167" s="2" t="s">
        <v>40</v>
      </c>
      <c r="D167" s="2" t="s">
        <v>302</v>
      </c>
      <c r="E167" s="1" t="str">
        <f>"02"</f>
        <v>02</v>
      </c>
      <c r="F167" s="1">
        <v>6</v>
      </c>
      <c r="G167" s="1" t="s">
        <v>20</v>
      </c>
      <c r="H167" s="1" t="s">
        <v>164</v>
      </c>
      <c r="I167" s="1" t="s">
        <v>17</v>
      </c>
      <c r="J167" s="4"/>
      <c r="K167" s="3" t="s">
        <v>301</v>
      </c>
      <c r="L167" s="1">
        <v>2020</v>
      </c>
      <c r="M167" s="1" t="s">
        <v>31</v>
      </c>
    </row>
    <row r="168" spans="1:14" ht="28.5">
      <c r="A168" s="1" t="str">
        <f t="shared" si="8"/>
        <v>2022-10-06</v>
      </c>
      <c r="B168" s="1" t="str">
        <f>"1610"</f>
        <v>1610</v>
      </c>
      <c r="C168" s="2" t="s">
        <v>173</v>
      </c>
      <c r="D168" s="2" t="s">
        <v>425</v>
      </c>
      <c r="E168" s="1" t="str">
        <f>"01"</f>
        <v>01</v>
      </c>
      <c r="F168" s="1">
        <v>8</v>
      </c>
      <c r="G168" s="1" t="s">
        <v>14</v>
      </c>
      <c r="H168" s="1" t="s">
        <v>68</v>
      </c>
      <c r="I168" s="1" t="s">
        <v>17</v>
      </c>
      <c r="J168" s="4"/>
      <c r="K168" s="3" t="s">
        <v>303</v>
      </c>
      <c r="L168" s="1">
        <v>2017</v>
      </c>
      <c r="M168" s="1" t="s">
        <v>18</v>
      </c>
      <c r="N168" s="1" t="s">
        <v>23</v>
      </c>
    </row>
    <row r="169" spans="1:14" ht="57.75">
      <c r="A169" s="1" t="str">
        <f t="shared" si="8"/>
        <v>2022-10-06</v>
      </c>
      <c r="B169" s="1" t="str">
        <f>"1635"</f>
        <v>1635</v>
      </c>
      <c r="C169" s="2" t="s">
        <v>36</v>
      </c>
      <c r="D169" s="2" t="s">
        <v>305</v>
      </c>
      <c r="E169" s="1" t="str">
        <f>"02"</f>
        <v>02</v>
      </c>
      <c r="F169" s="1">
        <v>17</v>
      </c>
      <c r="G169" s="1" t="s">
        <v>14</v>
      </c>
      <c r="I169" s="1" t="s">
        <v>17</v>
      </c>
      <c r="J169" s="4"/>
      <c r="K169" s="3" t="s">
        <v>304</v>
      </c>
      <c r="L169" s="1">
        <v>1987</v>
      </c>
      <c r="M169" s="1" t="s">
        <v>39</v>
      </c>
      <c r="N169" s="1" t="s">
        <v>23</v>
      </c>
    </row>
    <row r="170" spans="1:13" ht="72">
      <c r="A170" s="1" t="str">
        <f t="shared" si="8"/>
        <v>2022-10-06</v>
      </c>
      <c r="B170" s="1" t="str">
        <f>"1700"</f>
        <v>1700</v>
      </c>
      <c r="C170" s="2" t="s">
        <v>177</v>
      </c>
      <c r="D170" s="2" t="s">
        <v>426</v>
      </c>
      <c r="E170" s="1" t="str">
        <f>"2019"</f>
        <v>2019</v>
      </c>
      <c r="F170" s="1">
        <v>5</v>
      </c>
      <c r="G170" s="1" t="s">
        <v>14</v>
      </c>
      <c r="I170" s="1" t="s">
        <v>17</v>
      </c>
      <c r="J170" s="4"/>
      <c r="K170" s="3" t="s">
        <v>306</v>
      </c>
      <c r="L170" s="1">
        <v>2019</v>
      </c>
      <c r="M170" s="1" t="s">
        <v>18</v>
      </c>
    </row>
    <row r="171" spans="1:13" ht="72">
      <c r="A171" s="1" t="str">
        <f t="shared" si="8"/>
        <v>2022-10-06</v>
      </c>
      <c r="B171" s="1" t="str">
        <f>"1715"</f>
        <v>1715</v>
      </c>
      <c r="C171" s="2" t="s">
        <v>180</v>
      </c>
      <c r="D171" s="2" t="s">
        <v>427</v>
      </c>
      <c r="E171" s="1" t="str">
        <f>"2019"</f>
        <v>2019</v>
      </c>
      <c r="F171" s="1">
        <v>6</v>
      </c>
      <c r="G171" s="1" t="s">
        <v>20</v>
      </c>
      <c r="I171" s="1" t="s">
        <v>17</v>
      </c>
      <c r="J171" s="4"/>
      <c r="K171" s="3" t="s">
        <v>307</v>
      </c>
      <c r="L171" s="1">
        <v>2019</v>
      </c>
      <c r="M171" s="1" t="s">
        <v>18</v>
      </c>
    </row>
    <row r="172" spans="1:13" ht="72">
      <c r="A172" s="1" t="str">
        <f t="shared" si="8"/>
        <v>2022-10-06</v>
      </c>
      <c r="B172" s="1" t="str">
        <f>"1730"</f>
        <v>1730</v>
      </c>
      <c r="C172" s="2" t="s">
        <v>308</v>
      </c>
      <c r="E172" s="1" t="str">
        <f>"2021"</f>
        <v>2021</v>
      </c>
      <c r="F172" s="1">
        <v>74</v>
      </c>
      <c r="G172" s="1" t="s">
        <v>56</v>
      </c>
      <c r="J172" s="4"/>
      <c r="K172" s="3" t="s">
        <v>309</v>
      </c>
      <c r="L172" s="1">
        <v>2021</v>
      </c>
      <c r="M172" s="1" t="s">
        <v>310</v>
      </c>
    </row>
    <row r="173" spans="1:13" ht="57.75">
      <c r="A173" s="1" t="str">
        <f t="shared" si="8"/>
        <v>2022-10-06</v>
      </c>
      <c r="B173" s="1" t="str">
        <f>"1800"</f>
        <v>1800</v>
      </c>
      <c r="C173" s="2" t="s">
        <v>107</v>
      </c>
      <c r="D173" s="2" t="s">
        <v>312</v>
      </c>
      <c r="E173" s="1" t="str">
        <f>"2020"</f>
        <v>2020</v>
      </c>
      <c r="F173" s="1">
        <v>5</v>
      </c>
      <c r="G173" s="1" t="s">
        <v>20</v>
      </c>
      <c r="I173" s="1" t="s">
        <v>17</v>
      </c>
      <c r="J173" s="4"/>
      <c r="K173" s="3" t="s">
        <v>311</v>
      </c>
      <c r="L173" s="1">
        <v>2020</v>
      </c>
      <c r="M173" s="1" t="s">
        <v>18</v>
      </c>
    </row>
    <row r="174" spans="1:13" ht="57.75">
      <c r="A174" s="1" t="str">
        <f t="shared" si="8"/>
        <v>2022-10-06</v>
      </c>
      <c r="B174" s="1" t="str">
        <f>"1830"</f>
        <v>1830</v>
      </c>
      <c r="C174" s="2" t="s">
        <v>65</v>
      </c>
      <c r="E174" s="1" t="str">
        <f>"2022"</f>
        <v>2022</v>
      </c>
      <c r="F174" s="1">
        <v>194</v>
      </c>
      <c r="G174" s="1" t="s">
        <v>56</v>
      </c>
      <c r="J174" s="4"/>
      <c r="K174" s="3" t="s">
        <v>66</v>
      </c>
      <c r="L174" s="1">
        <v>0</v>
      </c>
      <c r="M174" s="1" t="s">
        <v>18</v>
      </c>
    </row>
    <row r="175" spans="1:14" ht="72">
      <c r="A175" s="7" t="str">
        <f t="shared" si="8"/>
        <v>2022-10-06</v>
      </c>
      <c r="B175" s="7" t="str">
        <f>"1840"</f>
        <v>1840</v>
      </c>
      <c r="C175" s="8" t="s">
        <v>187</v>
      </c>
      <c r="D175" s="8" t="s">
        <v>314</v>
      </c>
      <c r="E175" s="7" t="str">
        <f>"01"</f>
        <v>01</v>
      </c>
      <c r="F175" s="7">
        <v>3</v>
      </c>
      <c r="G175" s="7" t="s">
        <v>20</v>
      </c>
      <c r="H175" s="7"/>
      <c r="I175" s="7" t="s">
        <v>17</v>
      </c>
      <c r="J175" s="5" t="s">
        <v>434</v>
      </c>
      <c r="K175" s="6" t="s">
        <v>313</v>
      </c>
      <c r="L175" s="7">
        <v>2016</v>
      </c>
      <c r="M175" s="7" t="s">
        <v>27</v>
      </c>
      <c r="N175" s="7" t="s">
        <v>23</v>
      </c>
    </row>
    <row r="176" spans="1:14" ht="72">
      <c r="A176" s="7" t="str">
        <f t="shared" si="8"/>
        <v>2022-10-06</v>
      </c>
      <c r="B176" s="7" t="str">
        <f>"1930"</f>
        <v>1930</v>
      </c>
      <c r="C176" s="8" t="s">
        <v>315</v>
      </c>
      <c r="D176" s="8" t="s">
        <v>317</v>
      </c>
      <c r="E176" s="7" t="str">
        <f>"03"</f>
        <v>03</v>
      </c>
      <c r="F176" s="7">
        <v>15</v>
      </c>
      <c r="G176" s="7" t="s">
        <v>14</v>
      </c>
      <c r="H176" s="7"/>
      <c r="I176" s="7" t="s">
        <v>17</v>
      </c>
      <c r="J176" s="5" t="s">
        <v>447</v>
      </c>
      <c r="K176" s="6" t="s">
        <v>316</v>
      </c>
      <c r="L176" s="7">
        <v>2019</v>
      </c>
      <c r="M176" s="7" t="s">
        <v>18</v>
      </c>
      <c r="N176" s="7"/>
    </row>
    <row r="177" spans="1:14" ht="72">
      <c r="A177" s="7" t="str">
        <f t="shared" si="8"/>
        <v>2022-10-06</v>
      </c>
      <c r="B177" s="7" t="str">
        <f>"2030"</f>
        <v>2030</v>
      </c>
      <c r="C177" s="8" t="s">
        <v>318</v>
      </c>
      <c r="D177" s="8"/>
      <c r="E177" s="7" t="str">
        <f>"01"</f>
        <v>01</v>
      </c>
      <c r="F177" s="7">
        <v>7</v>
      </c>
      <c r="G177" s="7" t="s">
        <v>73</v>
      </c>
      <c r="H177" s="7" t="s">
        <v>319</v>
      </c>
      <c r="I177" s="7"/>
      <c r="J177" s="5" t="s">
        <v>439</v>
      </c>
      <c r="K177" s="6" t="s">
        <v>320</v>
      </c>
      <c r="L177" s="7">
        <v>2022</v>
      </c>
      <c r="M177" s="7" t="s">
        <v>31</v>
      </c>
      <c r="N177" s="7" t="s">
        <v>23</v>
      </c>
    </row>
    <row r="178" spans="1:14" ht="72">
      <c r="A178" s="7" t="str">
        <f t="shared" si="8"/>
        <v>2022-10-06</v>
      </c>
      <c r="B178" s="7" t="str">
        <f>"2125"</f>
        <v>2125</v>
      </c>
      <c r="C178" s="8" t="s">
        <v>321</v>
      </c>
      <c r="D178" s="8" t="s">
        <v>55</v>
      </c>
      <c r="E178" s="7" t="str">
        <f>" "</f>
        <v> </v>
      </c>
      <c r="F178" s="7">
        <v>0</v>
      </c>
      <c r="G178" s="7" t="s">
        <v>76</v>
      </c>
      <c r="H178" s="7" t="s">
        <v>322</v>
      </c>
      <c r="I178" s="7" t="s">
        <v>17</v>
      </c>
      <c r="J178" s="5" t="s">
        <v>448</v>
      </c>
      <c r="K178" s="6" t="s">
        <v>323</v>
      </c>
      <c r="L178" s="7">
        <v>1987</v>
      </c>
      <c r="M178" s="7" t="s">
        <v>18</v>
      </c>
      <c r="N178" s="7"/>
    </row>
    <row r="179" spans="1:13" ht="72">
      <c r="A179" s="1" t="str">
        <f t="shared" si="8"/>
        <v>2022-10-06</v>
      </c>
      <c r="B179" s="1" t="str">
        <f>"2305"</f>
        <v>2305</v>
      </c>
      <c r="C179" s="2" t="s">
        <v>324</v>
      </c>
      <c r="E179" s="1" t="str">
        <f>"00"</f>
        <v>00</v>
      </c>
      <c r="F179" s="1">
        <v>0</v>
      </c>
      <c r="G179" s="1" t="s">
        <v>73</v>
      </c>
      <c r="H179" s="1" t="s">
        <v>164</v>
      </c>
      <c r="I179" s="1" t="s">
        <v>17</v>
      </c>
      <c r="J179" s="4"/>
      <c r="K179" s="3" t="s">
        <v>325</v>
      </c>
      <c r="L179" s="1">
        <v>2018</v>
      </c>
      <c r="M179" s="1" t="s">
        <v>31</v>
      </c>
    </row>
    <row r="180" spans="1:13" ht="72">
      <c r="A180" s="1" t="str">
        <f t="shared" si="8"/>
        <v>2022-10-06</v>
      </c>
      <c r="B180" s="1" t="str">
        <f>"2400"</f>
        <v>2400</v>
      </c>
      <c r="C180" s="2" t="s">
        <v>13</v>
      </c>
      <c r="E180" s="1" t="str">
        <f aca="true" t="shared" si="9" ref="E180:E186">"02"</f>
        <v>02</v>
      </c>
      <c r="F180" s="1">
        <v>11</v>
      </c>
      <c r="G180" s="1" t="s">
        <v>14</v>
      </c>
      <c r="H180" s="1" t="s">
        <v>15</v>
      </c>
      <c r="I180" s="1" t="s">
        <v>17</v>
      </c>
      <c r="J180" s="4"/>
      <c r="K180" s="3" t="s">
        <v>16</v>
      </c>
      <c r="L180" s="1">
        <v>2011</v>
      </c>
      <c r="M180" s="1" t="s">
        <v>18</v>
      </c>
    </row>
    <row r="181" spans="1:13" ht="72">
      <c r="A181" s="1" t="str">
        <f t="shared" si="8"/>
        <v>2022-10-06</v>
      </c>
      <c r="B181" s="1" t="str">
        <f>"2500"</f>
        <v>2500</v>
      </c>
      <c r="C181" s="2" t="s">
        <v>13</v>
      </c>
      <c r="E181" s="1" t="str">
        <f t="shared" si="9"/>
        <v>02</v>
      </c>
      <c r="F181" s="1">
        <v>11</v>
      </c>
      <c r="G181" s="1" t="s">
        <v>14</v>
      </c>
      <c r="H181" s="1" t="s">
        <v>15</v>
      </c>
      <c r="I181" s="1" t="s">
        <v>17</v>
      </c>
      <c r="J181" s="4"/>
      <c r="K181" s="3" t="s">
        <v>16</v>
      </c>
      <c r="L181" s="1">
        <v>2011</v>
      </c>
      <c r="M181" s="1" t="s">
        <v>18</v>
      </c>
    </row>
    <row r="182" spans="1:13" ht="72">
      <c r="A182" s="1" t="str">
        <f t="shared" si="8"/>
        <v>2022-10-06</v>
      </c>
      <c r="B182" s="1" t="str">
        <f>"2600"</f>
        <v>2600</v>
      </c>
      <c r="C182" s="2" t="s">
        <v>13</v>
      </c>
      <c r="E182" s="1" t="str">
        <f t="shared" si="9"/>
        <v>02</v>
      </c>
      <c r="F182" s="1">
        <v>11</v>
      </c>
      <c r="G182" s="1" t="s">
        <v>14</v>
      </c>
      <c r="H182" s="1" t="s">
        <v>15</v>
      </c>
      <c r="I182" s="1" t="s">
        <v>17</v>
      </c>
      <c r="J182" s="4"/>
      <c r="K182" s="3" t="s">
        <v>16</v>
      </c>
      <c r="L182" s="1">
        <v>2011</v>
      </c>
      <c r="M182" s="1" t="s">
        <v>18</v>
      </c>
    </row>
    <row r="183" spans="1:13" ht="72">
      <c r="A183" s="1" t="str">
        <f t="shared" si="8"/>
        <v>2022-10-06</v>
      </c>
      <c r="B183" s="1" t="str">
        <f>"2700"</f>
        <v>2700</v>
      </c>
      <c r="C183" s="2" t="s">
        <v>13</v>
      </c>
      <c r="E183" s="1" t="str">
        <f t="shared" si="9"/>
        <v>02</v>
      </c>
      <c r="F183" s="1">
        <v>11</v>
      </c>
      <c r="G183" s="1" t="s">
        <v>14</v>
      </c>
      <c r="H183" s="1" t="s">
        <v>15</v>
      </c>
      <c r="I183" s="1" t="s">
        <v>17</v>
      </c>
      <c r="J183" s="4"/>
      <c r="K183" s="3" t="s">
        <v>16</v>
      </c>
      <c r="L183" s="1">
        <v>2011</v>
      </c>
      <c r="M183" s="1" t="s">
        <v>18</v>
      </c>
    </row>
    <row r="184" spans="1:13" ht="72">
      <c r="A184" s="1" t="str">
        <f t="shared" si="8"/>
        <v>2022-10-06</v>
      </c>
      <c r="B184" s="1" t="str">
        <f>"2800"</f>
        <v>2800</v>
      </c>
      <c r="C184" s="2" t="s">
        <v>13</v>
      </c>
      <c r="E184" s="1" t="str">
        <f t="shared" si="9"/>
        <v>02</v>
      </c>
      <c r="F184" s="1">
        <v>11</v>
      </c>
      <c r="G184" s="1" t="s">
        <v>14</v>
      </c>
      <c r="H184" s="1" t="s">
        <v>15</v>
      </c>
      <c r="I184" s="1" t="s">
        <v>17</v>
      </c>
      <c r="J184" s="4"/>
      <c r="K184" s="3" t="s">
        <v>16</v>
      </c>
      <c r="L184" s="1">
        <v>2011</v>
      </c>
      <c r="M184" s="1" t="s">
        <v>18</v>
      </c>
    </row>
    <row r="185" spans="1:13" ht="72">
      <c r="A185" s="1" t="str">
        <f aca="true" t="shared" si="10" ref="A185:A226">"2022-10-07"</f>
        <v>2022-10-07</v>
      </c>
      <c r="B185" s="1" t="str">
        <f>"0500"</f>
        <v>0500</v>
      </c>
      <c r="C185" s="2" t="s">
        <v>13</v>
      </c>
      <c r="E185" s="1" t="str">
        <f t="shared" si="9"/>
        <v>02</v>
      </c>
      <c r="F185" s="1">
        <v>11</v>
      </c>
      <c r="G185" s="1" t="s">
        <v>14</v>
      </c>
      <c r="H185" s="1" t="s">
        <v>15</v>
      </c>
      <c r="I185" s="1" t="s">
        <v>17</v>
      </c>
      <c r="J185" s="4"/>
      <c r="K185" s="3" t="s">
        <v>16</v>
      </c>
      <c r="L185" s="1">
        <v>2011</v>
      </c>
      <c r="M185" s="1" t="s">
        <v>18</v>
      </c>
    </row>
    <row r="186" spans="1:13" ht="28.5">
      <c r="A186" s="1" t="str">
        <f t="shared" si="10"/>
        <v>2022-10-07</v>
      </c>
      <c r="B186" s="1" t="str">
        <f>"0600"</f>
        <v>0600</v>
      </c>
      <c r="C186" s="2" t="s">
        <v>19</v>
      </c>
      <c r="D186" s="2" t="s">
        <v>326</v>
      </c>
      <c r="E186" s="1" t="str">
        <f t="shared" si="9"/>
        <v>02</v>
      </c>
      <c r="F186" s="1">
        <v>8</v>
      </c>
      <c r="G186" s="1" t="s">
        <v>20</v>
      </c>
      <c r="I186" s="1" t="s">
        <v>17</v>
      </c>
      <c r="J186" s="4"/>
      <c r="K186" s="3" t="s">
        <v>21</v>
      </c>
      <c r="L186" s="1">
        <v>2019</v>
      </c>
      <c r="M186" s="1" t="s">
        <v>18</v>
      </c>
    </row>
    <row r="187" spans="1:13" ht="72">
      <c r="A187" s="1" t="str">
        <f t="shared" si="10"/>
        <v>2022-10-07</v>
      </c>
      <c r="B187" s="1" t="str">
        <f>"0625"</f>
        <v>0625</v>
      </c>
      <c r="C187" s="2" t="s">
        <v>24</v>
      </c>
      <c r="D187" s="2" t="s">
        <v>328</v>
      </c>
      <c r="E187" s="1" t="str">
        <f>"01"</f>
        <v>01</v>
      </c>
      <c r="F187" s="1">
        <v>20</v>
      </c>
      <c r="G187" s="1" t="s">
        <v>20</v>
      </c>
      <c r="I187" s="1" t="s">
        <v>17</v>
      </c>
      <c r="J187" s="4"/>
      <c r="K187" s="3" t="s">
        <v>327</v>
      </c>
      <c r="L187" s="1">
        <v>2019</v>
      </c>
      <c r="M187" s="1" t="s">
        <v>27</v>
      </c>
    </row>
    <row r="188" spans="1:13" ht="57.75">
      <c r="A188" s="1" t="str">
        <f t="shared" si="10"/>
        <v>2022-10-07</v>
      </c>
      <c r="B188" s="1" t="str">
        <f>"0650"</f>
        <v>0650</v>
      </c>
      <c r="C188" s="2" t="s">
        <v>28</v>
      </c>
      <c r="D188" s="2" t="s">
        <v>330</v>
      </c>
      <c r="E188" s="1" t="str">
        <f>"02"</f>
        <v>02</v>
      </c>
      <c r="F188" s="1">
        <v>8</v>
      </c>
      <c r="G188" s="1" t="s">
        <v>20</v>
      </c>
      <c r="I188" s="1" t="s">
        <v>17</v>
      </c>
      <c r="J188" s="4"/>
      <c r="K188" s="3" t="s">
        <v>329</v>
      </c>
      <c r="L188" s="1">
        <v>2018</v>
      </c>
      <c r="M188" s="1" t="s">
        <v>31</v>
      </c>
    </row>
    <row r="189" spans="1:13" ht="28.5">
      <c r="A189" s="1" t="str">
        <f t="shared" si="10"/>
        <v>2022-10-07</v>
      </c>
      <c r="B189" s="1" t="str">
        <f>"0715"</f>
        <v>0715</v>
      </c>
      <c r="C189" s="2" t="s">
        <v>32</v>
      </c>
      <c r="D189" s="2" t="s">
        <v>34</v>
      </c>
      <c r="E189" s="1" t="str">
        <f>"02"</f>
        <v>02</v>
      </c>
      <c r="F189" s="1">
        <v>3</v>
      </c>
      <c r="G189" s="1" t="s">
        <v>20</v>
      </c>
      <c r="I189" s="1" t="s">
        <v>17</v>
      </c>
      <c r="J189" s="4"/>
      <c r="K189" s="3" t="s">
        <v>33</v>
      </c>
      <c r="L189" s="1">
        <v>2018</v>
      </c>
      <c r="M189" s="1" t="s">
        <v>35</v>
      </c>
    </row>
    <row r="190" spans="1:13" ht="43.5">
      <c r="A190" s="1" t="str">
        <f t="shared" si="10"/>
        <v>2022-10-07</v>
      </c>
      <c r="B190" s="1" t="str">
        <f>"0730"</f>
        <v>0730</v>
      </c>
      <c r="C190" s="2" t="s">
        <v>49</v>
      </c>
      <c r="E190" s="1" t="str">
        <f>"02"</f>
        <v>02</v>
      </c>
      <c r="F190" s="1">
        <v>1</v>
      </c>
      <c r="G190" s="1" t="s">
        <v>20</v>
      </c>
      <c r="I190" s="1" t="s">
        <v>17</v>
      </c>
      <c r="J190" s="4"/>
      <c r="K190" s="3" t="s">
        <v>331</v>
      </c>
      <c r="L190" s="1">
        <v>2011</v>
      </c>
      <c r="M190" s="1" t="s">
        <v>18</v>
      </c>
    </row>
    <row r="191" spans="1:13" ht="57.75">
      <c r="A191" s="1" t="str">
        <f t="shared" si="10"/>
        <v>2022-10-07</v>
      </c>
      <c r="B191" s="1" t="str">
        <f>"0755"</f>
        <v>0755</v>
      </c>
      <c r="C191" s="2" t="s">
        <v>40</v>
      </c>
      <c r="D191" s="2" t="s">
        <v>244</v>
      </c>
      <c r="E191" s="1" t="str">
        <f>"02"</f>
        <v>02</v>
      </c>
      <c r="F191" s="1">
        <v>5</v>
      </c>
      <c r="G191" s="1" t="s">
        <v>20</v>
      </c>
      <c r="I191" s="1" t="s">
        <v>17</v>
      </c>
      <c r="J191" s="4"/>
      <c r="K191" s="3" t="s">
        <v>243</v>
      </c>
      <c r="L191" s="1">
        <v>2020</v>
      </c>
      <c r="M191" s="1" t="s">
        <v>31</v>
      </c>
    </row>
    <row r="192" spans="1:13" ht="72">
      <c r="A192" s="1" t="str">
        <f t="shared" si="10"/>
        <v>2022-10-07</v>
      </c>
      <c r="B192" s="1" t="str">
        <f>"0805"</f>
        <v>0805</v>
      </c>
      <c r="C192" s="2" t="s">
        <v>332</v>
      </c>
      <c r="D192" s="2" t="s">
        <v>334</v>
      </c>
      <c r="E192" s="1" t="str">
        <f>"01"</f>
        <v>01</v>
      </c>
      <c r="F192" s="1">
        <v>25</v>
      </c>
      <c r="G192" s="1" t="s">
        <v>20</v>
      </c>
      <c r="I192" s="1" t="s">
        <v>17</v>
      </c>
      <c r="J192" s="4"/>
      <c r="K192" s="3" t="s">
        <v>333</v>
      </c>
      <c r="L192" s="1">
        <v>2020</v>
      </c>
      <c r="M192" s="1" t="s">
        <v>31</v>
      </c>
    </row>
    <row r="193" spans="1:13" ht="57.75">
      <c r="A193" s="1" t="str">
        <f t="shared" si="10"/>
        <v>2022-10-07</v>
      </c>
      <c r="B193" s="1" t="str">
        <f>"0815"</f>
        <v>0815</v>
      </c>
      <c r="C193" s="2" t="s">
        <v>96</v>
      </c>
      <c r="D193" s="2" t="s">
        <v>336</v>
      </c>
      <c r="E193" s="1" t="str">
        <f>"03"</f>
        <v>03</v>
      </c>
      <c r="F193" s="1">
        <v>5</v>
      </c>
      <c r="G193" s="1" t="s">
        <v>20</v>
      </c>
      <c r="J193" s="4"/>
      <c r="K193" s="3" t="s">
        <v>335</v>
      </c>
      <c r="L193" s="1">
        <v>2020</v>
      </c>
      <c r="M193" s="1" t="s">
        <v>48</v>
      </c>
    </row>
    <row r="194" spans="1:14" ht="72">
      <c r="A194" s="1" t="str">
        <f t="shared" si="10"/>
        <v>2022-10-07</v>
      </c>
      <c r="B194" s="1" t="str">
        <f>"0820"</f>
        <v>0820</v>
      </c>
      <c r="C194" s="2" t="s">
        <v>220</v>
      </c>
      <c r="D194" s="2" t="s">
        <v>428</v>
      </c>
      <c r="E194" s="1" t="str">
        <f>"01"</f>
        <v>01</v>
      </c>
      <c r="F194" s="1">
        <v>8</v>
      </c>
      <c r="G194" s="1" t="s">
        <v>14</v>
      </c>
      <c r="I194" s="1" t="s">
        <v>17</v>
      </c>
      <c r="J194" s="4"/>
      <c r="K194" s="3" t="s">
        <v>337</v>
      </c>
      <c r="L194" s="1">
        <v>1985</v>
      </c>
      <c r="M194" s="1" t="s">
        <v>39</v>
      </c>
      <c r="N194" s="1" t="s">
        <v>23</v>
      </c>
    </row>
    <row r="195" spans="1:13" ht="72">
      <c r="A195" s="1" t="str">
        <f t="shared" si="10"/>
        <v>2022-10-07</v>
      </c>
      <c r="B195" s="1" t="str">
        <f>"0845"</f>
        <v>0845</v>
      </c>
      <c r="C195" s="2" t="s">
        <v>148</v>
      </c>
      <c r="D195" s="2" t="s">
        <v>339</v>
      </c>
      <c r="E195" s="1" t="str">
        <f>"03"</f>
        <v>03</v>
      </c>
      <c r="F195" s="1">
        <v>2</v>
      </c>
      <c r="G195" s="1" t="s">
        <v>20</v>
      </c>
      <c r="H195" s="1" t="s">
        <v>68</v>
      </c>
      <c r="I195" s="1" t="s">
        <v>17</v>
      </c>
      <c r="J195" s="4"/>
      <c r="K195" s="3" t="s">
        <v>338</v>
      </c>
      <c r="L195" s="1">
        <v>2015</v>
      </c>
      <c r="M195" s="1" t="s">
        <v>18</v>
      </c>
    </row>
    <row r="196" spans="1:13" ht="43.5">
      <c r="A196" s="1" t="str">
        <f t="shared" si="10"/>
        <v>2022-10-07</v>
      </c>
      <c r="B196" s="1" t="str">
        <f>"0910"</f>
        <v>0910</v>
      </c>
      <c r="C196" s="2" t="s">
        <v>148</v>
      </c>
      <c r="D196" s="2" t="s">
        <v>341</v>
      </c>
      <c r="E196" s="1" t="str">
        <f>"03"</f>
        <v>03</v>
      </c>
      <c r="F196" s="1">
        <v>3</v>
      </c>
      <c r="G196" s="1" t="s">
        <v>20</v>
      </c>
      <c r="I196" s="1" t="s">
        <v>17</v>
      </c>
      <c r="J196" s="4"/>
      <c r="K196" s="3" t="s">
        <v>340</v>
      </c>
      <c r="L196" s="1">
        <v>2015</v>
      </c>
      <c r="M196" s="1" t="s">
        <v>18</v>
      </c>
    </row>
    <row r="197" spans="1:13" ht="72">
      <c r="A197" s="1" t="str">
        <f t="shared" si="10"/>
        <v>2022-10-07</v>
      </c>
      <c r="B197" s="1" t="str">
        <f>"0935"</f>
        <v>0935</v>
      </c>
      <c r="C197" s="2" t="s">
        <v>153</v>
      </c>
      <c r="D197" s="2" t="s">
        <v>343</v>
      </c>
      <c r="E197" s="1" t="str">
        <f>"03"</f>
        <v>03</v>
      </c>
      <c r="F197" s="1">
        <v>13</v>
      </c>
      <c r="G197" s="1" t="s">
        <v>20</v>
      </c>
      <c r="I197" s="1" t="s">
        <v>17</v>
      </c>
      <c r="J197" s="4"/>
      <c r="K197" s="3" t="s">
        <v>342</v>
      </c>
      <c r="L197" s="1">
        <v>2019</v>
      </c>
      <c r="M197" s="1" t="s">
        <v>31</v>
      </c>
    </row>
    <row r="198" spans="1:14" ht="72">
      <c r="A198" s="1" t="str">
        <f t="shared" si="10"/>
        <v>2022-10-07</v>
      </c>
      <c r="B198" s="1" t="str">
        <f>"1000"</f>
        <v>1000</v>
      </c>
      <c r="C198" s="2" t="s">
        <v>187</v>
      </c>
      <c r="D198" s="2" t="s">
        <v>314</v>
      </c>
      <c r="E198" s="1" t="str">
        <f>"01"</f>
        <v>01</v>
      </c>
      <c r="F198" s="1">
        <v>3</v>
      </c>
      <c r="G198" s="1" t="s">
        <v>20</v>
      </c>
      <c r="I198" s="1" t="s">
        <v>17</v>
      </c>
      <c r="J198" s="4"/>
      <c r="K198" s="3" t="s">
        <v>313</v>
      </c>
      <c r="L198" s="1">
        <v>2016</v>
      </c>
      <c r="M198" s="1" t="s">
        <v>27</v>
      </c>
      <c r="N198" s="1" t="s">
        <v>23</v>
      </c>
    </row>
    <row r="199" spans="1:13" ht="43.5">
      <c r="A199" s="1" t="str">
        <f t="shared" si="10"/>
        <v>2022-10-07</v>
      </c>
      <c r="B199" s="1" t="str">
        <f>"1050"</f>
        <v>1050</v>
      </c>
      <c r="C199" s="2" t="s">
        <v>155</v>
      </c>
      <c r="D199" s="2" t="s">
        <v>345</v>
      </c>
      <c r="E199" s="1" t="str">
        <f>"01"</f>
        <v>01</v>
      </c>
      <c r="F199" s="1">
        <v>9</v>
      </c>
      <c r="G199" s="1" t="s">
        <v>20</v>
      </c>
      <c r="I199" s="1" t="s">
        <v>17</v>
      </c>
      <c r="J199" s="4"/>
      <c r="K199" s="3" t="s">
        <v>344</v>
      </c>
      <c r="L199" s="1">
        <v>2010</v>
      </c>
      <c r="M199" s="1" t="s">
        <v>18</v>
      </c>
    </row>
    <row r="200" spans="1:13" ht="72">
      <c r="A200" s="1" t="str">
        <f t="shared" si="10"/>
        <v>2022-10-07</v>
      </c>
      <c r="B200" s="1" t="str">
        <f>"1100"</f>
        <v>1100</v>
      </c>
      <c r="C200" s="2" t="s">
        <v>315</v>
      </c>
      <c r="D200" s="2" t="s">
        <v>317</v>
      </c>
      <c r="E200" s="1" t="str">
        <f>"03"</f>
        <v>03</v>
      </c>
      <c r="F200" s="1">
        <v>15</v>
      </c>
      <c r="G200" s="1" t="s">
        <v>14</v>
      </c>
      <c r="I200" s="1" t="s">
        <v>17</v>
      </c>
      <c r="J200" s="4"/>
      <c r="K200" s="3" t="s">
        <v>316</v>
      </c>
      <c r="L200" s="1">
        <v>2019</v>
      </c>
      <c r="M200" s="1" t="s">
        <v>18</v>
      </c>
    </row>
    <row r="201" spans="1:13" ht="87">
      <c r="A201" s="1" t="str">
        <f t="shared" si="10"/>
        <v>2022-10-07</v>
      </c>
      <c r="B201" s="1" t="str">
        <f>"1200"</f>
        <v>1200</v>
      </c>
      <c r="C201" s="2" t="s">
        <v>346</v>
      </c>
      <c r="E201" s="1" t="str">
        <f>"2016"</f>
        <v>2016</v>
      </c>
      <c r="F201" s="1">
        <v>0</v>
      </c>
      <c r="G201" s="1" t="s">
        <v>14</v>
      </c>
      <c r="I201" s="1" t="s">
        <v>17</v>
      </c>
      <c r="J201" s="4"/>
      <c r="K201" s="3" t="s">
        <v>347</v>
      </c>
      <c r="L201" s="1">
        <v>2016</v>
      </c>
      <c r="M201" s="1" t="s">
        <v>18</v>
      </c>
    </row>
    <row r="202" spans="1:13" ht="57.75">
      <c r="A202" s="1" t="str">
        <f t="shared" si="10"/>
        <v>2022-10-07</v>
      </c>
      <c r="B202" s="1" t="str">
        <f>"1340"</f>
        <v>1340</v>
      </c>
      <c r="C202" s="2" t="s">
        <v>348</v>
      </c>
      <c r="E202" s="1" t="str">
        <f>" "</f>
        <v> </v>
      </c>
      <c r="F202" s="1">
        <v>0</v>
      </c>
      <c r="G202" s="1" t="s">
        <v>14</v>
      </c>
      <c r="H202" s="1" t="s">
        <v>68</v>
      </c>
      <c r="I202" s="1" t="s">
        <v>17</v>
      </c>
      <c r="J202" s="4"/>
      <c r="K202" s="3" t="s">
        <v>349</v>
      </c>
      <c r="L202" s="1">
        <v>2019</v>
      </c>
      <c r="M202" s="1" t="s">
        <v>18</v>
      </c>
    </row>
    <row r="203" spans="1:13" ht="43.5">
      <c r="A203" s="1" t="str">
        <f t="shared" si="10"/>
        <v>2022-10-07</v>
      </c>
      <c r="B203" s="1" t="str">
        <f>"1400"</f>
        <v>1400</v>
      </c>
      <c r="C203" s="2" t="s">
        <v>160</v>
      </c>
      <c r="E203" s="1" t="str">
        <f>"04"</f>
        <v>04</v>
      </c>
      <c r="F203" s="1">
        <v>10</v>
      </c>
      <c r="G203" s="1" t="s">
        <v>14</v>
      </c>
      <c r="H203" s="1" t="s">
        <v>350</v>
      </c>
      <c r="I203" s="1" t="s">
        <v>17</v>
      </c>
      <c r="J203" s="4"/>
      <c r="K203" s="3" t="s">
        <v>351</v>
      </c>
      <c r="L203" s="1">
        <v>2022</v>
      </c>
      <c r="M203" s="1" t="s">
        <v>48</v>
      </c>
    </row>
    <row r="204" spans="1:13" ht="72">
      <c r="A204" s="1" t="str">
        <f t="shared" si="10"/>
        <v>2022-10-07</v>
      </c>
      <c r="B204" s="1" t="str">
        <f>"1430"</f>
        <v>1430</v>
      </c>
      <c r="C204" s="2" t="s">
        <v>162</v>
      </c>
      <c r="E204" s="1" t="str">
        <f>"02"</f>
        <v>02</v>
      </c>
      <c r="F204" s="1">
        <v>4</v>
      </c>
      <c r="G204" s="1" t="s">
        <v>14</v>
      </c>
      <c r="I204" s="1" t="s">
        <v>17</v>
      </c>
      <c r="J204" s="4"/>
      <c r="K204" s="3" t="s">
        <v>352</v>
      </c>
      <c r="L204" s="1">
        <v>2014</v>
      </c>
      <c r="M204" s="1" t="s">
        <v>48</v>
      </c>
    </row>
    <row r="205" spans="1:13" ht="72">
      <c r="A205" s="1" t="str">
        <f t="shared" si="10"/>
        <v>2022-10-07</v>
      </c>
      <c r="B205" s="1" t="str">
        <f>"1500"</f>
        <v>1500</v>
      </c>
      <c r="C205" s="2" t="s">
        <v>148</v>
      </c>
      <c r="D205" s="2" t="s">
        <v>354</v>
      </c>
      <c r="E205" s="1" t="str">
        <f>"03"</f>
        <v>03</v>
      </c>
      <c r="F205" s="1">
        <v>9</v>
      </c>
      <c r="G205" s="1" t="s">
        <v>20</v>
      </c>
      <c r="I205" s="1" t="s">
        <v>17</v>
      </c>
      <c r="J205" s="4"/>
      <c r="K205" s="3" t="s">
        <v>353</v>
      </c>
      <c r="L205" s="1">
        <v>2015</v>
      </c>
      <c r="M205" s="1" t="s">
        <v>18</v>
      </c>
    </row>
    <row r="206" spans="1:13" ht="57.75">
      <c r="A206" s="1" t="str">
        <f t="shared" si="10"/>
        <v>2022-10-07</v>
      </c>
      <c r="B206" s="1" t="str">
        <f>"1525"</f>
        <v>1525</v>
      </c>
      <c r="C206" s="2" t="s">
        <v>153</v>
      </c>
      <c r="D206" s="2" t="s">
        <v>356</v>
      </c>
      <c r="E206" s="1" t="str">
        <f>"03"</f>
        <v>03</v>
      </c>
      <c r="F206" s="1">
        <v>3</v>
      </c>
      <c r="G206" s="1" t="s">
        <v>20</v>
      </c>
      <c r="I206" s="1" t="s">
        <v>17</v>
      </c>
      <c r="J206" s="4"/>
      <c r="K206" s="3" t="s">
        <v>355</v>
      </c>
      <c r="L206" s="1">
        <v>2019</v>
      </c>
      <c r="M206" s="1" t="s">
        <v>31</v>
      </c>
    </row>
    <row r="207" spans="1:13" ht="57.75">
      <c r="A207" s="1" t="str">
        <f t="shared" si="10"/>
        <v>2022-10-07</v>
      </c>
      <c r="B207" s="1" t="str">
        <f>"1550"</f>
        <v>1550</v>
      </c>
      <c r="C207" s="2" t="s">
        <v>43</v>
      </c>
      <c r="D207" s="2" t="s">
        <v>358</v>
      </c>
      <c r="E207" s="1" t="str">
        <f>"01"</f>
        <v>01</v>
      </c>
      <c r="F207" s="1">
        <v>29</v>
      </c>
      <c r="G207" s="1" t="s">
        <v>20</v>
      </c>
      <c r="I207" s="1" t="s">
        <v>17</v>
      </c>
      <c r="J207" s="4"/>
      <c r="K207" s="3" t="s">
        <v>357</v>
      </c>
      <c r="L207" s="1">
        <v>2020</v>
      </c>
      <c r="M207" s="1" t="s">
        <v>31</v>
      </c>
    </row>
    <row r="208" spans="1:13" ht="72">
      <c r="A208" s="1" t="str">
        <f t="shared" si="10"/>
        <v>2022-10-07</v>
      </c>
      <c r="B208" s="1" t="str">
        <f>"1600"</f>
        <v>1600</v>
      </c>
      <c r="C208" s="2" t="s">
        <v>40</v>
      </c>
      <c r="D208" s="2" t="s">
        <v>360</v>
      </c>
      <c r="E208" s="1" t="str">
        <f>"02"</f>
        <v>02</v>
      </c>
      <c r="F208" s="1">
        <v>7</v>
      </c>
      <c r="G208" s="1" t="s">
        <v>20</v>
      </c>
      <c r="H208" s="1" t="s">
        <v>164</v>
      </c>
      <c r="I208" s="1" t="s">
        <v>17</v>
      </c>
      <c r="J208" s="4"/>
      <c r="K208" s="3" t="s">
        <v>359</v>
      </c>
      <c r="L208" s="1">
        <v>2020</v>
      </c>
      <c r="M208" s="1" t="s">
        <v>31</v>
      </c>
    </row>
    <row r="209" spans="1:14" ht="28.5">
      <c r="A209" s="1" t="str">
        <f t="shared" si="10"/>
        <v>2022-10-07</v>
      </c>
      <c r="B209" s="1" t="str">
        <f>"1610"</f>
        <v>1610</v>
      </c>
      <c r="C209" s="2" t="s">
        <v>173</v>
      </c>
      <c r="D209" s="2" t="s">
        <v>362</v>
      </c>
      <c r="E209" s="1" t="str">
        <f>"01"</f>
        <v>01</v>
      </c>
      <c r="F209" s="1">
        <v>9</v>
      </c>
      <c r="G209" s="1" t="s">
        <v>14</v>
      </c>
      <c r="H209" s="1" t="s">
        <v>68</v>
      </c>
      <c r="I209" s="1" t="s">
        <v>17</v>
      </c>
      <c r="J209" s="4"/>
      <c r="K209" s="3" t="s">
        <v>361</v>
      </c>
      <c r="L209" s="1">
        <v>2017</v>
      </c>
      <c r="M209" s="1" t="s">
        <v>18</v>
      </c>
      <c r="N209" s="1" t="s">
        <v>23</v>
      </c>
    </row>
    <row r="210" spans="1:14" ht="57.75">
      <c r="A210" s="1" t="str">
        <f t="shared" si="10"/>
        <v>2022-10-07</v>
      </c>
      <c r="B210" s="1" t="str">
        <f>"1635"</f>
        <v>1635</v>
      </c>
      <c r="C210" s="2" t="s">
        <v>36</v>
      </c>
      <c r="D210" s="2" t="s">
        <v>429</v>
      </c>
      <c r="E210" s="1" t="str">
        <f>"02"</f>
        <v>02</v>
      </c>
      <c r="F210" s="1">
        <v>18</v>
      </c>
      <c r="G210" s="1" t="s">
        <v>14</v>
      </c>
      <c r="I210" s="1" t="s">
        <v>17</v>
      </c>
      <c r="J210" s="4"/>
      <c r="K210" s="3" t="s">
        <v>363</v>
      </c>
      <c r="L210" s="1">
        <v>1987</v>
      </c>
      <c r="M210" s="1" t="s">
        <v>39</v>
      </c>
      <c r="N210" s="1" t="s">
        <v>23</v>
      </c>
    </row>
    <row r="211" spans="1:13" ht="72">
      <c r="A211" s="1" t="str">
        <f t="shared" si="10"/>
        <v>2022-10-07</v>
      </c>
      <c r="B211" s="1" t="str">
        <f>"1700"</f>
        <v>1700</v>
      </c>
      <c r="C211" s="2" t="s">
        <v>177</v>
      </c>
      <c r="D211" s="2" t="s">
        <v>430</v>
      </c>
      <c r="E211" s="1" t="str">
        <f>"2019"</f>
        <v>2019</v>
      </c>
      <c r="F211" s="1">
        <v>7</v>
      </c>
      <c r="G211" s="1" t="s">
        <v>20</v>
      </c>
      <c r="I211" s="1" t="s">
        <v>17</v>
      </c>
      <c r="J211" s="4"/>
      <c r="K211" s="3" t="s">
        <v>364</v>
      </c>
      <c r="L211" s="1">
        <v>2019</v>
      </c>
      <c r="M211" s="1" t="s">
        <v>18</v>
      </c>
    </row>
    <row r="212" spans="1:13" ht="57.75">
      <c r="A212" s="1" t="str">
        <f t="shared" si="10"/>
        <v>2022-10-07</v>
      </c>
      <c r="B212" s="1" t="str">
        <f>"1715"</f>
        <v>1715</v>
      </c>
      <c r="C212" s="2" t="s">
        <v>180</v>
      </c>
      <c r="D212" s="2" t="s">
        <v>366</v>
      </c>
      <c r="E212" s="1" t="str">
        <f>"2019"</f>
        <v>2019</v>
      </c>
      <c r="F212" s="1">
        <v>8</v>
      </c>
      <c r="G212" s="1" t="s">
        <v>20</v>
      </c>
      <c r="I212" s="1" t="s">
        <v>17</v>
      </c>
      <c r="J212" s="4"/>
      <c r="K212" s="3" t="s">
        <v>365</v>
      </c>
      <c r="L212" s="1">
        <v>2019</v>
      </c>
      <c r="M212" s="1" t="s">
        <v>18</v>
      </c>
    </row>
    <row r="213" spans="1:14" ht="57.75">
      <c r="A213" s="7" t="str">
        <f t="shared" si="10"/>
        <v>2022-10-07</v>
      </c>
      <c r="B213" s="7" t="str">
        <f>"1730"</f>
        <v>1730</v>
      </c>
      <c r="C213" s="8" t="s">
        <v>367</v>
      </c>
      <c r="D213" s="8"/>
      <c r="E213" s="7" t="str">
        <f>"2022"</f>
        <v>2022</v>
      </c>
      <c r="F213" s="7">
        <v>38</v>
      </c>
      <c r="G213" s="7" t="s">
        <v>56</v>
      </c>
      <c r="H213" s="7"/>
      <c r="I213" s="7" t="s">
        <v>17</v>
      </c>
      <c r="J213" s="5" t="s">
        <v>449</v>
      </c>
      <c r="K213" s="6" t="s">
        <v>66</v>
      </c>
      <c r="L213" s="7">
        <v>2022</v>
      </c>
      <c r="M213" s="7" t="s">
        <v>18</v>
      </c>
      <c r="N213" s="7"/>
    </row>
    <row r="214" spans="1:13" ht="57.75">
      <c r="A214" s="1" t="str">
        <f t="shared" si="10"/>
        <v>2022-10-07</v>
      </c>
      <c r="B214" s="1" t="str">
        <f>"1800"</f>
        <v>1800</v>
      </c>
      <c r="C214" s="2" t="s">
        <v>127</v>
      </c>
      <c r="D214" s="2" t="s">
        <v>129</v>
      </c>
      <c r="E214" s="1" t="str">
        <f>"2020"</f>
        <v>2020</v>
      </c>
      <c r="F214" s="1">
        <v>18</v>
      </c>
      <c r="G214" s="1" t="s">
        <v>20</v>
      </c>
      <c r="I214" s="1" t="s">
        <v>17</v>
      </c>
      <c r="J214" s="4"/>
      <c r="K214" s="3" t="s">
        <v>128</v>
      </c>
      <c r="L214" s="1">
        <v>2020</v>
      </c>
      <c r="M214" s="1" t="s">
        <v>18</v>
      </c>
    </row>
    <row r="215" spans="1:13" ht="57.75">
      <c r="A215" s="1" t="str">
        <f t="shared" si="10"/>
        <v>2022-10-07</v>
      </c>
      <c r="B215" s="1" t="str">
        <f>"1820"</f>
        <v>1820</v>
      </c>
      <c r="C215" s="2" t="s">
        <v>127</v>
      </c>
      <c r="D215" s="2" t="s">
        <v>369</v>
      </c>
      <c r="E215" s="1" t="str">
        <f>"2020"</f>
        <v>2020</v>
      </c>
      <c r="F215" s="1">
        <v>17</v>
      </c>
      <c r="G215" s="1" t="s">
        <v>20</v>
      </c>
      <c r="I215" s="1" t="s">
        <v>17</v>
      </c>
      <c r="J215" s="4"/>
      <c r="K215" s="3" t="s">
        <v>368</v>
      </c>
      <c r="L215" s="1">
        <v>2020</v>
      </c>
      <c r="M215" s="1" t="s">
        <v>18</v>
      </c>
    </row>
    <row r="216" spans="1:14" ht="72">
      <c r="A216" s="7" t="str">
        <f t="shared" si="10"/>
        <v>2022-10-07</v>
      </c>
      <c r="B216" s="7" t="str">
        <f>"1840"</f>
        <v>1840</v>
      </c>
      <c r="C216" s="8" t="s">
        <v>187</v>
      </c>
      <c r="D216" s="8" t="s">
        <v>371</v>
      </c>
      <c r="E216" s="7" t="str">
        <f>"01"</f>
        <v>01</v>
      </c>
      <c r="F216" s="7">
        <v>4</v>
      </c>
      <c r="G216" s="7" t="s">
        <v>20</v>
      </c>
      <c r="H216" s="7"/>
      <c r="I216" s="7" t="s">
        <v>17</v>
      </c>
      <c r="J216" s="5" t="s">
        <v>434</v>
      </c>
      <c r="K216" s="6" t="s">
        <v>370</v>
      </c>
      <c r="L216" s="7">
        <v>2016</v>
      </c>
      <c r="M216" s="7" t="s">
        <v>27</v>
      </c>
      <c r="N216" s="7" t="s">
        <v>23</v>
      </c>
    </row>
    <row r="217" spans="1:14" ht="72">
      <c r="A217" s="7" t="str">
        <f t="shared" si="10"/>
        <v>2022-10-07</v>
      </c>
      <c r="B217" s="7" t="str">
        <f>"1930"</f>
        <v>1930</v>
      </c>
      <c r="C217" s="8" t="s">
        <v>372</v>
      </c>
      <c r="D217" s="8" t="s">
        <v>55</v>
      </c>
      <c r="E217" s="7" t="str">
        <f>" "</f>
        <v> </v>
      </c>
      <c r="F217" s="7">
        <v>0</v>
      </c>
      <c r="G217" s="7" t="s">
        <v>14</v>
      </c>
      <c r="H217" s="7" t="s">
        <v>80</v>
      </c>
      <c r="I217" s="7" t="s">
        <v>17</v>
      </c>
      <c r="J217" s="5" t="s">
        <v>450</v>
      </c>
      <c r="K217" s="6" t="s">
        <v>373</v>
      </c>
      <c r="L217" s="7">
        <v>2009</v>
      </c>
      <c r="M217" s="7" t="s">
        <v>27</v>
      </c>
      <c r="N217" s="7"/>
    </row>
    <row r="218" spans="1:14" ht="57.75">
      <c r="A218" s="7" t="str">
        <f t="shared" si="10"/>
        <v>2022-10-07</v>
      </c>
      <c r="B218" s="7" t="str">
        <f>"2110"</f>
        <v>2110</v>
      </c>
      <c r="C218" s="8" t="s">
        <v>374</v>
      </c>
      <c r="D218" s="8" t="s">
        <v>376</v>
      </c>
      <c r="E218" s="7" t="str">
        <f>"01"</f>
        <v>01</v>
      </c>
      <c r="F218" s="7">
        <v>2</v>
      </c>
      <c r="G218" s="7"/>
      <c r="H218" s="7"/>
      <c r="I218" s="7" t="s">
        <v>17</v>
      </c>
      <c r="J218" s="5" t="s">
        <v>451</v>
      </c>
      <c r="K218" s="6" t="s">
        <v>375</v>
      </c>
      <c r="L218" s="7">
        <v>2019</v>
      </c>
      <c r="M218" s="7" t="s">
        <v>18</v>
      </c>
      <c r="N218" s="7"/>
    </row>
    <row r="219" spans="1:14" ht="72">
      <c r="A219" s="7" t="str">
        <f t="shared" si="10"/>
        <v>2022-10-07</v>
      </c>
      <c r="B219" s="7" t="str">
        <f>"2120"</f>
        <v>2120</v>
      </c>
      <c r="C219" s="8" t="s">
        <v>315</v>
      </c>
      <c r="D219" s="8" t="s">
        <v>378</v>
      </c>
      <c r="E219" s="7" t="str">
        <f>"02"</f>
        <v>02</v>
      </c>
      <c r="F219" s="7">
        <v>1</v>
      </c>
      <c r="G219" s="7" t="s">
        <v>20</v>
      </c>
      <c r="H219" s="7"/>
      <c r="I219" s="7" t="s">
        <v>17</v>
      </c>
      <c r="J219" s="5" t="s">
        <v>447</v>
      </c>
      <c r="K219" s="6" t="s">
        <v>377</v>
      </c>
      <c r="L219" s="7">
        <v>2018</v>
      </c>
      <c r="M219" s="7" t="s">
        <v>18</v>
      </c>
      <c r="N219" s="7" t="s">
        <v>23</v>
      </c>
    </row>
    <row r="220" spans="1:14" ht="57.75">
      <c r="A220" s="7" t="str">
        <f t="shared" si="10"/>
        <v>2022-10-07</v>
      </c>
      <c r="B220" s="7" t="str">
        <f>"2220"</f>
        <v>2220</v>
      </c>
      <c r="C220" s="8" t="s">
        <v>379</v>
      </c>
      <c r="D220" s="8"/>
      <c r="E220" s="7" t="str">
        <f>"2021"</f>
        <v>2021</v>
      </c>
      <c r="F220" s="7">
        <v>1</v>
      </c>
      <c r="G220" s="7" t="s">
        <v>14</v>
      </c>
      <c r="H220" s="7"/>
      <c r="I220" s="7" t="s">
        <v>17</v>
      </c>
      <c r="J220" s="5" t="s">
        <v>452</v>
      </c>
      <c r="K220" s="6" t="s">
        <v>380</v>
      </c>
      <c r="L220" s="7">
        <v>2021</v>
      </c>
      <c r="M220" s="7" t="s">
        <v>18</v>
      </c>
      <c r="N220" s="7"/>
    </row>
    <row r="221" spans="1:14" ht="72">
      <c r="A221" s="1" t="str">
        <f t="shared" si="10"/>
        <v>2022-10-07</v>
      </c>
      <c r="B221" s="1" t="str">
        <f>"2320"</f>
        <v>2320</v>
      </c>
      <c r="C221" s="2" t="s">
        <v>381</v>
      </c>
      <c r="E221" s="1" t="str">
        <f>" "</f>
        <v> </v>
      </c>
      <c r="F221" s="1">
        <v>0</v>
      </c>
      <c r="G221" s="1" t="s">
        <v>20</v>
      </c>
      <c r="I221" s="1" t="s">
        <v>17</v>
      </c>
      <c r="J221" s="4"/>
      <c r="K221" s="3" t="s">
        <v>382</v>
      </c>
      <c r="L221" s="1">
        <v>1989</v>
      </c>
      <c r="M221" s="1" t="s">
        <v>18</v>
      </c>
      <c r="N221" s="1" t="s">
        <v>23</v>
      </c>
    </row>
    <row r="222" spans="1:13" ht="72">
      <c r="A222" s="1" t="str">
        <f t="shared" si="10"/>
        <v>2022-10-07</v>
      </c>
      <c r="B222" s="1" t="str">
        <f>"2400"</f>
        <v>2400</v>
      </c>
      <c r="C222" s="2" t="s">
        <v>13</v>
      </c>
      <c r="E222" s="1" t="str">
        <f aca="true" t="shared" si="11" ref="E222:E228">"02"</f>
        <v>02</v>
      </c>
      <c r="F222" s="1">
        <v>12</v>
      </c>
      <c r="G222" s="1" t="s">
        <v>14</v>
      </c>
      <c r="H222" s="1" t="s">
        <v>15</v>
      </c>
      <c r="I222" s="1" t="s">
        <v>17</v>
      </c>
      <c r="J222" s="4"/>
      <c r="K222" s="3" t="s">
        <v>16</v>
      </c>
      <c r="L222" s="1">
        <v>2011</v>
      </c>
      <c r="M222" s="1" t="s">
        <v>18</v>
      </c>
    </row>
    <row r="223" spans="1:13" ht="72">
      <c r="A223" s="1" t="str">
        <f t="shared" si="10"/>
        <v>2022-10-07</v>
      </c>
      <c r="B223" s="1" t="str">
        <f>"2500"</f>
        <v>2500</v>
      </c>
      <c r="C223" s="2" t="s">
        <v>13</v>
      </c>
      <c r="E223" s="1" t="str">
        <f t="shared" si="11"/>
        <v>02</v>
      </c>
      <c r="F223" s="1">
        <v>12</v>
      </c>
      <c r="G223" s="1" t="s">
        <v>14</v>
      </c>
      <c r="H223" s="1" t="s">
        <v>15</v>
      </c>
      <c r="I223" s="1" t="s">
        <v>17</v>
      </c>
      <c r="J223" s="4"/>
      <c r="K223" s="3" t="s">
        <v>16</v>
      </c>
      <c r="L223" s="1">
        <v>2011</v>
      </c>
      <c r="M223" s="1" t="s">
        <v>18</v>
      </c>
    </row>
    <row r="224" spans="1:13" ht="72">
      <c r="A224" s="1" t="str">
        <f t="shared" si="10"/>
        <v>2022-10-07</v>
      </c>
      <c r="B224" s="1" t="str">
        <f>"2600"</f>
        <v>2600</v>
      </c>
      <c r="C224" s="2" t="s">
        <v>13</v>
      </c>
      <c r="E224" s="1" t="str">
        <f t="shared" si="11"/>
        <v>02</v>
      </c>
      <c r="F224" s="1">
        <v>12</v>
      </c>
      <c r="G224" s="1" t="s">
        <v>14</v>
      </c>
      <c r="H224" s="1" t="s">
        <v>15</v>
      </c>
      <c r="I224" s="1" t="s">
        <v>17</v>
      </c>
      <c r="J224" s="4"/>
      <c r="K224" s="3" t="s">
        <v>16</v>
      </c>
      <c r="L224" s="1">
        <v>2011</v>
      </c>
      <c r="M224" s="1" t="s">
        <v>18</v>
      </c>
    </row>
    <row r="225" spans="1:13" ht="72">
      <c r="A225" s="1" t="str">
        <f t="shared" si="10"/>
        <v>2022-10-07</v>
      </c>
      <c r="B225" s="1" t="str">
        <f>"2700"</f>
        <v>2700</v>
      </c>
      <c r="C225" s="2" t="s">
        <v>13</v>
      </c>
      <c r="E225" s="1" t="str">
        <f t="shared" si="11"/>
        <v>02</v>
      </c>
      <c r="F225" s="1">
        <v>12</v>
      </c>
      <c r="G225" s="1" t="s">
        <v>14</v>
      </c>
      <c r="H225" s="1" t="s">
        <v>15</v>
      </c>
      <c r="I225" s="1" t="s">
        <v>17</v>
      </c>
      <c r="J225" s="4"/>
      <c r="K225" s="3" t="s">
        <v>16</v>
      </c>
      <c r="L225" s="1">
        <v>2011</v>
      </c>
      <c r="M225" s="1" t="s">
        <v>18</v>
      </c>
    </row>
    <row r="226" spans="1:13" ht="72">
      <c r="A226" s="1" t="str">
        <f t="shared" si="10"/>
        <v>2022-10-07</v>
      </c>
      <c r="B226" s="1" t="str">
        <f>"2800"</f>
        <v>2800</v>
      </c>
      <c r="C226" s="2" t="s">
        <v>13</v>
      </c>
      <c r="E226" s="1" t="str">
        <f t="shared" si="11"/>
        <v>02</v>
      </c>
      <c r="F226" s="1">
        <v>12</v>
      </c>
      <c r="G226" s="1" t="s">
        <v>14</v>
      </c>
      <c r="H226" s="1" t="s">
        <v>15</v>
      </c>
      <c r="I226" s="1" t="s">
        <v>17</v>
      </c>
      <c r="J226" s="4"/>
      <c r="K226" s="3" t="s">
        <v>16</v>
      </c>
      <c r="L226" s="1">
        <v>2011</v>
      </c>
      <c r="M226" s="1" t="s">
        <v>18</v>
      </c>
    </row>
    <row r="227" spans="1:13" ht="72">
      <c r="A227" s="1" t="str">
        <f aca="true" t="shared" si="12" ref="A227:A257">"2022-10-08"</f>
        <v>2022-10-08</v>
      </c>
      <c r="B227" s="1" t="str">
        <f>"0500"</f>
        <v>0500</v>
      </c>
      <c r="C227" s="2" t="s">
        <v>13</v>
      </c>
      <c r="E227" s="1" t="str">
        <f t="shared" si="11"/>
        <v>02</v>
      </c>
      <c r="F227" s="1">
        <v>12</v>
      </c>
      <c r="G227" s="1" t="s">
        <v>14</v>
      </c>
      <c r="H227" s="1" t="s">
        <v>15</v>
      </c>
      <c r="I227" s="1" t="s">
        <v>17</v>
      </c>
      <c r="J227" s="4"/>
      <c r="K227" s="3" t="s">
        <v>16</v>
      </c>
      <c r="L227" s="1">
        <v>2011</v>
      </c>
      <c r="M227" s="1" t="s">
        <v>18</v>
      </c>
    </row>
    <row r="228" spans="1:13" ht="28.5">
      <c r="A228" s="1" t="str">
        <f t="shared" si="12"/>
        <v>2022-10-08</v>
      </c>
      <c r="B228" s="1" t="str">
        <f>"0600"</f>
        <v>0600</v>
      </c>
      <c r="C228" s="2" t="s">
        <v>19</v>
      </c>
      <c r="D228" s="2" t="s">
        <v>383</v>
      </c>
      <c r="E228" s="1" t="str">
        <f t="shared" si="11"/>
        <v>02</v>
      </c>
      <c r="F228" s="1">
        <v>9</v>
      </c>
      <c r="G228" s="1" t="s">
        <v>14</v>
      </c>
      <c r="I228" s="1" t="s">
        <v>17</v>
      </c>
      <c r="J228" s="4"/>
      <c r="K228" s="3" t="s">
        <v>21</v>
      </c>
      <c r="L228" s="1">
        <v>2019</v>
      </c>
      <c r="M228" s="1" t="s">
        <v>18</v>
      </c>
    </row>
    <row r="229" spans="1:13" ht="72">
      <c r="A229" s="1" t="str">
        <f t="shared" si="12"/>
        <v>2022-10-08</v>
      </c>
      <c r="B229" s="1" t="str">
        <f>"0625"</f>
        <v>0625</v>
      </c>
      <c r="C229" s="2" t="s">
        <v>24</v>
      </c>
      <c r="D229" s="2" t="s">
        <v>385</v>
      </c>
      <c r="E229" s="1" t="str">
        <f>"01"</f>
        <v>01</v>
      </c>
      <c r="F229" s="1">
        <v>21</v>
      </c>
      <c r="G229" s="1" t="s">
        <v>20</v>
      </c>
      <c r="I229" s="1" t="s">
        <v>17</v>
      </c>
      <c r="J229" s="4"/>
      <c r="K229" s="3" t="s">
        <v>384</v>
      </c>
      <c r="L229" s="1">
        <v>2019</v>
      </c>
      <c r="M229" s="1" t="s">
        <v>27</v>
      </c>
    </row>
    <row r="230" spans="1:13" ht="72">
      <c r="A230" s="1" t="str">
        <f t="shared" si="12"/>
        <v>2022-10-08</v>
      </c>
      <c r="B230" s="1" t="str">
        <f>"0650"</f>
        <v>0650</v>
      </c>
      <c r="C230" s="2" t="s">
        <v>28</v>
      </c>
      <c r="D230" s="2" t="s">
        <v>387</v>
      </c>
      <c r="E230" s="1" t="str">
        <f>"02"</f>
        <v>02</v>
      </c>
      <c r="F230" s="1">
        <v>9</v>
      </c>
      <c r="G230" s="1" t="s">
        <v>20</v>
      </c>
      <c r="I230" s="1" t="s">
        <v>17</v>
      </c>
      <c r="J230" s="4"/>
      <c r="K230" s="3" t="s">
        <v>386</v>
      </c>
      <c r="L230" s="1">
        <v>2018</v>
      </c>
      <c r="M230" s="1" t="s">
        <v>31</v>
      </c>
    </row>
    <row r="231" spans="1:13" ht="28.5">
      <c r="A231" s="1" t="str">
        <f t="shared" si="12"/>
        <v>2022-10-08</v>
      </c>
      <c r="B231" s="1" t="str">
        <f>"0715"</f>
        <v>0715</v>
      </c>
      <c r="C231" s="2" t="s">
        <v>32</v>
      </c>
      <c r="D231" s="2" t="s">
        <v>90</v>
      </c>
      <c r="E231" s="1" t="str">
        <f>"02"</f>
        <v>02</v>
      </c>
      <c r="F231" s="1">
        <v>4</v>
      </c>
      <c r="G231" s="1" t="s">
        <v>20</v>
      </c>
      <c r="I231" s="1" t="s">
        <v>17</v>
      </c>
      <c r="J231" s="4"/>
      <c r="K231" s="3" t="s">
        <v>89</v>
      </c>
      <c r="L231" s="1">
        <v>2018</v>
      </c>
      <c r="M231" s="1" t="s">
        <v>35</v>
      </c>
    </row>
    <row r="232" spans="1:13" ht="43.5">
      <c r="A232" s="1" t="str">
        <f t="shared" si="12"/>
        <v>2022-10-08</v>
      </c>
      <c r="B232" s="1" t="str">
        <f>"0730"</f>
        <v>0730</v>
      </c>
      <c r="C232" s="2" t="s">
        <v>49</v>
      </c>
      <c r="E232" s="1" t="str">
        <f>"02"</f>
        <v>02</v>
      </c>
      <c r="F232" s="1">
        <v>2</v>
      </c>
      <c r="G232" s="1" t="s">
        <v>20</v>
      </c>
      <c r="I232" s="1" t="s">
        <v>17</v>
      </c>
      <c r="J232" s="4"/>
      <c r="K232" s="3" t="s">
        <v>331</v>
      </c>
      <c r="L232" s="1">
        <v>2011</v>
      </c>
      <c r="M232" s="1" t="s">
        <v>18</v>
      </c>
    </row>
    <row r="233" spans="1:13" ht="72">
      <c r="A233" s="1" t="str">
        <f t="shared" si="12"/>
        <v>2022-10-08</v>
      </c>
      <c r="B233" s="1" t="str">
        <f>"0755"</f>
        <v>0755</v>
      </c>
      <c r="C233" s="2" t="s">
        <v>40</v>
      </c>
      <c r="D233" s="2" t="s">
        <v>302</v>
      </c>
      <c r="E233" s="1" t="str">
        <f>"02"</f>
        <v>02</v>
      </c>
      <c r="F233" s="1">
        <v>6</v>
      </c>
      <c r="G233" s="1" t="s">
        <v>20</v>
      </c>
      <c r="H233" s="1" t="s">
        <v>164</v>
      </c>
      <c r="I233" s="1" t="s">
        <v>17</v>
      </c>
      <c r="J233" s="4"/>
      <c r="K233" s="3" t="s">
        <v>301</v>
      </c>
      <c r="L233" s="1">
        <v>2020</v>
      </c>
      <c r="M233" s="1" t="s">
        <v>31</v>
      </c>
    </row>
    <row r="234" spans="1:13" ht="43.5">
      <c r="A234" s="1" t="str">
        <f t="shared" si="12"/>
        <v>2022-10-08</v>
      </c>
      <c r="B234" s="1" t="str">
        <f>"0805"</f>
        <v>0805</v>
      </c>
      <c r="C234" s="2" t="s">
        <v>43</v>
      </c>
      <c r="D234" s="2" t="s">
        <v>170</v>
      </c>
      <c r="E234" s="1" t="str">
        <f>"01"</f>
        <v>01</v>
      </c>
      <c r="F234" s="1">
        <v>26</v>
      </c>
      <c r="G234" s="1" t="s">
        <v>20</v>
      </c>
      <c r="I234" s="1" t="s">
        <v>17</v>
      </c>
      <c r="J234" s="4"/>
      <c r="K234" s="3" t="s">
        <v>169</v>
      </c>
      <c r="L234" s="1">
        <v>2020</v>
      </c>
      <c r="M234" s="1" t="s">
        <v>31</v>
      </c>
    </row>
    <row r="235" spans="1:13" ht="72">
      <c r="A235" s="1" t="str">
        <f t="shared" si="12"/>
        <v>2022-10-08</v>
      </c>
      <c r="B235" s="1" t="str">
        <f>"0815"</f>
        <v>0815</v>
      </c>
      <c r="C235" s="2" t="s">
        <v>96</v>
      </c>
      <c r="D235" s="2" t="s">
        <v>389</v>
      </c>
      <c r="E235" s="1" t="str">
        <f>"03"</f>
        <v>03</v>
      </c>
      <c r="F235" s="1">
        <v>6</v>
      </c>
      <c r="G235" s="1" t="s">
        <v>20</v>
      </c>
      <c r="J235" s="4"/>
      <c r="K235" s="3" t="s">
        <v>388</v>
      </c>
      <c r="L235" s="1">
        <v>2020</v>
      </c>
      <c r="M235" s="1" t="s">
        <v>48</v>
      </c>
    </row>
    <row r="236" spans="1:14" ht="57.75">
      <c r="A236" s="1" t="str">
        <f t="shared" si="12"/>
        <v>2022-10-08</v>
      </c>
      <c r="B236" s="1" t="str">
        <f>"0820"</f>
        <v>0820</v>
      </c>
      <c r="C236" s="2" t="s">
        <v>220</v>
      </c>
      <c r="D236" s="2" t="s">
        <v>391</v>
      </c>
      <c r="E236" s="1" t="str">
        <f>"01"</f>
        <v>01</v>
      </c>
      <c r="F236" s="1">
        <v>9</v>
      </c>
      <c r="G236" s="1" t="s">
        <v>14</v>
      </c>
      <c r="I236" s="1" t="s">
        <v>17</v>
      </c>
      <c r="J236" s="4"/>
      <c r="K236" s="3" t="s">
        <v>390</v>
      </c>
      <c r="L236" s="1">
        <v>1985</v>
      </c>
      <c r="M236" s="1" t="s">
        <v>39</v>
      </c>
      <c r="N236" s="1" t="s">
        <v>23</v>
      </c>
    </row>
    <row r="237" spans="1:13" ht="57.75">
      <c r="A237" s="1" t="str">
        <f t="shared" si="12"/>
        <v>2022-10-08</v>
      </c>
      <c r="B237" s="1" t="str">
        <f>"0845"</f>
        <v>0845</v>
      </c>
      <c r="C237" s="2" t="s">
        <v>148</v>
      </c>
      <c r="D237" s="2" t="s">
        <v>393</v>
      </c>
      <c r="E237" s="1" t="str">
        <f>"03"</f>
        <v>03</v>
      </c>
      <c r="F237" s="1">
        <v>4</v>
      </c>
      <c r="G237" s="1" t="s">
        <v>14</v>
      </c>
      <c r="H237" s="1" t="s">
        <v>164</v>
      </c>
      <c r="I237" s="1" t="s">
        <v>17</v>
      </c>
      <c r="J237" s="4"/>
      <c r="K237" s="3" t="s">
        <v>392</v>
      </c>
      <c r="L237" s="1">
        <v>2015</v>
      </c>
      <c r="M237" s="1" t="s">
        <v>18</v>
      </c>
    </row>
    <row r="238" spans="1:13" ht="72">
      <c r="A238" s="1" t="str">
        <f t="shared" si="12"/>
        <v>2022-10-08</v>
      </c>
      <c r="B238" s="1" t="str">
        <f>"0910"</f>
        <v>0910</v>
      </c>
      <c r="C238" s="2" t="s">
        <v>148</v>
      </c>
      <c r="D238" s="2" t="s">
        <v>395</v>
      </c>
      <c r="E238" s="1" t="str">
        <f>"03"</f>
        <v>03</v>
      </c>
      <c r="F238" s="1">
        <v>5</v>
      </c>
      <c r="G238" s="1" t="s">
        <v>14</v>
      </c>
      <c r="H238" s="1" t="s">
        <v>164</v>
      </c>
      <c r="I238" s="1" t="s">
        <v>17</v>
      </c>
      <c r="J238" s="4"/>
      <c r="K238" s="3" t="s">
        <v>394</v>
      </c>
      <c r="L238" s="1">
        <v>2015</v>
      </c>
      <c r="M238" s="1" t="s">
        <v>18</v>
      </c>
    </row>
    <row r="239" spans="1:13" ht="43.5">
      <c r="A239" s="1" t="str">
        <f t="shared" si="12"/>
        <v>2022-10-08</v>
      </c>
      <c r="B239" s="1" t="str">
        <f>"0935"</f>
        <v>0935</v>
      </c>
      <c r="C239" s="2" t="s">
        <v>153</v>
      </c>
      <c r="D239" s="2" t="s">
        <v>397</v>
      </c>
      <c r="E239" s="1" t="str">
        <f>"04"</f>
        <v>04</v>
      </c>
      <c r="F239" s="1">
        <v>1</v>
      </c>
      <c r="G239" s="1" t="s">
        <v>20</v>
      </c>
      <c r="I239" s="1" t="s">
        <v>17</v>
      </c>
      <c r="J239" s="4"/>
      <c r="K239" s="3" t="s">
        <v>396</v>
      </c>
      <c r="L239" s="1">
        <v>2020</v>
      </c>
      <c r="M239" s="1" t="s">
        <v>31</v>
      </c>
    </row>
    <row r="240" spans="1:13" ht="72">
      <c r="A240" s="1" t="str">
        <f t="shared" si="12"/>
        <v>2022-10-08</v>
      </c>
      <c r="B240" s="1" t="str">
        <f>"1000"</f>
        <v>1000</v>
      </c>
      <c r="C240" s="2" t="s">
        <v>372</v>
      </c>
      <c r="D240" s="2" t="s">
        <v>55</v>
      </c>
      <c r="E240" s="1" t="str">
        <f>" "</f>
        <v> </v>
      </c>
      <c r="F240" s="1">
        <v>0</v>
      </c>
      <c r="G240" s="1" t="s">
        <v>14</v>
      </c>
      <c r="H240" s="1" t="s">
        <v>80</v>
      </c>
      <c r="I240" s="1" t="s">
        <v>17</v>
      </c>
      <c r="J240" s="4"/>
      <c r="K240" s="3" t="s">
        <v>373</v>
      </c>
      <c r="L240" s="1">
        <v>2009</v>
      </c>
      <c r="M240" s="1" t="s">
        <v>27</v>
      </c>
    </row>
    <row r="241" spans="1:14" ht="72">
      <c r="A241" s="1" t="str">
        <f t="shared" si="12"/>
        <v>2022-10-08</v>
      </c>
      <c r="B241" s="1" t="str">
        <f>"1140"</f>
        <v>1140</v>
      </c>
      <c r="C241" s="2" t="s">
        <v>187</v>
      </c>
      <c r="D241" s="2" t="s">
        <v>371</v>
      </c>
      <c r="E241" s="1" t="str">
        <f>"01"</f>
        <v>01</v>
      </c>
      <c r="F241" s="1">
        <v>4</v>
      </c>
      <c r="G241" s="1" t="s">
        <v>20</v>
      </c>
      <c r="I241" s="1" t="s">
        <v>17</v>
      </c>
      <c r="J241" s="4"/>
      <c r="K241" s="3" t="s">
        <v>370</v>
      </c>
      <c r="L241" s="1">
        <v>2016</v>
      </c>
      <c r="M241" s="1" t="s">
        <v>27</v>
      </c>
      <c r="N241" s="1" t="s">
        <v>23</v>
      </c>
    </row>
    <row r="242" spans="1:14" ht="72">
      <c r="A242" s="1" t="str">
        <f t="shared" si="12"/>
        <v>2022-10-08</v>
      </c>
      <c r="B242" s="1" t="str">
        <f>"1230"</f>
        <v>1230</v>
      </c>
      <c r="C242" s="2" t="s">
        <v>398</v>
      </c>
      <c r="D242" s="2" t="s">
        <v>398</v>
      </c>
      <c r="E242" s="1" t="str">
        <f>"00"</f>
        <v>00</v>
      </c>
      <c r="F242" s="1">
        <v>0</v>
      </c>
      <c r="G242" s="1" t="s">
        <v>14</v>
      </c>
      <c r="H242" s="1" t="s">
        <v>164</v>
      </c>
      <c r="I242" s="1" t="s">
        <v>17</v>
      </c>
      <c r="J242" s="4"/>
      <c r="K242" s="3" t="s">
        <v>399</v>
      </c>
      <c r="L242" s="1">
        <v>2014</v>
      </c>
      <c r="M242" s="1" t="s">
        <v>18</v>
      </c>
      <c r="N242" s="1" t="s">
        <v>23</v>
      </c>
    </row>
    <row r="243" spans="1:14" ht="72">
      <c r="A243" s="1" t="str">
        <f t="shared" si="12"/>
        <v>2022-10-08</v>
      </c>
      <c r="B243" s="1" t="str">
        <f>"1320"</f>
        <v>1320</v>
      </c>
      <c r="C243" s="2" t="s">
        <v>381</v>
      </c>
      <c r="E243" s="1" t="str">
        <f>" "</f>
        <v> </v>
      </c>
      <c r="F243" s="1">
        <v>0</v>
      </c>
      <c r="G243" s="1" t="s">
        <v>20</v>
      </c>
      <c r="I243" s="1" t="s">
        <v>17</v>
      </c>
      <c r="J243" s="4"/>
      <c r="K243" s="3" t="s">
        <v>382</v>
      </c>
      <c r="L243" s="1">
        <v>1989</v>
      </c>
      <c r="M243" s="1" t="s">
        <v>18</v>
      </c>
      <c r="N243" s="1" t="s">
        <v>23</v>
      </c>
    </row>
    <row r="244" spans="1:14" ht="28.5">
      <c r="A244" s="7" t="str">
        <f t="shared" si="12"/>
        <v>2022-10-08</v>
      </c>
      <c r="B244" s="7" t="str">
        <f>"1400"</f>
        <v>1400</v>
      </c>
      <c r="C244" s="8" t="s">
        <v>400</v>
      </c>
      <c r="D244" s="8"/>
      <c r="E244" s="7" t="str">
        <f>"2022"</f>
        <v>2022</v>
      </c>
      <c r="F244" s="7">
        <v>19</v>
      </c>
      <c r="G244" s="7" t="s">
        <v>56</v>
      </c>
      <c r="H244" s="7"/>
      <c r="I244" s="7"/>
      <c r="J244" s="5" t="s">
        <v>453</v>
      </c>
      <c r="K244" s="6" t="s">
        <v>401</v>
      </c>
      <c r="L244" s="7">
        <v>2022</v>
      </c>
      <c r="M244" s="7" t="s">
        <v>18</v>
      </c>
      <c r="N244" s="7"/>
    </row>
    <row r="245" spans="1:14" ht="28.5">
      <c r="A245" s="7" t="str">
        <f t="shared" si="12"/>
        <v>2022-10-08</v>
      </c>
      <c r="B245" s="7" t="str">
        <f>"1530"</f>
        <v>1530</v>
      </c>
      <c r="C245" s="8" t="s">
        <v>402</v>
      </c>
      <c r="D245" s="8"/>
      <c r="E245" s="7" t="str">
        <f>"2022"</f>
        <v>2022</v>
      </c>
      <c r="F245" s="7">
        <v>19</v>
      </c>
      <c r="G245" s="7" t="s">
        <v>56</v>
      </c>
      <c r="H245" s="7"/>
      <c r="I245" s="7"/>
      <c r="J245" s="5" t="s">
        <v>453</v>
      </c>
      <c r="K245" s="6" t="s">
        <v>403</v>
      </c>
      <c r="L245" s="7">
        <v>2022</v>
      </c>
      <c r="M245" s="7" t="s">
        <v>18</v>
      </c>
      <c r="N245" s="7"/>
    </row>
    <row r="246" spans="1:13" ht="57.75">
      <c r="A246" s="1" t="str">
        <f t="shared" si="12"/>
        <v>2022-10-08</v>
      </c>
      <c r="B246" s="1" t="str">
        <f>"1700"</f>
        <v>1700</v>
      </c>
      <c r="C246" s="2" t="s">
        <v>162</v>
      </c>
      <c r="D246" s="2" t="s">
        <v>431</v>
      </c>
      <c r="E246" s="1" t="str">
        <f>"03"</f>
        <v>03</v>
      </c>
      <c r="F246" s="1">
        <v>10</v>
      </c>
      <c r="G246" s="1" t="s">
        <v>14</v>
      </c>
      <c r="I246" s="1" t="s">
        <v>17</v>
      </c>
      <c r="J246" s="4"/>
      <c r="K246" s="3" t="s">
        <v>404</v>
      </c>
      <c r="L246" s="1">
        <v>2019</v>
      </c>
      <c r="M246" s="1" t="s">
        <v>48</v>
      </c>
    </row>
    <row r="247" spans="1:13" ht="57.75">
      <c r="A247" s="1" t="str">
        <f t="shared" si="12"/>
        <v>2022-10-08</v>
      </c>
      <c r="B247" s="1" t="str">
        <f>"1800"</f>
        <v>1800</v>
      </c>
      <c r="C247" s="2" t="s">
        <v>405</v>
      </c>
      <c r="D247" s="2" t="s">
        <v>407</v>
      </c>
      <c r="E247" s="1" t="str">
        <f>"02"</f>
        <v>02</v>
      </c>
      <c r="F247" s="1">
        <v>1</v>
      </c>
      <c r="G247" s="1" t="s">
        <v>20</v>
      </c>
      <c r="I247" s="1" t="s">
        <v>17</v>
      </c>
      <c r="J247" s="4"/>
      <c r="K247" s="3" t="s">
        <v>406</v>
      </c>
      <c r="L247" s="1">
        <v>2020</v>
      </c>
      <c r="M247" s="1" t="s">
        <v>48</v>
      </c>
    </row>
    <row r="248" spans="1:13" ht="57.75">
      <c r="A248" s="1" t="str">
        <f t="shared" si="12"/>
        <v>2022-10-08</v>
      </c>
      <c r="B248" s="1" t="str">
        <f>"1855"</f>
        <v>1855</v>
      </c>
      <c r="C248" s="2" t="s">
        <v>65</v>
      </c>
      <c r="E248" s="1" t="str">
        <f>"2022"</f>
        <v>2022</v>
      </c>
      <c r="F248" s="1">
        <v>195</v>
      </c>
      <c r="G248" s="1" t="s">
        <v>56</v>
      </c>
      <c r="J248" s="4"/>
      <c r="K248" s="3" t="s">
        <v>66</v>
      </c>
      <c r="L248" s="1">
        <v>0</v>
      </c>
      <c r="M248" s="1" t="s">
        <v>18</v>
      </c>
    </row>
    <row r="249" spans="1:14" ht="72">
      <c r="A249" s="7" t="str">
        <f t="shared" si="12"/>
        <v>2022-10-08</v>
      </c>
      <c r="B249" s="7" t="str">
        <f>"1905"</f>
        <v>1905</v>
      </c>
      <c r="C249" s="8" t="s">
        <v>408</v>
      </c>
      <c r="D249" s="8" t="s">
        <v>410</v>
      </c>
      <c r="E249" s="7" t="str">
        <f>"01"</f>
        <v>01</v>
      </c>
      <c r="F249" s="7">
        <v>4</v>
      </c>
      <c r="G249" s="7" t="s">
        <v>14</v>
      </c>
      <c r="H249" s="7" t="s">
        <v>164</v>
      </c>
      <c r="I249" s="7" t="s">
        <v>17</v>
      </c>
      <c r="J249" s="5" t="s">
        <v>442</v>
      </c>
      <c r="K249" s="6" t="s">
        <v>409</v>
      </c>
      <c r="L249" s="7">
        <v>2020</v>
      </c>
      <c r="M249" s="7" t="s">
        <v>31</v>
      </c>
      <c r="N249" s="7" t="s">
        <v>23</v>
      </c>
    </row>
    <row r="250" spans="1:14" ht="43.5">
      <c r="A250" s="7" t="str">
        <f t="shared" si="12"/>
        <v>2022-10-08</v>
      </c>
      <c r="B250" s="7" t="str">
        <f>"1935"</f>
        <v>1935</v>
      </c>
      <c r="C250" s="8" t="s">
        <v>411</v>
      </c>
      <c r="D250" s="8"/>
      <c r="E250" s="7" t="str">
        <f>" "</f>
        <v> </v>
      </c>
      <c r="F250" s="7">
        <v>0</v>
      </c>
      <c r="G250" s="7" t="s">
        <v>14</v>
      </c>
      <c r="H250" s="7"/>
      <c r="I250" s="7" t="s">
        <v>17</v>
      </c>
      <c r="J250" s="5" t="s">
        <v>434</v>
      </c>
      <c r="K250" s="6" t="s">
        <v>412</v>
      </c>
      <c r="L250" s="7">
        <v>2018</v>
      </c>
      <c r="M250" s="7" t="s">
        <v>31</v>
      </c>
      <c r="N250" s="7" t="s">
        <v>23</v>
      </c>
    </row>
    <row r="251" spans="1:14" ht="72">
      <c r="A251" s="7" t="str">
        <f t="shared" si="12"/>
        <v>2022-10-08</v>
      </c>
      <c r="B251" s="7" t="str">
        <f>"2030"</f>
        <v>2030</v>
      </c>
      <c r="C251" s="8" t="s">
        <v>413</v>
      </c>
      <c r="D251" s="8" t="s">
        <v>55</v>
      </c>
      <c r="E251" s="7" t="str">
        <f>" "</f>
        <v> </v>
      </c>
      <c r="F251" s="7">
        <v>0</v>
      </c>
      <c r="G251" s="7" t="s">
        <v>76</v>
      </c>
      <c r="H251" s="7" t="s">
        <v>414</v>
      </c>
      <c r="I251" s="7" t="s">
        <v>17</v>
      </c>
      <c r="J251" s="5" t="s">
        <v>454</v>
      </c>
      <c r="K251" s="6" t="s">
        <v>415</v>
      </c>
      <c r="L251" s="7">
        <v>1991</v>
      </c>
      <c r="M251" s="7" t="s">
        <v>27</v>
      </c>
      <c r="N251" s="7" t="s">
        <v>23</v>
      </c>
    </row>
    <row r="252" spans="1:13" ht="57.75">
      <c r="A252" s="1" t="str">
        <f t="shared" si="12"/>
        <v>2022-10-08</v>
      </c>
      <c r="B252" s="1" t="str">
        <f>"2245"</f>
        <v>2245</v>
      </c>
      <c r="C252" s="2" t="s">
        <v>416</v>
      </c>
      <c r="E252" s="1" t="str">
        <f>" "</f>
        <v> </v>
      </c>
      <c r="F252" s="1">
        <v>0</v>
      </c>
      <c r="G252" s="1" t="s">
        <v>20</v>
      </c>
      <c r="I252" s="1" t="s">
        <v>17</v>
      </c>
      <c r="J252" s="4"/>
      <c r="K252" s="3" t="s">
        <v>417</v>
      </c>
      <c r="L252" s="1">
        <v>2013</v>
      </c>
      <c r="M252" s="1" t="s">
        <v>18</v>
      </c>
    </row>
    <row r="253" spans="1:13" ht="72">
      <c r="A253" s="1" t="str">
        <f t="shared" si="12"/>
        <v>2022-10-08</v>
      </c>
      <c r="B253" s="1" t="str">
        <f>"2400"</f>
        <v>2400</v>
      </c>
      <c r="C253" s="2" t="s">
        <v>13</v>
      </c>
      <c r="E253" s="1" t="str">
        <f>"02"</f>
        <v>02</v>
      </c>
      <c r="F253" s="1">
        <v>13</v>
      </c>
      <c r="G253" s="1" t="s">
        <v>14</v>
      </c>
      <c r="H253" s="1" t="s">
        <v>15</v>
      </c>
      <c r="I253" s="1" t="s">
        <v>17</v>
      </c>
      <c r="J253" s="4"/>
      <c r="K253" s="3" t="s">
        <v>16</v>
      </c>
      <c r="L253" s="1">
        <v>2011</v>
      </c>
      <c r="M253" s="1" t="s">
        <v>18</v>
      </c>
    </row>
    <row r="254" spans="1:13" ht="72">
      <c r="A254" s="1" t="str">
        <f t="shared" si="12"/>
        <v>2022-10-08</v>
      </c>
      <c r="B254" s="1" t="str">
        <f>"2500"</f>
        <v>2500</v>
      </c>
      <c r="C254" s="2" t="s">
        <v>13</v>
      </c>
      <c r="E254" s="1" t="str">
        <f>"02"</f>
        <v>02</v>
      </c>
      <c r="F254" s="1">
        <v>13</v>
      </c>
      <c r="G254" s="1" t="s">
        <v>14</v>
      </c>
      <c r="H254" s="1" t="s">
        <v>15</v>
      </c>
      <c r="I254" s="1" t="s">
        <v>17</v>
      </c>
      <c r="J254" s="4"/>
      <c r="K254" s="3" t="s">
        <v>16</v>
      </c>
      <c r="L254" s="1">
        <v>2011</v>
      </c>
      <c r="M254" s="1" t="s">
        <v>18</v>
      </c>
    </row>
    <row r="255" spans="1:13" ht="72">
      <c r="A255" s="1" t="str">
        <f t="shared" si="12"/>
        <v>2022-10-08</v>
      </c>
      <c r="B255" s="1" t="str">
        <f>"2600"</f>
        <v>2600</v>
      </c>
      <c r="C255" s="2" t="s">
        <v>13</v>
      </c>
      <c r="E255" s="1" t="str">
        <f>"02"</f>
        <v>02</v>
      </c>
      <c r="F255" s="1">
        <v>13</v>
      </c>
      <c r="G255" s="1" t="s">
        <v>14</v>
      </c>
      <c r="H255" s="1" t="s">
        <v>15</v>
      </c>
      <c r="I255" s="1" t="s">
        <v>17</v>
      </c>
      <c r="J255" s="4"/>
      <c r="K255" s="3" t="s">
        <v>16</v>
      </c>
      <c r="L255" s="1">
        <v>2011</v>
      </c>
      <c r="M255" s="1" t="s">
        <v>18</v>
      </c>
    </row>
    <row r="256" spans="1:13" ht="72">
      <c r="A256" s="1" t="str">
        <f t="shared" si="12"/>
        <v>2022-10-08</v>
      </c>
      <c r="B256" s="1" t="str">
        <f>"2700"</f>
        <v>2700</v>
      </c>
      <c r="C256" s="2" t="s">
        <v>13</v>
      </c>
      <c r="E256" s="1" t="str">
        <f>"02"</f>
        <v>02</v>
      </c>
      <c r="F256" s="1">
        <v>13</v>
      </c>
      <c r="G256" s="1" t="s">
        <v>14</v>
      </c>
      <c r="H256" s="1" t="s">
        <v>15</v>
      </c>
      <c r="I256" s="1" t="s">
        <v>17</v>
      </c>
      <c r="J256" s="4"/>
      <c r="K256" s="3" t="s">
        <v>16</v>
      </c>
      <c r="L256" s="1">
        <v>2011</v>
      </c>
      <c r="M256" s="1" t="s">
        <v>18</v>
      </c>
    </row>
    <row r="257" spans="1:13" ht="72">
      <c r="A257" s="1" t="str">
        <f t="shared" si="12"/>
        <v>2022-10-08</v>
      </c>
      <c r="B257" s="1" t="str">
        <f>"2800"</f>
        <v>2800</v>
      </c>
      <c r="C257" s="2" t="s">
        <v>13</v>
      </c>
      <c r="E257" s="1" t="str">
        <f>"02"</f>
        <v>02</v>
      </c>
      <c r="F257" s="1">
        <v>13</v>
      </c>
      <c r="G257" s="1" t="s">
        <v>14</v>
      </c>
      <c r="H257" s="1" t="s">
        <v>15</v>
      </c>
      <c r="I257" s="1" t="s">
        <v>17</v>
      </c>
      <c r="J257" s="4"/>
      <c r="K257" s="3" t="s">
        <v>16</v>
      </c>
      <c r="L257" s="1">
        <v>2011</v>
      </c>
      <c r="M257"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2022-09-15T00:23:21Z</dcterms:created>
  <dcterms:modified xsi:type="dcterms:W3CDTF">2022-09-15T00:23:23Z</dcterms:modified>
  <cp:category/>
  <cp:version/>
  <cp:contentType/>
  <cp:contentStatus/>
</cp:coreProperties>
</file>