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80" windowHeight="7710" activeTab="0"/>
  </bookViews>
  <sheets>
    <sheet name="Publicity Program Guide 1444171" sheetId="1" r:id="rId1"/>
  </sheets>
  <definedNames/>
  <calcPr fullCalcOnLoad="1"/>
</workbook>
</file>

<file path=xl/sharedStrings.xml><?xml version="1.0" encoding="utf-8"?>
<sst xmlns="http://schemas.openxmlformats.org/spreadsheetml/2006/main" count="1779" uniqueCount="508">
  <si>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</si>
  <si>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</si>
  <si>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</si>
  <si>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</si>
  <si>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</si>
  <si>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</si>
  <si>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</si>
  <si>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</si>
  <si>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</si>
  <si>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</si>
  <si>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</si>
  <si>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</si>
  <si>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</si>
  <si>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</si>
  <si>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</si>
  <si>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</si>
  <si>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</si>
  <si>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</si>
  <si>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</si>
  <si>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</si>
  <si>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Showcasing songs and videos created in remote outback communities.</t>
  </si>
  <si>
    <t>Arnhern Land</t>
  </si>
  <si>
    <t>Y</t>
  </si>
  <si>
    <t>Molly Of Denali</t>
  </si>
  <si>
    <t>G</t>
  </si>
  <si>
    <t>Sleepover time! When a blizzard hits Qyah Molly has to spend the night at Tooey's house.</t>
  </si>
  <si>
    <t>Operation Sleepover / Beneath The Surface</t>
  </si>
  <si>
    <t>USA</t>
  </si>
  <si>
    <t>Coyote's Crazy Smart Science Show</t>
  </si>
  <si>
    <t>Rock out with us as we make some noise and learn about the scientific wonders of music with musicians Gregory Coyes and Sheryl Sewepagaham.</t>
  </si>
  <si>
    <t>Science Of Music</t>
  </si>
  <si>
    <t>CANADA</t>
  </si>
  <si>
    <t>Bino And Fino</t>
  </si>
  <si>
    <t>One afternoon there is a power cut. Zeena teaches them about the wonders of electricity and takes them on a journey to where it comes from.</t>
  </si>
  <si>
    <t>Where Does Electricty Come From</t>
  </si>
  <si>
    <t>AFRICA</t>
  </si>
  <si>
    <t>Waabiny Time</t>
  </si>
  <si>
    <t>Keny, Koodjal, Dambart-One, Two Three. Counting is moorditj And do you know the kala, the colours of the rainbow</t>
  </si>
  <si>
    <t>Colours And Numbers</t>
  </si>
  <si>
    <t>Raven's Quest</t>
  </si>
  <si>
    <t xml:space="preserve">a w </t>
  </si>
  <si>
    <t>Kikpesan just turned 13. She's from the Mi'kmaq Nation and she lives in Esgenoopetitj, New Brunswick. Kikpesan is an accomplished archer, she has competed at the New Brunswisk Indian Summer Games.</t>
  </si>
  <si>
    <t>Kikpesan</t>
  </si>
  <si>
    <t>Wolf Joe</t>
  </si>
  <si>
    <t>When a storm approaches, the trio are sent to alert the people of Turtle Bay.</t>
  </si>
  <si>
    <t>Stormy Weather</t>
  </si>
  <si>
    <t>Pipi Ma</t>
  </si>
  <si>
    <t>Today Pipi Ma are in the kitchen decorating cupcakes. Everyone is looking forward to the tasty treats but things are halted when Hura puts his bottom where it shouldn't be.</t>
  </si>
  <si>
    <t>Kaitahi</t>
  </si>
  <si>
    <t>NEW ZEALAND</t>
  </si>
  <si>
    <t>Spartakus And The Sun Beneath The Sea</t>
  </si>
  <si>
    <t>By the magic of an old lament, Spartakus makes the Drummer appear. This leads him to the ancient kingdom of Benin for a journey which Spartakus must become king of the day.</t>
  </si>
  <si>
    <t>FRANCE</t>
  </si>
  <si>
    <t>Bushwhacked</t>
  </si>
  <si>
    <t>Kayne and Kamil meet the cast of mantas, dolphins, soldier crabs and turtles in Kayne's quest to help the endangered dugong from the threat of extinction in this important episode of Bushwhacked!</t>
  </si>
  <si>
    <t>Dugong</t>
  </si>
  <si>
    <t>Kamil challenges Kayne to rescue a venomous, temperamental King Brown snake - and the King Brown is not too happy about it!</t>
  </si>
  <si>
    <t>King Brown Snake</t>
  </si>
  <si>
    <t>The Magic Canoe</t>
  </si>
  <si>
    <t>When Nico, Pam and Julie try to build a teepee at Camp Manitou, Max imposes his help.</t>
  </si>
  <si>
    <t>Relax, Max!</t>
  </si>
  <si>
    <t>FIFA World Cup Classic Matches</t>
  </si>
  <si>
    <t>NC</t>
  </si>
  <si>
    <t>USA V Iran 1998</t>
  </si>
  <si>
    <t xml:space="preserve"> </t>
  </si>
  <si>
    <t>FIFA World Cup Classic Matches - France V Denmark 1998.</t>
  </si>
  <si>
    <t>France V Denmark 1998</t>
  </si>
  <si>
    <t>The Rising</t>
  </si>
  <si>
    <t>Nelson Mandela brought unity to the South African sporting scene after the abolishment of apartheid and basketball revolutionary Bill Russell, the first Black man to coach an NBA team.</t>
  </si>
  <si>
    <t>Relive all the magic of the 50th edition of the Koori Knockout - an unforgettable gathering of sport and culture.</t>
  </si>
  <si>
    <t>Ladies Gaelic Football</t>
  </si>
  <si>
    <t>High octane action from the 2017 Ladies Gaelic Football Association All-Ireland Finals.</t>
  </si>
  <si>
    <t>IRELAND</t>
  </si>
  <si>
    <t>Sportswoman</t>
  </si>
  <si>
    <t>The Sportswoman series takes an in-depth look at the best female athletes around the world and provide fans an insight into their respective journeys. This episode features tennis' Emma Raducanu.</t>
  </si>
  <si>
    <t>QLD Murri Carnival Finals 2022</t>
  </si>
  <si>
    <t>Watch QLD Murri Carnival 2022 Finals at the Redcliffe Dolphins Moreton Daily Stadium as teams go head-to-head to become Murri Carnival champs.</t>
  </si>
  <si>
    <t>Women's Game 1</t>
  </si>
  <si>
    <t>Men's Game 1</t>
  </si>
  <si>
    <t>I Live, I Breathe, I Surf</t>
  </si>
  <si>
    <t>Feel the passion of Indigenous surfing focusing on some of the contenders at the Australian Indigenous Surfing Titles in  2015.</t>
  </si>
  <si>
    <t>Amplify</t>
  </si>
  <si>
    <t xml:space="preserve">a </t>
  </si>
  <si>
    <t>Cree songwriter Tara Williamson sets out to make sense of the heartache of losing her infant son.</t>
  </si>
  <si>
    <t>Enfolding</t>
  </si>
  <si>
    <t>Nitv News Update 2022</t>
  </si>
  <si>
    <t>The latest news from the oldest living culture, Join Natalie Ahmat and the team of NITV journalists for stories from an Indigenous perspective.</t>
  </si>
  <si>
    <t>Yellowstone</t>
  </si>
  <si>
    <t>Documentary exploring Yellowstone, one of the most remarkable places on the planet. Kate Humble gets to grips with the science behind winter at Yellowstone.</t>
  </si>
  <si>
    <t>African Americans: Many Rivers To Cross</t>
  </si>
  <si>
    <t>M</t>
  </si>
  <si>
    <t>Beginning a full century before the first documented slaves who arrived at Jamestown, Virginia, this episode portrays the earliest Africans, both slave and free, who arrived on American shores.</t>
  </si>
  <si>
    <t xml:space="preserve">Celtics / Lakers: Best Of Enemies </t>
  </si>
  <si>
    <t>There are rivalries, and then there is the Celtics vs. the Lakers. Best of Enemies gets to the heart of the greatest tug-of-war in NBA history.</t>
  </si>
  <si>
    <t>Love And Basketball</t>
  </si>
  <si>
    <t xml:space="preserve">l s </t>
  </si>
  <si>
    <t>Monica moves in next door to Quincy at the age of eleven and the two grow up together. But as love blossoms between the two, their desires to be the best basketball players stand in the way.</t>
  </si>
  <si>
    <t>Boy Nomad</t>
  </si>
  <si>
    <t>Boy Nomad follows a year in the life of 9-year old Janibek, who lives with his family in Mongolia's Altai Mountains.</t>
  </si>
  <si>
    <t xml:space="preserve">a l </t>
  </si>
  <si>
    <t>Hosted by Alec Doomadgee, Volumz brings you music and interviews highlighting the best of the Australian Indigenous music scene.</t>
  </si>
  <si>
    <t>Todd River</t>
  </si>
  <si>
    <t>Froggy of Denali Molly and Tooey find a frog, and Molly decides to keep it as a pet... until she realizes that frogs are more high maintenance than she thought.</t>
  </si>
  <si>
    <t>Froggy Of Denali / Molly Mabray And The Mystery Stones</t>
  </si>
  <si>
    <t>We can all help save animal homes - learn from Dr. Ruby Dunstan who helped protect the Stein Valley and wildlife habitat.</t>
  </si>
  <si>
    <t>Animal Habitat</t>
  </si>
  <si>
    <t>Bino and Fino are building a spaceship in their front yard.</t>
  </si>
  <si>
    <t>Into Space</t>
  </si>
  <si>
    <t>Maara, hands and djena, feet are very useful to us and together with the other parts of our body help us every day. Maara baam, hands clap and djena kakarook, feet dance. It's too deadly koolangka.</t>
  </si>
  <si>
    <t>Body And Movement</t>
  </si>
  <si>
    <t>Wiingashk is an 11-year-old boy from Sault Ste. Marie, Ontario. He's Ojibwe. Wiingashk loves to hang out with his father and together they practice archery and go hunting in the bush.</t>
  </si>
  <si>
    <t>Wiingashk</t>
  </si>
  <si>
    <t>When the kids help out at the local radio station they discover a problem with the antenna is being caused by a baby raccoon.</t>
  </si>
  <si>
    <t>Turtle Bay Radio</t>
  </si>
  <si>
    <t>Learn about the Nine Stars of Matariki in the episode. Pipi Ma make a mobile of the star constellation Matariki and celebrate each star.</t>
  </si>
  <si>
    <t>Matariki</t>
  </si>
  <si>
    <t>After being captured by Masagaze, Rebecca pushes the pirates to mutiny. Her plan works and the leaders are imprisoned and a wind of freedom blows on board the pirate train.</t>
  </si>
  <si>
    <t>Rebecca, Pirate Of Sea</t>
  </si>
  <si>
    <t>Kayne and Kamil brave shark infested waters, dodge salt-water crocodiles and come face to face with venomous sea snakes before meeting the box jellyfish!</t>
  </si>
  <si>
    <t>Box Jellyfish</t>
  </si>
  <si>
    <t>Kayne challenges Kamil to 5 mission in 24 hours in and around Sydney in a frantic race against the clock episode of Bushwhacked!</t>
  </si>
  <si>
    <t>Urban Animals</t>
  </si>
  <si>
    <t>Pam really doesn't like bats. In a funny adventure she will discover that even the 'not beautiful' things can have very positive sides.</t>
  </si>
  <si>
    <t xml:space="preserve">Wiyi Yani U Thangani </t>
  </si>
  <si>
    <t>Wiyi Yani U Thangani (Women's Voices) is the story of strength, resilience, sovereignty and power that has been told by the voices of First Nations women and girls.</t>
  </si>
  <si>
    <t>Shortland Street</t>
  </si>
  <si>
    <t>Jack gets what he wants. Dawn feels a flutter. The truth catches up with Samira.</t>
  </si>
  <si>
    <t>Kriol Kitchen</t>
  </si>
  <si>
    <t>Mitch and Ali travel 140 kms north of Broome to Mercedes Cove, a must visit tourist destination to take in the amazing country with talent William Bin Kali and sister Petronella Channing.</t>
  </si>
  <si>
    <t>Chilli Crab, Chilli Fish, Fried Rice, Shellfish Salad</t>
  </si>
  <si>
    <t>Kayne and Kamil find out what a sea eagle supermarket is and learn the secret sea eagle dance with the Gubbi Gubbi before Kayne has to fly through the skies in this action packed Bushwhacked episode.</t>
  </si>
  <si>
    <t>Sea Eagles</t>
  </si>
  <si>
    <t>Nico has a bad cold and cannot participate in the fun adventure. In the end, he realizes that imagination is a wonderful power that he can use whenever he wants!</t>
  </si>
  <si>
    <t>Nico's Book</t>
  </si>
  <si>
    <t>Waskwaabiish is a 10-year-old from the Mohawk and Anishinaabe nations. He's into science and cooking!</t>
  </si>
  <si>
    <t>Waskwaabiish</t>
  </si>
  <si>
    <t>Grace Beside Me</t>
  </si>
  <si>
    <t>Fuzzy is visited by the spirit of a bushranger with a long lost treasure.</t>
  </si>
  <si>
    <t>Black Hat's Treasure</t>
  </si>
  <si>
    <t xml:space="preserve">Spartakus And The Sun Beneath The Sea </t>
  </si>
  <si>
    <t>Our heroes return to the frozen layer of Icelandis, intent on unlocking the secret of the ghost ship. Embarking alone, Spartakus finally goes  to meet the mysterious captain.</t>
  </si>
  <si>
    <t>Gateway To Dawn</t>
  </si>
  <si>
    <t>Our Stories</t>
  </si>
  <si>
    <t>The inspiring and candid story of Carolynanha Johnson, a much-loved Adnyamathanha Elder, who talks about her diagnosis with cancer and how her story may help save the lives of others in her community.</t>
  </si>
  <si>
    <t>Why Me?</t>
  </si>
  <si>
    <t xml:space="preserve">Our Stories </t>
  </si>
  <si>
    <t>The moment you step onto the grounds of Dunwich State School on North Stradbroke Island, you realise there's something special happening here.</t>
  </si>
  <si>
    <t>Dunwich</t>
  </si>
  <si>
    <t>APTN National News</t>
  </si>
  <si>
    <t>The news week in review from indigenous broadcaster APTN (Aboriginal Peoples Television Network) from Winnipeg, Canada, in English.</t>
  </si>
  <si>
    <t>Bamay</t>
  </si>
  <si>
    <t>A slow TV showcase of the stunning landscapes found in Darumbal, Ngaro, Guugu Yimithirr, Tiwi &amp; Bathurst Island Country.</t>
  </si>
  <si>
    <t>Darumbal, Ngaro, Guugu Yimithirr, Tiwi &amp; Bathurst Island Country</t>
  </si>
  <si>
    <t>Unknown Amazon</t>
  </si>
  <si>
    <t>Pedro travels to Ecuador and encounters some of the Amazon's most precious wildlife. He also sets out to fulfil his lifelong dream with the Amazon's exclusive pink river dolphin.</t>
  </si>
  <si>
    <t>Into The Wild</t>
  </si>
  <si>
    <t>Who Put The Klan Into Ku Klux Klan</t>
  </si>
  <si>
    <t xml:space="preserve">a l v </t>
  </si>
  <si>
    <t>Neil Oliver examines how America's racist story has been shaped by the Scottish settlers that first occupied the Deep South and their links to the Ku Klux Klan.</t>
  </si>
  <si>
    <t>SCOTLAND</t>
  </si>
  <si>
    <t>Karla Grant Presents</t>
  </si>
  <si>
    <t>Anishinabe women share how the birch tree, the bark and the traditional crafts that come from this significant has transformed their lives and given them a sense of support, community, and livelihood.</t>
  </si>
  <si>
    <t>Stories From The Land: Wiigwaasabak - The Tree Of Life</t>
  </si>
  <si>
    <t>It's Fine, I'm Fine</t>
  </si>
  <si>
    <t>MA</t>
  </si>
  <si>
    <t>It's Fine, I'm Fine follows a suburban Australian psychologist as she helps her patients explore the mess, humour, melancholy and unexpected magic of life.</t>
  </si>
  <si>
    <t>An exploration of mental health through the eyes of young people who share their dark moments, recoveries, and wisdom about what it means to build a life worth living.</t>
  </si>
  <si>
    <t xml:space="preserve">Pacific Lockdown: Sea Of Resilience </t>
  </si>
  <si>
    <t>The Pacific's response to the Covid-19 pandemic has been one of self-reliance and resilience: turning to its communities and churches, its lands and seas.</t>
  </si>
  <si>
    <t>Characters Of Broome</t>
  </si>
  <si>
    <t xml:space="preserve">a d w </t>
  </si>
  <si>
    <t>Peter Yu's story will step behind his public image and reveal the private man and what drives him.</t>
  </si>
  <si>
    <t>Peter Yu</t>
  </si>
  <si>
    <t>Kakadu</t>
  </si>
  <si>
    <t>Auntie Midge loves to MC Spring Carnival, but a hurt hip takes her out of commission. Tooey's finally outgrown and ugly hand-me-down Christmas sweater knit by his Grandma Elizabeth.</t>
  </si>
  <si>
    <t>Spring Carnival / Tooey's Hole-I-Day Sweater</t>
  </si>
  <si>
    <t>We meet archaeologist Dr. Rudy Reimer to study the ground beneath out feet and Kai shows us how to make our own rocks!</t>
  </si>
  <si>
    <t>Dwellings</t>
  </si>
  <si>
    <t>Bino and Fino learn to ride their bikes safely.</t>
  </si>
  <si>
    <t>Ride Safely</t>
  </si>
  <si>
    <t>Djinang, Look! It's a yongka, a kangaroo. And can you see the wetj, the emu full of feathers</t>
  </si>
  <si>
    <t>Animals And Tracks</t>
  </si>
  <si>
    <t>Skawennahawi is a 9-year-old Mohawk girl from Ottawa, Ontario. She loves to hang out with her best friend, Eliane, and together they go to swim team practice and make a delicious Shepherd's Pie.</t>
  </si>
  <si>
    <t>Skawennahawi</t>
  </si>
  <si>
    <t>Nina is missing a moccasin she needs for pow-wow workout class and jumps to the conclusion that Smudge the puppy has taken it.</t>
  </si>
  <si>
    <t>Missing Moccasin</t>
  </si>
  <si>
    <t>Pipi is extremely tired this morning. She was kept up all night by a noise outside. She thinks it was a bird but she isn't sure. Hura, Titoki and Pitau help her figure it out.</t>
  </si>
  <si>
    <t>Ruru</t>
  </si>
  <si>
    <t>To escape the pirates, our heroes enter a passage which is said to lead to 'elsewhere and tomorrow'. On the other side, they finally arrive on Arkadia, but the city seems abandoned...</t>
  </si>
  <si>
    <t>Star Healer</t>
  </si>
  <si>
    <t>Bungy jumping from high above the rainforest to plunging deep within, Kayne comes face to face with an ill tempered whistling tarantula in this episode of Bushwhacked about facing your fears!</t>
  </si>
  <si>
    <t>Tarantula</t>
  </si>
  <si>
    <t>Kayne is challenged to take a snap of a unique manta ray as tense moments at sea lead to a thrilling climax in this episode of Bushwhacked as we search the ocean to help a graceful species in need.</t>
  </si>
  <si>
    <t>Manta</t>
  </si>
  <si>
    <t>Nico plays in a very boisterous way despite the fact that others around him need tranquility.</t>
  </si>
  <si>
    <t>Rest For Aunt Lolette</t>
  </si>
  <si>
    <t>Keep Calm And Decolonize</t>
  </si>
  <si>
    <t>A group of Cree youth make the 1,600 km trek from their village to Ottawa on foot to raise awareness about the issues that matter to them.</t>
  </si>
  <si>
    <t>Walking Is Medicine</t>
  </si>
  <si>
    <t>Black Rock</t>
  </si>
  <si>
    <t>Black Rock follows two intertwining stories from English River First Nation, each story in some way connected or affected by uranium mining.</t>
  </si>
  <si>
    <t>Madonna busts a move. Samira hits turbulence. Maeve is triggered.</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</si>
  <si>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</si>
  <si>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</si>
  <si>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Kayne and Kamil set off to Uluru in search of Australia's greatest monitor, the perentie, but not without meeting some very special desert folk along the way!</t>
  </si>
  <si>
    <t>Perenties</t>
  </si>
  <si>
    <t>Julie sees Viola hugging Pam and calling her her little treasure. She imagines that her aunt prefers Pam!</t>
  </si>
  <si>
    <t>Fuzzy tries to protect Yar by telling him to blend in, but learns that sometimes standing out is better.</t>
  </si>
  <si>
    <t>Yarn For Yar</t>
  </si>
  <si>
    <t>Our heroes are back in Arkadia, discouraged at not having discovered the second Orichalcum.</t>
  </si>
  <si>
    <t>The track from Oodnadatta to Marree is old, really old. It predates the Silk Road by about 50,000 years and was a traditional trade route for the Arabana people for over a thousand generations.</t>
  </si>
  <si>
    <t>Joel Brown, a Gunditjmara man, is heading home. He'll meet family, friends, see Country, and learn about family and his people's history.</t>
  </si>
  <si>
    <t>Coming Home</t>
  </si>
  <si>
    <t xml:space="preserve">Indian Country Today </t>
  </si>
  <si>
    <t>Native American News</t>
  </si>
  <si>
    <t>Slow TV is back on NITV with more beautiful Bamay. Bamay III celebrates great Australian islands and saltwater country. Sit back and relax with the healing powers of country.</t>
  </si>
  <si>
    <t>Gooreng Gooreng Country</t>
  </si>
  <si>
    <t>Pedro digs for gold in the dangerous mines of the Ecuadorian Amazon with the workers who risk their lives every day to find this national treasure.</t>
  </si>
  <si>
    <t>The Point</t>
  </si>
  <si>
    <t>Join John Paul Janke and Narelda Jacobs for unique analysis and First Nations perspectives on the biggest stories of the week</t>
  </si>
  <si>
    <t>Wellington Paranormal</t>
  </si>
  <si>
    <t>After giving a talk at a high school, Minogue and O'Leary confiscate a haunted leather jacket that makes whoever wears it cool - something neither Minogue nor O'Leary are used to.</t>
  </si>
  <si>
    <t>Insight</t>
  </si>
  <si>
    <t>Trickster</t>
  </si>
  <si>
    <t xml:space="preserve">a d l s v </t>
  </si>
  <si>
    <t>With Maggie missing, Jared is on his own to battle with Richie at home while trying to sort out the truth about Wade - only to be confronted by a dangerous new arrival, Georgina.</t>
  </si>
  <si>
    <t>The Whole Table</t>
  </si>
  <si>
    <t>A ground-breaking all Indigenous panel show, co-produced by Sydney Theatre Company and NITV exploring a range of issues that impact Indigenous people both here in Australia and abroad.</t>
  </si>
  <si>
    <t>Sally has many a story to tell about her life and the unique richness and influences of being raised in the multicultural community of Broome.</t>
  </si>
  <si>
    <t>Sally Bin Demin</t>
  </si>
  <si>
    <t>Ooraminna</t>
  </si>
  <si>
    <t>When a family of beavers builds a damn and accidentally diverts water into Trini's garden, the kids must devise a way to redirect the stream before Trini's strawberries are ruined.</t>
  </si>
  <si>
    <t>Busy Beavers / The Night Watchers</t>
  </si>
  <si>
    <t>Join our Science Questers as they learn about birch bark canoes and pilot Don Todd, who has flown on every continent except Antarctica.</t>
  </si>
  <si>
    <t>Canoes</t>
  </si>
  <si>
    <t xml:space="preserve">Bino And Fino </t>
  </si>
  <si>
    <t>The morning after a big storm, Bino and Fino are excited about a huge puddle made by the rain.</t>
  </si>
  <si>
    <t>Where Did My Puddle Go</t>
  </si>
  <si>
    <t>In Noongar Boodgar, Noongar Country there's so much to see. Wano, this way the djet, the flowers and ali bidi, that way you can see the boorn, the trees. Moorditj!</t>
  </si>
  <si>
    <t>Country And Directions</t>
  </si>
  <si>
    <t>Myles is a 10-year-old Ojibwe boy from Brandon, Manitoba. He demonstrates how to make a dream catcher with his sisters and, while at school, how to build a traditional drum from hide and wood.</t>
  </si>
  <si>
    <t>Myles</t>
  </si>
  <si>
    <t>Buddy finds himself in a basketball shooting competition with his dad, Chief Madwe, so he needs to learn how to sink a basket double quick!</t>
  </si>
  <si>
    <t>Buddy On Target</t>
  </si>
  <si>
    <t>What do plants need to grow? Help Hura take care of the plants.</t>
  </si>
  <si>
    <t>Mara</t>
  </si>
  <si>
    <t>Bob and Rebecca have collected the fragments of a kind of fossil, which they manage to reconstruct and discover it is a mask. Shortly after, our heroes wake up in a strange clearing.</t>
  </si>
  <si>
    <t>Kamil challenges Kayne to snaffle an egg from beneath a roosting emu using traditional Wiradjuri methods in one of Bushwhacked's strangest missions yet!</t>
  </si>
  <si>
    <t>Emu</t>
  </si>
  <si>
    <t>Kayne and Kamil are on a soaring mission from Perth to Lorna Glen deep in the Western Australia desert, where Kayne must follow and observe the movements of a Wedge-Tailed Eagle.</t>
  </si>
  <si>
    <t>Wedge Tailed Eagle</t>
  </si>
  <si>
    <t>Julie gets distracted from her tasks. In this funny adventure, she will become aware of the importance of not getting distracted when you are responsible for something.</t>
  </si>
  <si>
    <t>Marco's Oriental Noodles explores the question of what happens to the colonizer when his colony evolves beyond his vision/control/understanding.</t>
  </si>
  <si>
    <t>Marco's Oriental Noodles</t>
  </si>
  <si>
    <t xml:space="preserve">Going Places With Ernie Dingo </t>
  </si>
  <si>
    <t>K'gari, also known as Fraser Island is Ernie's next destination. He meets up with a proud Butchulla man, a four wheel drive enthusiast and a determined woman with a special connection to whales.</t>
  </si>
  <si>
    <t>K'gari</t>
  </si>
  <si>
    <t>Jupurrurla - Man of Media</t>
  </si>
  <si>
    <t>The story of Warlpiri elder and lawman, Francis Jupurrurla Kelly, who was instrumental in starting the Indigneous media industry in Australia and who now serves as Chair of the Central Land Council.</t>
  </si>
  <si>
    <t>Madonna provides shelter to the homeless. Dawn rescues Maeve and Samira. Samira is rocked by a harsh truth.</t>
  </si>
  <si>
    <t>Sitting high on the red cliffs at Whalesong is a beautiful little surprise - a Bush Restaurant run by Lenny O'Meara and his wife Jacinta.</t>
  </si>
  <si>
    <t>Deep Fried Mullet With Vegies, Fish Soup, Som Tum With Fried Mackerel And Blue Bone</t>
  </si>
  <si>
    <t>Kamil challenges Kayne's inner cowboy to conquer a rodeo bull ride and become a protection athlete AKA Rodeo Clown at a professional rodeo!</t>
  </si>
  <si>
    <t>Rodeo</t>
  </si>
  <si>
    <t>Pam is absorbed by a new puzzle and is not interested in anything else! When the team travels north to care for a caribou, Pam rediscovers that it's important to be there for her friends.</t>
  </si>
  <si>
    <t>Puzzles And Caribou</t>
  </si>
  <si>
    <t>Nan's story gives Fuzzy and Cat an understanding of the real meaning of sorry.</t>
  </si>
  <si>
    <t>Sorry</t>
  </si>
  <si>
    <t>After freeing the prisoners, Spartakus heads for Arkadia. There, the meaning of the oracle is finally revealed and for Bob and Rebecca, it's almost time to finally go home.</t>
  </si>
  <si>
    <t>To Elsewehere And Tomorrow</t>
  </si>
  <si>
    <t>This is the story of Aunty June Murray who grew up in a mission, worked as a domestic servant and helped her community. In 2019 at 91 years of age, she was awarded the Order of Australia.</t>
  </si>
  <si>
    <t>Aunty June Murray</t>
  </si>
  <si>
    <t>A company plans to develop land around the former Deebing Creek Mission and cemetery, causing upset amongst the traditional owners who protest against the company to save their land.</t>
  </si>
  <si>
    <t>Deebing Creek</t>
  </si>
  <si>
    <t>Te Ao with Moana</t>
  </si>
  <si>
    <t>A weekly current affairs program that examines New Zealand and international stories through a Maori lens. From Maori Television, Auckland, NZ, in English.</t>
  </si>
  <si>
    <t>North Stradbroke Island, Quandamooka Country</t>
  </si>
  <si>
    <t>Maleny, Jinibarra Country</t>
  </si>
  <si>
    <t xml:space="preserve">a n </t>
  </si>
  <si>
    <t>When Pedro gets a rare invitation to hunt with a remote community known to be the fiercest hunters in the Amazon, he discovers why the community is resistant to outsiders.</t>
  </si>
  <si>
    <t>Peckham's Finest</t>
  </si>
  <si>
    <t>Alex apologies to Mark for his behaviour at Mark's event, Mojo begins her body positivity class journey by looking for inspiration at a pole-dancing class by her idol Kelechi.</t>
  </si>
  <si>
    <t>UNITED KINGDOM</t>
  </si>
  <si>
    <t>High Arctic Haulers</t>
  </si>
  <si>
    <t xml:space="preserve">l </t>
  </si>
  <si>
    <t>The Sedna struggles in drifting ice, while high winds and massive swells force the Taiga to bypass a village in Hudson Bay.</t>
  </si>
  <si>
    <t>Patience Is The Arctic</t>
  </si>
  <si>
    <t>Gifts Of The Maarga</t>
  </si>
  <si>
    <t>In the Pilbara, Ngaarda families have lived on their ngurra for over 50,000 years, practising culture and law. Elders are concerned that the younger generation is losing their connection to country.</t>
  </si>
  <si>
    <t>Mataranka</t>
  </si>
  <si>
    <t>Molly trains hard to participate in a cross-country ski race, but it's not as easy as it looks. Molly and her family go fly fishing, a hungry seal sneaks into their boat and eats their sockeye salmon!</t>
  </si>
  <si>
    <t>Stand Back Up / Seal Meal</t>
  </si>
  <si>
    <t>Join our Science Questers as they find out why salmon are important to so many Indigenous Nations - visit a salmon hatchery!</t>
  </si>
  <si>
    <t>Biology</t>
  </si>
  <si>
    <t>Bino and Fino learn about the Great Walls of Benin of the Benin Kingdom.</t>
  </si>
  <si>
    <t>Mereny and kep, food and water keep us walang, healthy. How about a yongka stew, a kangaroo stew? Yum yum sounds moorditj!</t>
  </si>
  <si>
    <t>Food And Drink</t>
  </si>
  <si>
    <t>Alexciia is a 9-year-old girl from the Blackfoot Nation. She lives in Calgary, Alberta. Alexciia loves to dance and she demonstrates a jingle dance and a hoop dance.</t>
  </si>
  <si>
    <t>Alexciia</t>
  </si>
  <si>
    <t>When Smudge the puppy goes missing, Nina, Joe and Buddy interrupt their outdoor gymnastic practice and track his paw prints up to where he's stuck on a rocky ledge.</t>
  </si>
  <si>
    <t>Smudge Search Party</t>
  </si>
  <si>
    <t>Learn colours with Pipi Ma - Today the gang is painting pictures outside on the mahau. The rain has stopped and the sun is out. Can you guess what Titoki might be painting?</t>
  </si>
  <si>
    <t>Oro</t>
  </si>
  <si>
    <t>After Spartakus and the crew lose the pirates they crash into an arctic region.</t>
  </si>
  <si>
    <t>Emergency Landing</t>
  </si>
  <si>
    <t>Bushwhacked's intrepid hosts are on a mission to the Bullo River in the Northern Territory to explore a potentially new distinct crocodile species - the Freshwater Pygmy Crocodile.</t>
  </si>
  <si>
    <t>Pygmy Crocs</t>
  </si>
  <si>
    <t>The beautiful Noosa coastline is the backdrop for a shower that Kayne won't be forgetting in a hurry.</t>
  </si>
  <si>
    <t>Humpback Whale</t>
  </si>
  <si>
    <t>At the camp, Max and Tibo have installed a zip line course but Pam is afraid to try it.  In funny adventure she will finally take her courage with both hands to come to help an eaglet.</t>
  </si>
  <si>
    <t>Pam Takes Her Courage In Both Hands</t>
  </si>
  <si>
    <t xml:space="preserve">n </t>
  </si>
  <si>
    <t>Avant garde filmmaker John Greyson explores the colonial implications of the colour pink, from its association with activist movements to its colouring of the water in Grassy Narrows due to mercury</t>
  </si>
  <si>
    <t>Pink Diss</t>
  </si>
  <si>
    <t>Yothu Yindi Tribute Concert</t>
  </si>
  <si>
    <t>A special tribute that recognises the contribution and the legacy that Yothu Yindi has made to our Indigenous voice on the National and International stage.</t>
  </si>
  <si>
    <t>Headdress</t>
  </si>
  <si>
    <t>The Headdress is a powerful symbol with great meaning within First Nation communities. Filmmaker JJ Neepin hopes to start an ongoing conversation about cultural appropriation and tradition.</t>
  </si>
  <si>
    <t>Madonna springs unexpected love. Jack's quick steps are confronted. Francesca resolves to a big decision.</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</si>
  <si>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</si>
  <si>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</si>
  <si>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Kamil challenges Kayne to hug a sawfish, but to find it he must visit a place where darkness is king amidst waters alive with bull sharks and crocodiles.</t>
  </si>
  <si>
    <t>Sawfish</t>
  </si>
  <si>
    <t>Nico doesn't listen to Viola's warnings and ends up losing his precious turquoise stone during the adventure. In the future, he promises to be more attentive to the advice of the greats.</t>
  </si>
  <si>
    <t>Boreal Safari</t>
  </si>
  <si>
    <t>With the help of Milka, a haunted doll, Fuzzy helps Esther adjust to her new surroundings.</t>
  </si>
  <si>
    <t>Milka's Secret</t>
  </si>
  <si>
    <t>While exploring a cave, Bob and his sister Rebecca meet Arkana, messenger of the city of Arkadia, nestled in the center of the Earth.</t>
  </si>
  <si>
    <t>The Yapas, more than teammates, it's a sisterhood. Coming together through sport and culture, they aim to win both on and off the field.</t>
  </si>
  <si>
    <t xml:space="preserve">Our Stories 2020 </t>
  </si>
  <si>
    <t>Travelling nurse Aunty Faith Thomas retells her amazing life story as an Australian cricketer whose trailblazing achievements are widely unknown and sadly unheralded.</t>
  </si>
  <si>
    <t>Before Her Time</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</si>
  <si>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</si>
  <si>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</si>
  <si>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</si>
  <si>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and Nari Nari Country along the waters of the Murrumbidgee River.</t>
  </si>
  <si>
    <t>Murrumbidgee River - Wiradjuri &amp; Nari Nari</t>
  </si>
  <si>
    <t xml:space="preserve">Undiscovered Vistas </t>
  </si>
  <si>
    <t>A magnificent and savage landscape on the rugged western coast of Newfoundland, Gros Morne National Park is a place of awe-inspiring natural beauty.</t>
  </si>
  <si>
    <t>Gros Morne, Canada</t>
  </si>
  <si>
    <t>In this series return, Ernie take a trip to Bowen to meet traditional owners taking on sea turtle research before meeting up with a couple who show him the stunning Whitsunday passage.</t>
  </si>
  <si>
    <t>Whitsundays</t>
  </si>
  <si>
    <t>The Pact</t>
  </si>
  <si>
    <t xml:space="preserve">The Simpkins family are rocked when their patriarch, octogenarian Frank, accidentally takes the dog’s medication and end up in hospital. </t>
  </si>
  <si>
    <t>Betty</t>
  </si>
  <si>
    <t>Alice</t>
  </si>
  <si>
    <t>Queen Of The Damned</t>
  </si>
  <si>
    <t xml:space="preserve">h v </t>
  </si>
  <si>
    <t>After many years of sleeping in his coffin, the vampire Lestat awakens only to find that the world has changed, and he wants to be a part of it.</t>
  </si>
  <si>
    <t>The Kamilaroi</t>
  </si>
  <si>
    <t>The compelling story of Kamilaroi First Nation from North Western NSW, sharing their cultural, historical and spiritual stories.</t>
  </si>
  <si>
    <t>Firekeepers Of Kakadu</t>
  </si>
  <si>
    <t>A documentary following the oldest surviving culture on earth, the Bininj people of the Aboriginal lands of Kakadu, who maintain a traditional life, as they have done so for over 65,000 years.</t>
  </si>
  <si>
    <t>The Land We're On With Penelope Towney</t>
  </si>
  <si>
    <t>In this short film, Penelope Towney performs an Acknowledgement of Country for the Dharawal and Yuin Nations. Penelope then speaks about performing Welcomes to Country and Acknowledgements of Country.</t>
  </si>
  <si>
    <t>Hermannsburg</t>
  </si>
  <si>
    <t>Tooey worries that one of the sled dogs, Cali, doesn't feel well. Tooey is able to choose one of Cali's puppies to keep and train as a sled dog.</t>
  </si>
  <si>
    <t>Puppypalooza</t>
  </si>
  <si>
    <t>Ethnobotanist Cease Wyss shares plant knowledge; Kai shows makes punk rock cabbage!</t>
  </si>
  <si>
    <t>Earth Science</t>
  </si>
  <si>
    <t>My Moort, my family make me djoorabiny, they make me happy.</t>
  </si>
  <si>
    <t>Family And Friends</t>
  </si>
  <si>
    <t>Phenix is an 8-year-old Mi'kmaq boy from Gesgapegiag, Quebec. He helps out at his grandparents' sugar shack making maple syrup from sap and he shows us how it's done.</t>
  </si>
  <si>
    <t>Phenix</t>
  </si>
  <si>
    <t>When Chief Madwe builds the kids their very own fort they imagine themselves as a super rescuers ready to help those in need but Joe keeps raising false alarms.</t>
  </si>
  <si>
    <t>Spirit Fort</t>
  </si>
  <si>
    <t>The gang is on a trip to the beach. They notice some friends that need help to get back to the bottom of the sea. Can you help Pipi Ma?</t>
  </si>
  <si>
    <t>Takere O Te Moana</t>
  </si>
  <si>
    <t>Spartakus has led Tehrig to a disreputable town, hoping to find his friend Quillsinger, the bad boy poet.</t>
  </si>
  <si>
    <t>It's a mission that smacks of a needle in a haystack; the boys are in a hot-air balloon above Canberra to spot an incredibly elusive and rare Albino Kangaroo.</t>
  </si>
  <si>
    <t>Albino Kangaroo</t>
  </si>
  <si>
    <t>It's an invitation-only trip for the well-traveled hosts to the remote Crocodile Islands located off the coast of North East Arnhem Land - a small speck of sand in the Arafura Sea.</t>
  </si>
  <si>
    <t>Croc Island Rangers</t>
  </si>
  <si>
    <t>.Pam is afraid to grow up. When she meets Cuckoo the snake, she realizes that growing up means growing stronger.</t>
  </si>
  <si>
    <t>Pam And The Snake</t>
  </si>
  <si>
    <t>Follows Yung Chang's personal evolution, from a denial of his Chinese heritage into an eventual reclamation of his Chinese identity as illustrated by the concurrent evolution of his first name.</t>
  </si>
  <si>
    <t>Brave Overseas</t>
  </si>
  <si>
    <t>Torres To The Thames</t>
  </si>
  <si>
    <t>Torres To The Thames follows the Purple Spider Dance troupe as they perform at a prestigious Festival in England.  The experience will strengthen their connection and belief in their Culture.</t>
  </si>
  <si>
    <t xml:space="preserve">NAIDOC Award Winners 2022 </t>
  </si>
  <si>
    <t>Stories from the 2022 National NAIDOC Awards winners.</t>
  </si>
  <si>
    <t>Always Was Always Will Be</t>
  </si>
  <si>
    <t>This film documents the camp set up by a number of Aboriginal organisations to protect the Sacred Grounds of the Waugul in the middle of Perth from construction of a tourist centre and car park.</t>
  </si>
  <si>
    <t xml:space="preserve">a s </t>
  </si>
  <si>
    <t>Damo comes under attack. Samira says a sad goodbye, Jack and Esther clash over Curtis. Madonna's faith is questioned.</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</si>
  <si>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</si>
  <si>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</si>
  <si>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Find out why Kamil challenges Kayne to wash his hair with camel urine in a hilarious episode of Bushwhacked with the grossest mission yet!</t>
  </si>
  <si>
    <t>Camels</t>
  </si>
  <si>
    <t>The children of the camp have the idea of exchanging gifts. While living the fun adventure, our three friends understand that when we give a gift, the important thing is not the object.</t>
  </si>
  <si>
    <t>Gift Story</t>
  </si>
  <si>
    <t>Fuzzy and Tui learn that sometimes what you wish for is right at home.</t>
  </si>
  <si>
    <t>Hangi Sleep Over</t>
  </si>
  <si>
    <t>In the city of Arkadia, the children feel that the life without Tehrig becomes more and more difficult.</t>
  </si>
  <si>
    <t>Between Two Worlds</t>
  </si>
  <si>
    <t>Jesse Simpson and Lydia Ozies are two young adventure bloggers who search to find the 'old ways' on how to survive on Country.</t>
  </si>
  <si>
    <t>On My Father's Country</t>
  </si>
  <si>
    <t>Chris spent his 18th birthday behind bars. He then decided to turn his life around and take control of his life. He found Muay Thai and became World Champion.</t>
  </si>
  <si>
    <t>Aboriginal Warrior</t>
  </si>
  <si>
    <t>Nitv News: Nula 2022</t>
  </si>
  <si>
    <t>A slow TV showcase of the stunning landscapes found in Ngarrindjeri Country.</t>
  </si>
  <si>
    <t>Ngarrindjeri Country</t>
  </si>
  <si>
    <t>Stretching more than 1,000 km west of the Andes Mountains, the Atacama Desert is the world's driest non-polar region. Here are ominous volcanoes, dramatic geysers and dazzling flamingo colonies.</t>
  </si>
  <si>
    <t>Atacama Desert, Chile</t>
  </si>
  <si>
    <t>Martian Child</t>
  </si>
  <si>
    <t>David, a science fiction writer struggling to move on from the death of his wife, adopts a hyperactive six-year-old boy who has an unusual identity crisis - he believes he is an alien from Mars.</t>
  </si>
  <si>
    <t>First Nation Bedtime Stories</t>
  </si>
  <si>
    <t>This story follows the journey of the seven sisters that make up the star cluster known as the Pleiades, in the constellation Taurus.</t>
  </si>
  <si>
    <t>Seven Sisters</t>
  </si>
  <si>
    <t>Ernie's trip to tropical North Queensland finds him meeting a respected Kuku Yalanji Elder, a river guide who's made a sea change, and an environmentalist who is determined to change attitudes.</t>
  </si>
  <si>
    <t>Wet Tropics</t>
  </si>
  <si>
    <t>Cultural Connections Immersion Festival</t>
  </si>
  <si>
    <t>Concert series with live performances from Indigenous artists at the 1770 Cultural Connections Immersion Festival in central Queensland.</t>
  </si>
  <si>
    <t>Stephen Baamba Albert is an entertaining character who isn't shy of telling a yarn or two and often seen just doing that, either in someone's backyard or out under the bright lights of a stage.</t>
  </si>
  <si>
    <t>Stephen Baamba Albert</t>
  </si>
  <si>
    <t>Palm Valley</t>
  </si>
  <si>
    <t>Molly and Tooey make an exhibit to honor Big Sulky, Qyah's oldest tree, after a windstorm knocks it down. Molly and Tooey organize a Funny Face Competition.</t>
  </si>
  <si>
    <t>Big Sulky / Funny Face Competition</t>
  </si>
  <si>
    <t>Our Science Questers go in search of star knowledge and build a medicine wheel; Kai shows us how to make a homemade star projector.</t>
  </si>
  <si>
    <t>Geology</t>
  </si>
  <si>
    <t>Moorditj walang, good health is about looking after our bodies every day. It's solid koolangka!</t>
  </si>
  <si>
    <t>Health</t>
  </si>
  <si>
    <t>.Gracyn is an 11-year-old Metis girl from Duck Bay, Manitoba. Gracyn is a fabulous square dancer and designs and sews the costumes for her dance troupe.</t>
  </si>
  <si>
    <t>Gracyn</t>
  </si>
  <si>
    <t xml:space="preserve">Inspired by his father, the Chief, Buddy becomes leader of the trio, giving orders to Nina, Joe and Smudge the puppy as they help neighbours. </t>
  </si>
  <si>
    <t>Buddy The Leader</t>
  </si>
  <si>
    <t>It's Te Matatini time and Pipi Ma are off to watch their whanau on the national stage. Hura is excited and gets lost in the fun. Where could he be?</t>
  </si>
  <si>
    <t>Te Matatini</t>
  </si>
  <si>
    <t>Bob and Rebecca are convinced they have found the cave where it all started. Did they come back to their village? They try to return home but the village they explore is not exactly the same.</t>
  </si>
  <si>
    <t>Interstratas War</t>
  </si>
  <si>
    <t>Join Kamil and Kayne on a Top End croc tale tinged with urgency and jeopardy and featuring some of the most spectacular scenery in the country.</t>
  </si>
  <si>
    <t>Croc Eggs</t>
  </si>
  <si>
    <t>A matchmaking mission that takes Kayne and Kamil to Lake Eyre and Cooper Pedy, but far from romantic, this adventure involves the world's most venomous snake!</t>
  </si>
  <si>
    <t>Inland Taipan</t>
  </si>
  <si>
    <t>Julie is careless in leaving a paper bag lying around in the forest. When she meets a careless camper, she realizes that even a small bag can have serious consequences.</t>
  </si>
  <si>
    <t>Fire And Water</t>
  </si>
  <si>
    <t>WA Men's Field Hockey</t>
  </si>
  <si>
    <t>Premier Division 1 Men's Field Hockey from Western Australia</t>
  </si>
  <si>
    <t>WA Women's Field Hockey</t>
  </si>
  <si>
    <t>Premier Division 1 Women's Field Hockey from Western Australia.</t>
  </si>
  <si>
    <t>Power To The People</t>
  </si>
  <si>
    <t>In the hottest place in Canada, the Kanaka Bar community know firsthand the rising threats of climate change. They're adapting through innovative approaches to water, food and resource security.</t>
  </si>
  <si>
    <t>Kanaka Bar</t>
  </si>
  <si>
    <t>Pacific Island Food Revolution</t>
  </si>
  <si>
    <t>Join host Robert Oliver as he heads to beautiful Vanuatu to meet the new contestants. Which of the three teams will make it to the finals?</t>
  </si>
  <si>
    <t>Vanuatu</t>
  </si>
  <si>
    <t>True North Calling</t>
  </si>
  <si>
    <t>A young producer, Stacey Aglok Macdonald, scrambles to finish a TV show while dealing with tough logistical challenges, while the other Northerners plan and prepare for the future.</t>
  </si>
  <si>
    <t>Stay At Home Animal Dads</t>
  </si>
  <si>
    <t>Focusing on the unsung heroes of the animal kingdom, Animal Dads explores several species that defy all notions of gendered care.</t>
  </si>
  <si>
    <t>Spiders</t>
  </si>
  <si>
    <t xml:space="preserve">a h v </t>
  </si>
  <si>
    <t>New York City is threatened to be overrun by mutant spiders that fall to earth from a disabled Soviet space station.</t>
  </si>
  <si>
    <t>Etthen Heldeli: Caribou Eaters</t>
  </si>
  <si>
    <t>Etthen Heldeli: Caribou Eaters travels with Dene First Nations people in Canada's north, as they search for the species so vital to every aspect of their lives - the barren-ground caribou.</t>
  </si>
  <si>
    <t>The Drummer</t>
  </si>
  <si>
    <t>FIFA World Cup Classic  Matches - USA v Iran 1998.</t>
  </si>
  <si>
    <t>Bill Russell</t>
  </si>
  <si>
    <t>Rugby League 2022: Koori Knockout</t>
  </si>
  <si>
    <t>Emma Raducanu</t>
  </si>
  <si>
    <t>The Wildest Winter</t>
  </si>
  <si>
    <t>The Black Atlantic</t>
  </si>
  <si>
    <t>The Night Of The Bats</t>
  </si>
  <si>
    <t xml:space="preserve">Each And Every Day: Stories From Survivors </t>
  </si>
  <si>
    <t>The Treasures Of Viola</t>
  </si>
  <si>
    <t>The Path Of Light</t>
  </si>
  <si>
    <t>The 50,000 Year Old Silk Road</t>
  </si>
  <si>
    <t>The Gold Rush,</t>
  </si>
  <si>
    <t>The Coolening</t>
  </si>
  <si>
    <t>Indigenous Identity</t>
  </si>
  <si>
    <t>Why are more people identifying as First Nations, who decides, and what’s at stake?</t>
  </si>
  <si>
    <t>The Prisoners Of Lost Time</t>
  </si>
  <si>
    <t>The Lake Manitoba Monster</t>
  </si>
  <si>
    <t>The Gold Rush</t>
  </si>
  <si>
    <t>The Outsider</t>
  </si>
  <si>
    <t>The Mighty Walls Of Benin</t>
  </si>
  <si>
    <t>The City Of Arkadia</t>
  </si>
  <si>
    <t>The Yapas</t>
  </si>
  <si>
    <t>When Alice finds out she's pregnant, and decides to end it, Betty helps her, in spite of her own beliefs.</t>
  </si>
  <si>
    <t>The Court Of Miracles</t>
  </si>
  <si>
    <t>The Future</t>
  </si>
  <si>
    <t>NATURAL HISTORY</t>
  </si>
  <si>
    <t>FEATURE DOCUMENTARY</t>
  </si>
  <si>
    <t>LATE NIGHT MOVIE</t>
  </si>
  <si>
    <t>KARLA GRANT</t>
  </si>
  <si>
    <t>NEW SERIES</t>
  </si>
  <si>
    <t>DOCUMENTARY</t>
  </si>
  <si>
    <t>THE POINT</t>
  </si>
  <si>
    <t>COMEDY</t>
  </si>
  <si>
    <t>ENTERTAINMENT</t>
  </si>
  <si>
    <t>DRAMA</t>
  </si>
  <si>
    <t>ADVENTURE SERIES</t>
  </si>
  <si>
    <t>TRAVEL</t>
  </si>
  <si>
    <t>THURSDAY NIGHT MOVIE</t>
  </si>
  <si>
    <t>NULA</t>
  </si>
  <si>
    <t>FAMILY MOVIE</t>
  </si>
  <si>
    <t>BEDTIME STORIES</t>
  </si>
  <si>
    <t>MUSIC</t>
  </si>
  <si>
    <t>SATURDAY NIGHT MOVIE</t>
  </si>
  <si>
    <t>FOOTBALL</t>
  </si>
  <si>
    <t>KOORI KNOCKOUT REPLAY</t>
  </si>
  <si>
    <t>QUEENSLAND MURRI CARNIVAL</t>
  </si>
  <si>
    <t>SURFING</t>
  </si>
  <si>
    <t>SPORTS DOCUMENTARY SERIES</t>
  </si>
  <si>
    <t>GAELIC FOOTBALL</t>
  </si>
  <si>
    <t>DOCUMENTARY SERIES</t>
  </si>
  <si>
    <t>INSIGHT SIMULCAST WITH SBS</t>
  </si>
  <si>
    <t>Week 43: Sunday 16th October to Saturday 22nd October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</si>
</sst>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0" fillId="7" borderId="0" xfId="0" applyFont="1" applyFill="1" applyAlignment="1">
      <alignment wrapText="1"/>
    </xf>
    <xf numFmtId="0" fontId="0" fillId="0" borderId="0" xfId="0" applyAlignment="1">
      <alignment horizontal="left" vertical="center"/>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76104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86"/>
  <sheetViews>
    <sheetView tabSelected="1"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5"/>
  <cols>
    <col min="1" max="1" width="10.140625" style="1" bestFit="1" customWidth="1"/>
    <col min="2" max="2" width="9.57421875" style="1" bestFit="1" customWidth="1"/>
    <col min="3" max="3" width="34.57421875" style="2" customWidth="1"/>
    <col min="4" max="4" width="31.14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00390625" style="1" customWidth="1"/>
    <col min="11" max="11" width="41.140625" style="3" customWidth="1"/>
    <col min="12" max="12" width="16.7109375" style="1" bestFit="1" customWidth="1"/>
    <col min="13" max="14" width="16.140625" style="1" bestFit="1" customWidth="1"/>
  </cols>
  <sheetData>
    <row r="1" ht="150.75" customHeight="1"/>
    <row r="2" spans="1:14" s="13" customFormat="1" ht="14.25">
      <c r="A2" s="10" t="s">
        <v>507</v>
      </c>
      <c r="B2" s="10"/>
      <c r="C2" s="11"/>
      <c r="D2" s="11"/>
      <c r="E2" s="10"/>
      <c r="F2" s="10"/>
      <c r="G2" s="10"/>
      <c r="H2" s="10"/>
      <c r="I2" s="10"/>
      <c r="J2" s="10"/>
      <c r="K2" s="12"/>
      <c r="L2" s="10"/>
      <c r="M2" s="10"/>
      <c r="N2" s="10"/>
    </row>
    <row r="3" spans="1:14" ht="14.25">
      <c r="A3" s="1" t="s">
        <v>0</v>
      </c>
      <c r="B3" s="1" t="s">
        <v>1</v>
      </c>
      <c r="C3" s="2" t="s">
        <v>2</v>
      </c>
      <c r="D3" s="2" t="s">
        <v>6</v>
      </c>
      <c r="E3" s="1" t="s">
        <v>9</v>
      </c>
      <c r="F3" s="1" t="s">
        <v>7</v>
      </c>
      <c r="G3" s="1" t="s">
        <v>3</v>
      </c>
      <c r="H3" s="1" t="s">
        <v>4</v>
      </c>
      <c r="I3" s="1" t="s">
        <v>8</v>
      </c>
      <c r="K3" s="3" t="s">
        <v>5</v>
      </c>
      <c r="L3" s="1" t="s">
        <v>10</v>
      </c>
      <c r="M3" s="1" t="s">
        <v>11</v>
      </c>
      <c r="N3" s="1" t="s">
        <v>12</v>
      </c>
    </row>
    <row r="4" spans="1:13" ht="72">
      <c r="A4" s="1" t="str">
        <f aca="true" t="shared" si="0" ref="A4:A36">"2022-10-16"</f>
        <v>2022-10-16</v>
      </c>
      <c r="B4" s="1" t="str">
        <f>"0500"</f>
        <v>0500</v>
      </c>
      <c r="C4" s="2" t="s">
        <v>13</v>
      </c>
      <c r="E4" s="1" t="str">
        <f>"02"</f>
        <v>02</v>
      </c>
      <c r="F4" s="1">
        <v>14</v>
      </c>
      <c r="G4" s="1" t="s">
        <v>14</v>
      </c>
      <c r="H4" s="1" t="s">
        <v>15</v>
      </c>
      <c r="I4" s="1" t="s">
        <v>17</v>
      </c>
      <c r="J4" s="4"/>
      <c r="K4" s="3" t="s">
        <v>16</v>
      </c>
      <c r="L4" s="1">
        <v>2011</v>
      </c>
      <c r="M4" s="1" t="s">
        <v>18</v>
      </c>
    </row>
    <row r="5" spans="1:13" ht="28.5">
      <c r="A5" s="1" t="str">
        <f t="shared" si="0"/>
        <v>2022-10-16</v>
      </c>
      <c r="B5" s="1" t="str">
        <f>"0600"</f>
        <v>0600</v>
      </c>
      <c r="C5" s="2" t="s">
        <v>19</v>
      </c>
      <c r="D5" s="2" t="s">
        <v>21</v>
      </c>
      <c r="E5" s="1" t="str">
        <f>"02"</f>
        <v>02</v>
      </c>
      <c r="F5" s="1">
        <v>4</v>
      </c>
      <c r="G5" s="1" t="s">
        <v>14</v>
      </c>
      <c r="I5" s="1" t="s">
        <v>17</v>
      </c>
      <c r="J5" s="4"/>
      <c r="K5" s="3" t="s">
        <v>20</v>
      </c>
      <c r="L5" s="1">
        <v>2019</v>
      </c>
      <c r="M5" s="1" t="s">
        <v>18</v>
      </c>
    </row>
    <row r="6" spans="1:13" ht="28.5">
      <c r="A6" s="1" t="str">
        <f t="shared" si="0"/>
        <v>2022-10-16</v>
      </c>
      <c r="B6" s="1" t="str">
        <f>"0625"</f>
        <v>0625</v>
      </c>
      <c r="C6" s="2" t="s">
        <v>23</v>
      </c>
      <c r="D6" s="2" t="s">
        <v>26</v>
      </c>
      <c r="E6" s="1" t="str">
        <f>"02"</f>
        <v>02</v>
      </c>
      <c r="F6" s="1">
        <v>4</v>
      </c>
      <c r="G6" s="1" t="s">
        <v>24</v>
      </c>
      <c r="I6" s="1" t="s">
        <v>17</v>
      </c>
      <c r="J6" s="4"/>
      <c r="K6" s="3" t="s">
        <v>25</v>
      </c>
      <c r="L6" s="1">
        <v>2019</v>
      </c>
      <c r="M6" s="1" t="s">
        <v>27</v>
      </c>
    </row>
    <row r="7" spans="1:13" ht="57.75">
      <c r="A7" s="1" t="str">
        <f t="shared" si="0"/>
        <v>2022-10-16</v>
      </c>
      <c r="B7" s="1" t="str">
        <f>"0650"</f>
        <v>0650</v>
      </c>
      <c r="C7" s="2" t="s">
        <v>28</v>
      </c>
      <c r="D7" s="2" t="s">
        <v>30</v>
      </c>
      <c r="E7" s="1" t="str">
        <f>"01"</f>
        <v>01</v>
      </c>
      <c r="F7" s="1">
        <v>4</v>
      </c>
      <c r="G7" s="1" t="s">
        <v>24</v>
      </c>
      <c r="I7" s="1" t="s">
        <v>17</v>
      </c>
      <c r="J7" s="4"/>
      <c r="K7" s="3" t="s">
        <v>29</v>
      </c>
      <c r="L7" s="1">
        <v>2018</v>
      </c>
      <c r="M7" s="1" t="s">
        <v>31</v>
      </c>
    </row>
    <row r="8" spans="1:13" ht="57.75">
      <c r="A8" s="1" t="str">
        <f t="shared" si="0"/>
        <v>2022-10-16</v>
      </c>
      <c r="B8" s="1" t="str">
        <f>"0715"</f>
        <v>0715</v>
      </c>
      <c r="C8" s="2" t="s">
        <v>32</v>
      </c>
      <c r="D8" s="2" t="s">
        <v>34</v>
      </c>
      <c r="E8" s="1" t="str">
        <f>"02"</f>
        <v>02</v>
      </c>
      <c r="F8" s="1">
        <v>2</v>
      </c>
      <c r="G8" s="1" t="s">
        <v>24</v>
      </c>
      <c r="I8" s="1" t="s">
        <v>17</v>
      </c>
      <c r="J8" s="4"/>
      <c r="K8" s="3" t="s">
        <v>33</v>
      </c>
      <c r="L8" s="1">
        <v>2018</v>
      </c>
      <c r="M8" s="1" t="s">
        <v>35</v>
      </c>
    </row>
    <row r="9" spans="1:13" ht="43.5">
      <c r="A9" s="1" t="str">
        <f t="shared" si="0"/>
        <v>2022-10-16</v>
      </c>
      <c r="B9" s="1" t="str">
        <f>"0730"</f>
        <v>0730</v>
      </c>
      <c r="C9" s="2" t="s">
        <v>36</v>
      </c>
      <c r="D9" s="2" t="s">
        <v>38</v>
      </c>
      <c r="E9" s="1" t="str">
        <f>"01"</f>
        <v>01</v>
      </c>
      <c r="F9" s="1">
        <v>2</v>
      </c>
      <c r="G9" s="1" t="s">
        <v>24</v>
      </c>
      <c r="I9" s="1" t="s">
        <v>17</v>
      </c>
      <c r="J9" s="4"/>
      <c r="K9" s="3" t="s">
        <v>37</v>
      </c>
      <c r="L9" s="1">
        <v>2009</v>
      </c>
      <c r="M9" s="1" t="s">
        <v>27</v>
      </c>
    </row>
    <row r="10" spans="1:13" ht="72">
      <c r="A10" s="1" t="str">
        <f t="shared" si="0"/>
        <v>2022-10-16</v>
      </c>
      <c r="B10" s="1" t="str">
        <f>"0755"</f>
        <v>0755</v>
      </c>
      <c r="C10" s="2" t="s">
        <v>39</v>
      </c>
      <c r="D10" s="2" t="s">
        <v>42</v>
      </c>
      <c r="E10" s="1" t="str">
        <f>"02"</f>
        <v>02</v>
      </c>
      <c r="F10" s="1">
        <v>14</v>
      </c>
      <c r="G10" s="1" t="s">
        <v>24</v>
      </c>
      <c r="H10" s="1" t="s">
        <v>40</v>
      </c>
      <c r="I10" s="1" t="s">
        <v>17</v>
      </c>
      <c r="J10" s="4"/>
      <c r="K10" s="3" t="s">
        <v>41</v>
      </c>
      <c r="L10" s="1">
        <v>2020</v>
      </c>
      <c r="M10" s="1" t="s">
        <v>31</v>
      </c>
    </row>
    <row r="11" spans="1:13" ht="28.5">
      <c r="A11" s="1" t="str">
        <f t="shared" si="0"/>
        <v>2022-10-16</v>
      </c>
      <c r="B11" s="1" t="str">
        <f>"0805"</f>
        <v>0805</v>
      </c>
      <c r="C11" s="2" t="s">
        <v>43</v>
      </c>
      <c r="D11" s="2" t="s">
        <v>45</v>
      </c>
      <c r="E11" s="1" t="str">
        <f>"01"</f>
        <v>01</v>
      </c>
      <c r="F11" s="1">
        <v>34</v>
      </c>
      <c r="G11" s="1" t="s">
        <v>24</v>
      </c>
      <c r="I11" s="1" t="s">
        <v>17</v>
      </c>
      <c r="J11" s="4"/>
      <c r="K11" s="3" t="s">
        <v>44</v>
      </c>
      <c r="L11" s="1">
        <v>2020</v>
      </c>
      <c r="M11" s="1" t="s">
        <v>31</v>
      </c>
    </row>
    <row r="12" spans="1:13" ht="57.75">
      <c r="A12" s="1" t="str">
        <f t="shared" si="0"/>
        <v>2022-10-16</v>
      </c>
      <c r="B12" s="1" t="str">
        <f>"0815"</f>
        <v>0815</v>
      </c>
      <c r="C12" s="2" t="s">
        <v>46</v>
      </c>
      <c r="D12" s="2" t="s">
        <v>48</v>
      </c>
      <c r="E12" s="1" t="str">
        <f>"01"</f>
        <v>01</v>
      </c>
      <c r="F12" s="1">
        <v>6</v>
      </c>
      <c r="G12" s="1" t="s">
        <v>24</v>
      </c>
      <c r="I12" s="1" t="s">
        <v>17</v>
      </c>
      <c r="J12" s="4"/>
      <c r="K12" s="3" t="s">
        <v>47</v>
      </c>
      <c r="L12" s="1">
        <v>2018</v>
      </c>
      <c r="M12" s="1" t="s">
        <v>49</v>
      </c>
    </row>
    <row r="13" spans="1:14" ht="57.75">
      <c r="A13" s="1" t="str">
        <f t="shared" si="0"/>
        <v>2022-10-16</v>
      </c>
      <c r="B13" s="1" t="str">
        <f>"0820"</f>
        <v>0820</v>
      </c>
      <c r="C13" s="2" t="s">
        <v>50</v>
      </c>
      <c r="D13" s="2" t="s">
        <v>455</v>
      </c>
      <c r="E13" s="1" t="str">
        <f>"01"</f>
        <v>01</v>
      </c>
      <c r="F13" s="1">
        <v>17</v>
      </c>
      <c r="G13" s="1" t="s">
        <v>14</v>
      </c>
      <c r="I13" s="1" t="s">
        <v>17</v>
      </c>
      <c r="J13" s="4"/>
      <c r="K13" s="3" t="s">
        <v>51</v>
      </c>
      <c r="L13" s="1">
        <v>1985</v>
      </c>
      <c r="M13" s="1" t="s">
        <v>52</v>
      </c>
      <c r="N13" s="1" t="s">
        <v>22</v>
      </c>
    </row>
    <row r="14" spans="1:13" ht="72">
      <c r="A14" s="1" t="str">
        <f t="shared" si="0"/>
        <v>2022-10-16</v>
      </c>
      <c r="B14" s="1" t="str">
        <f>"0845"</f>
        <v>0845</v>
      </c>
      <c r="C14" s="2" t="s">
        <v>53</v>
      </c>
      <c r="D14" s="2" t="s">
        <v>55</v>
      </c>
      <c r="E14" s="1" t="str">
        <f>"02"</f>
        <v>02</v>
      </c>
      <c r="F14" s="1">
        <v>7</v>
      </c>
      <c r="G14" s="1" t="s">
        <v>24</v>
      </c>
      <c r="I14" s="1" t="s">
        <v>17</v>
      </c>
      <c r="J14" s="4"/>
      <c r="K14" s="3" t="s">
        <v>54</v>
      </c>
      <c r="L14" s="1">
        <v>2014</v>
      </c>
      <c r="M14" s="1" t="s">
        <v>18</v>
      </c>
    </row>
    <row r="15" spans="1:13" ht="43.5">
      <c r="A15" s="1" t="str">
        <f t="shared" si="0"/>
        <v>2022-10-16</v>
      </c>
      <c r="B15" s="1" t="str">
        <f>"0910"</f>
        <v>0910</v>
      </c>
      <c r="C15" s="2" t="s">
        <v>53</v>
      </c>
      <c r="D15" s="2" t="s">
        <v>57</v>
      </c>
      <c r="E15" s="1" t="str">
        <f>"02"</f>
        <v>02</v>
      </c>
      <c r="F15" s="1">
        <v>8</v>
      </c>
      <c r="G15" s="1" t="s">
        <v>14</v>
      </c>
      <c r="H15" s="1" t="s">
        <v>40</v>
      </c>
      <c r="I15" s="1" t="s">
        <v>17</v>
      </c>
      <c r="J15" s="4"/>
      <c r="K15" s="3" t="s">
        <v>56</v>
      </c>
      <c r="L15" s="1">
        <v>2014</v>
      </c>
      <c r="M15" s="1" t="s">
        <v>18</v>
      </c>
    </row>
    <row r="16" spans="1:13" ht="28.5">
      <c r="A16" s="1" t="str">
        <f t="shared" si="0"/>
        <v>2022-10-16</v>
      </c>
      <c r="B16" s="1" t="str">
        <f>"0935"</f>
        <v>0935</v>
      </c>
      <c r="C16" s="2" t="s">
        <v>58</v>
      </c>
      <c r="D16" s="2" t="s">
        <v>60</v>
      </c>
      <c r="E16" s="1" t="str">
        <f>"04"</f>
        <v>04</v>
      </c>
      <c r="F16" s="1">
        <v>9</v>
      </c>
      <c r="G16" s="1" t="s">
        <v>24</v>
      </c>
      <c r="I16" s="1" t="s">
        <v>17</v>
      </c>
      <c r="J16" s="4"/>
      <c r="K16" s="3" t="s">
        <v>59</v>
      </c>
      <c r="L16" s="1">
        <v>2020</v>
      </c>
      <c r="M16" s="1" t="s">
        <v>31</v>
      </c>
    </row>
    <row r="17" spans="1:14" ht="28.5">
      <c r="A17" s="7" t="str">
        <f t="shared" si="0"/>
        <v>2022-10-16</v>
      </c>
      <c r="B17" s="7" t="str">
        <f>"1000"</f>
        <v>1000</v>
      </c>
      <c r="C17" s="8" t="s">
        <v>61</v>
      </c>
      <c r="D17" s="8" t="s">
        <v>63</v>
      </c>
      <c r="E17" s="7" t="str">
        <f>"2022"</f>
        <v>2022</v>
      </c>
      <c r="F17" s="7">
        <v>3</v>
      </c>
      <c r="G17" s="7" t="s">
        <v>62</v>
      </c>
      <c r="H17" s="7"/>
      <c r="I17" s="7"/>
      <c r="J17" s="5" t="s">
        <v>499</v>
      </c>
      <c r="K17" s="6" t="s">
        <v>456</v>
      </c>
      <c r="L17" s="7">
        <v>2022</v>
      </c>
      <c r="M17" s="7" t="s">
        <v>64</v>
      </c>
      <c r="N17" s="7"/>
    </row>
    <row r="18" spans="1:14" ht="28.5">
      <c r="A18" s="7" t="str">
        <f t="shared" si="0"/>
        <v>2022-10-16</v>
      </c>
      <c r="B18" s="7" t="str">
        <f>"1120"</f>
        <v>1120</v>
      </c>
      <c r="C18" s="8" t="s">
        <v>61</v>
      </c>
      <c r="D18" s="8" t="s">
        <v>66</v>
      </c>
      <c r="E18" s="7" t="str">
        <f>"2022"</f>
        <v>2022</v>
      </c>
      <c r="F18" s="7">
        <v>4</v>
      </c>
      <c r="G18" s="7" t="s">
        <v>62</v>
      </c>
      <c r="H18" s="7"/>
      <c r="I18" s="7"/>
      <c r="J18" s="5" t="s">
        <v>499</v>
      </c>
      <c r="K18" s="6" t="s">
        <v>65</v>
      </c>
      <c r="L18" s="7">
        <v>2022</v>
      </c>
      <c r="M18" s="7" t="s">
        <v>64</v>
      </c>
      <c r="N18" s="7"/>
    </row>
    <row r="19" spans="1:14" ht="72">
      <c r="A19" s="7" t="str">
        <f t="shared" si="0"/>
        <v>2022-10-16</v>
      </c>
      <c r="B19" s="7" t="str">
        <f>"1240"</f>
        <v>1240</v>
      </c>
      <c r="C19" s="8" t="s">
        <v>67</v>
      </c>
      <c r="D19" s="8" t="s">
        <v>457</v>
      </c>
      <c r="E19" s="7" t="str">
        <f>"2022"</f>
        <v>2022</v>
      </c>
      <c r="F19" s="7">
        <v>20</v>
      </c>
      <c r="G19" s="7" t="s">
        <v>62</v>
      </c>
      <c r="H19" s="7"/>
      <c r="I19" s="7" t="s">
        <v>17</v>
      </c>
      <c r="J19" s="5" t="s">
        <v>503</v>
      </c>
      <c r="K19" s="6" t="s">
        <v>68</v>
      </c>
      <c r="L19" s="7">
        <v>2022</v>
      </c>
      <c r="M19" s="7" t="s">
        <v>64</v>
      </c>
      <c r="N19" s="7"/>
    </row>
    <row r="20" spans="1:14" ht="43.5">
      <c r="A20" s="7" t="str">
        <f t="shared" si="0"/>
        <v>2022-10-16</v>
      </c>
      <c r="B20" s="7" t="str">
        <f>"1310"</f>
        <v>1310</v>
      </c>
      <c r="C20" s="8" t="s">
        <v>458</v>
      </c>
      <c r="D20" s="8"/>
      <c r="E20" s="7" t="str">
        <f>"2022"</f>
        <v>2022</v>
      </c>
      <c r="F20" s="7">
        <v>3</v>
      </c>
      <c r="G20" s="7" t="s">
        <v>62</v>
      </c>
      <c r="H20" s="7"/>
      <c r="I20" s="7"/>
      <c r="J20" s="5" t="s">
        <v>500</v>
      </c>
      <c r="K20" s="6" t="s">
        <v>69</v>
      </c>
      <c r="L20" s="7">
        <v>2022</v>
      </c>
      <c r="M20" s="7" t="s">
        <v>18</v>
      </c>
      <c r="N20" s="7"/>
    </row>
    <row r="21" spans="1:14" ht="28.5">
      <c r="A21" s="7" t="str">
        <f t="shared" si="0"/>
        <v>2022-10-16</v>
      </c>
      <c r="B21" s="7" t="str">
        <f>"1410"</f>
        <v>1410</v>
      </c>
      <c r="C21" s="8" t="s">
        <v>70</v>
      </c>
      <c r="D21" s="8"/>
      <c r="E21" s="7" t="str">
        <f>"2017"</f>
        <v>2017</v>
      </c>
      <c r="F21" s="7">
        <v>12</v>
      </c>
      <c r="G21" s="7" t="s">
        <v>62</v>
      </c>
      <c r="H21" s="7"/>
      <c r="I21" s="7" t="s">
        <v>17</v>
      </c>
      <c r="J21" s="5" t="s">
        <v>504</v>
      </c>
      <c r="K21" s="6" t="s">
        <v>71</v>
      </c>
      <c r="L21" s="7">
        <v>2017</v>
      </c>
      <c r="M21" s="7" t="s">
        <v>72</v>
      </c>
      <c r="N21" s="7"/>
    </row>
    <row r="22" spans="1:14" ht="72">
      <c r="A22" s="7" t="str">
        <f t="shared" si="0"/>
        <v>2022-10-16</v>
      </c>
      <c r="B22" s="7" t="str">
        <f>"1420"</f>
        <v>1420</v>
      </c>
      <c r="C22" s="8" t="s">
        <v>73</v>
      </c>
      <c r="D22" s="8" t="s">
        <v>459</v>
      </c>
      <c r="E22" s="7" t="str">
        <f>"2022"</f>
        <v>2022</v>
      </c>
      <c r="F22" s="7">
        <v>1</v>
      </c>
      <c r="G22" s="7" t="s">
        <v>62</v>
      </c>
      <c r="H22" s="7"/>
      <c r="I22" s="7" t="s">
        <v>17</v>
      </c>
      <c r="J22" s="5" t="s">
        <v>503</v>
      </c>
      <c r="K22" s="6" t="s">
        <v>74</v>
      </c>
      <c r="L22" s="7">
        <v>2022</v>
      </c>
      <c r="M22" s="7" t="s">
        <v>64</v>
      </c>
      <c r="N22" s="7"/>
    </row>
    <row r="23" spans="1:14" ht="57.75">
      <c r="A23" s="7" t="str">
        <f t="shared" si="0"/>
        <v>2022-10-16</v>
      </c>
      <c r="B23" s="7" t="str">
        <f>"1450"</f>
        <v>1450</v>
      </c>
      <c r="C23" s="8" t="s">
        <v>75</v>
      </c>
      <c r="D23" s="8" t="s">
        <v>77</v>
      </c>
      <c r="E23" s="7" t="str">
        <f>"2022"</f>
        <v>2022</v>
      </c>
      <c r="F23" s="7">
        <v>3</v>
      </c>
      <c r="G23" s="7" t="s">
        <v>62</v>
      </c>
      <c r="H23" s="7"/>
      <c r="I23" s="7"/>
      <c r="J23" s="5" t="s">
        <v>501</v>
      </c>
      <c r="K23" s="6" t="s">
        <v>76</v>
      </c>
      <c r="L23" s="7">
        <v>2022</v>
      </c>
      <c r="M23" s="7" t="s">
        <v>18</v>
      </c>
      <c r="N23" s="7"/>
    </row>
    <row r="24" spans="1:14" ht="57.75">
      <c r="A24" s="7" t="str">
        <f t="shared" si="0"/>
        <v>2022-10-16</v>
      </c>
      <c r="B24" s="7" t="str">
        <f>"1550"</f>
        <v>1550</v>
      </c>
      <c r="C24" s="8" t="s">
        <v>75</v>
      </c>
      <c r="D24" s="8" t="s">
        <v>78</v>
      </c>
      <c r="E24" s="7" t="str">
        <f>"2022"</f>
        <v>2022</v>
      </c>
      <c r="F24" s="7">
        <v>4</v>
      </c>
      <c r="G24" s="7" t="s">
        <v>62</v>
      </c>
      <c r="H24" s="7"/>
      <c r="I24" s="7"/>
      <c r="J24" s="5" t="s">
        <v>501</v>
      </c>
      <c r="K24" s="6" t="s">
        <v>76</v>
      </c>
      <c r="L24" s="7">
        <v>2022</v>
      </c>
      <c r="M24" s="7" t="s">
        <v>18</v>
      </c>
      <c r="N24" s="7"/>
    </row>
    <row r="25" spans="1:14" ht="43.5">
      <c r="A25" s="7" t="str">
        <f t="shared" si="0"/>
        <v>2022-10-16</v>
      </c>
      <c r="B25" s="7" t="str">
        <f>"1650"</f>
        <v>1650</v>
      </c>
      <c r="C25" s="8" t="s">
        <v>79</v>
      </c>
      <c r="D25" s="8"/>
      <c r="E25" s="7" t="str">
        <f>"2015"</f>
        <v>2015</v>
      </c>
      <c r="F25" s="7">
        <v>0</v>
      </c>
      <c r="G25" s="7" t="s">
        <v>14</v>
      </c>
      <c r="H25" s="7"/>
      <c r="I25" s="7" t="s">
        <v>17</v>
      </c>
      <c r="J25" s="5" t="s">
        <v>502</v>
      </c>
      <c r="K25" s="6" t="s">
        <v>80</v>
      </c>
      <c r="L25" s="7">
        <v>2015</v>
      </c>
      <c r="M25" s="7" t="s">
        <v>18</v>
      </c>
      <c r="N25" s="7" t="s">
        <v>22</v>
      </c>
    </row>
    <row r="26" spans="1:13" ht="43.5">
      <c r="A26" s="1" t="str">
        <f t="shared" si="0"/>
        <v>2022-10-16</v>
      </c>
      <c r="B26" s="1" t="str">
        <f>"1750"</f>
        <v>1750</v>
      </c>
      <c r="C26" s="2" t="s">
        <v>81</v>
      </c>
      <c r="D26" s="2" t="s">
        <v>84</v>
      </c>
      <c r="E26" s="1" t="str">
        <f>"01"</f>
        <v>01</v>
      </c>
      <c r="F26" s="1">
        <v>7</v>
      </c>
      <c r="G26" s="1" t="s">
        <v>14</v>
      </c>
      <c r="H26" s="1" t="s">
        <v>82</v>
      </c>
      <c r="I26" s="1" t="s">
        <v>17</v>
      </c>
      <c r="J26" s="4"/>
      <c r="K26" s="3" t="s">
        <v>83</v>
      </c>
      <c r="L26" s="1">
        <v>2020</v>
      </c>
      <c r="M26" s="1" t="s">
        <v>31</v>
      </c>
    </row>
    <row r="27" spans="1:13" ht="57.75">
      <c r="A27" s="1" t="str">
        <f t="shared" si="0"/>
        <v>2022-10-16</v>
      </c>
      <c r="B27" s="1" t="str">
        <f>"1820"</f>
        <v>1820</v>
      </c>
      <c r="C27" s="2" t="s">
        <v>85</v>
      </c>
      <c r="E27" s="1" t="str">
        <f>"2022"</f>
        <v>2022</v>
      </c>
      <c r="F27" s="1">
        <v>200</v>
      </c>
      <c r="G27" s="1" t="s">
        <v>62</v>
      </c>
      <c r="I27" s="1" t="s">
        <v>17</v>
      </c>
      <c r="J27" s="4"/>
      <c r="K27" s="3" t="s">
        <v>86</v>
      </c>
      <c r="L27" s="1">
        <v>0</v>
      </c>
      <c r="M27" s="1" t="s">
        <v>18</v>
      </c>
    </row>
    <row r="28" spans="1:14" ht="57.75">
      <c r="A28" s="7" t="str">
        <f t="shared" si="0"/>
        <v>2022-10-16</v>
      </c>
      <c r="B28" s="7" t="str">
        <f>"1830"</f>
        <v>1830</v>
      </c>
      <c r="C28" s="8" t="s">
        <v>87</v>
      </c>
      <c r="D28" s="8" t="s">
        <v>460</v>
      </c>
      <c r="E28" s="7" t="str">
        <f>"01"</f>
        <v>01</v>
      </c>
      <c r="F28" s="7">
        <v>1</v>
      </c>
      <c r="G28" s="7" t="s">
        <v>14</v>
      </c>
      <c r="H28" s="7" t="s">
        <v>40</v>
      </c>
      <c r="I28" s="7" t="s">
        <v>17</v>
      </c>
      <c r="J28" s="5" t="s">
        <v>481</v>
      </c>
      <c r="K28" s="6" t="s">
        <v>88</v>
      </c>
      <c r="L28" s="7">
        <v>2017</v>
      </c>
      <c r="M28" s="7" t="s">
        <v>27</v>
      </c>
      <c r="N28" s="7" t="s">
        <v>22</v>
      </c>
    </row>
    <row r="29" spans="1:14" ht="72">
      <c r="A29" s="7" t="str">
        <f t="shared" si="0"/>
        <v>2022-10-16</v>
      </c>
      <c r="B29" s="7" t="str">
        <f>"1930"</f>
        <v>1930</v>
      </c>
      <c r="C29" s="8" t="s">
        <v>89</v>
      </c>
      <c r="D29" s="8" t="s">
        <v>461</v>
      </c>
      <c r="E29" s="7" t="str">
        <f>"01"</f>
        <v>01</v>
      </c>
      <c r="F29" s="7">
        <v>1</v>
      </c>
      <c r="G29" s="7" t="s">
        <v>90</v>
      </c>
      <c r="H29" s="7" t="s">
        <v>82</v>
      </c>
      <c r="I29" s="7" t="s">
        <v>17</v>
      </c>
      <c r="J29" s="5" t="s">
        <v>505</v>
      </c>
      <c r="K29" s="6" t="s">
        <v>91</v>
      </c>
      <c r="L29" s="7">
        <v>2013</v>
      </c>
      <c r="M29" s="7" t="s">
        <v>18</v>
      </c>
      <c r="N29" s="7" t="s">
        <v>22</v>
      </c>
    </row>
    <row r="30" spans="1:14" ht="43.5">
      <c r="A30" s="7" t="str">
        <f t="shared" si="0"/>
        <v>2022-10-16</v>
      </c>
      <c r="B30" s="7" t="str">
        <f>"2030"</f>
        <v>2030</v>
      </c>
      <c r="C30" s="8" t="s">
        <v>92</v>
      </c>
      <c r="D30" s="8"/>
      <c r="E30" s="7" t="str">
        <f>"01"</f>
        <v>01</v>
      </c>
      <c r="F30" s="7">
        <v>1</v>
      </c>
      <c r="G30" s="7" t="s">
        <v>14</v>
      </c>
      <c r="H30" s="7" t="s">
        <v>82</v>
      </c>
      <c r="I30" s="7" t="s">
        <v>17</v>
      </c>
      <c r="J30" s="5" t="s">
        <v>482</v>
      </c>
      <c r="K30" s="6" t="s">
        <v>93</v>
      </c>
      <c r="L30" s="7">
        <v>2017</v>
      </c>
      <c r="M30" s="7" t="s">
        <v>27</v>
      </c>
      <c r="N30" s="7"/>
    </row>
    <row r="31" spans="1:14" ht="57.75">
      <c r="A31" s="7" t="str">
        <f t="shared" si="0"/>
        <v>2022-10-16</v>
      </c>
      <c r="B31" s="7" t="str">
        <f>"2220"</f>
        <v>2220</v>
      </c>
      <c r="C31" s="8" t="s">
        <v>94</v>
      </c>
      <c r="D31" s="8" t="s">
        <v>64</v>
      </c>
      <c r="E31" s="7" t="str">
        <f>" "</f>
        <v> </v>
      </c>
      <c r="F31" s="7">
        <v>0</v>
      </c>
      <c r="G31" s="7" t="s">
        <v>90</v>
      </c>
      <c r="H31" s="7" t="s">
        <v>95</v>
      </c>
      <c r="I31" s="7" t="s">
        <v>17</v>
      </c>
      <c r="J31" s="5" t="s">
        <v>483</v>
      </c>
      <c r="K31" s="6" t="s">
        <v>96</v>
      </c>
      <c r="L31" s="7">
        <v>2000</v>
      </c>
      <c r="M31" s="7" t="s">
        <v>27</v>
      </c>
      <c r="N31" s="7"/>
    </row>
    <row r="32" spans="1:13" ht="43.5">
      <c r="A32" s="1" t="str">
        <f t="shared" si="0"/>
        <v>2022-10-16</v>
      </c>
      <c r="B32" s="1" t="str">
        <f>"2435"</f>
        <v>2435</v>
      </c>
      <c r="C32" s="2" t="s">
        <v>97</v>
      </c>
      <c r="E32" s="1" t="str">
        <f>"00"</f>
        <v>00</v>
      </c>
      <c r="F32" s="1">
        <v>0</v>
      </c>
      <c r="G32" s="1" t="s">
        <v>24</v>
      </c>
      <c r="I32" s="1" t="s">
        <v>17</v>
      </c>
      <c r="J32" s="4"/>
      <c r="K32" s="3" t="s">
        <v>98</v>
      </c>
      <c r="L32" s="1">
        <v>2018</v>
      </c>
      <c r="M32" s="1" t="s">
        <v>31</v>
      </c>
    </row>
    <row r="33" spans="1:13" ht="43.5">
      <c r="A33" s="1" t="str">
        <f t="shared" si="0"/>
        <v>2022-10-16</v>
      </c>
      <c r="B33" s="1" t="str">
        <f>"2500"</f>
        <v>2500</v>
      </c>
      <c r="C33" s="2" t="s">
        <v>13</v>
      </c>
      <c r="E33" s="1" t="str">
        <f>"03"</f>
        <v>03</v>
      </c>
      <c r="F33" s="1">
        <v>5</v>
      </c>
      <c r="G33" s="1" t="s">
        <v>14</v>
      </c>
      <c r="H33" s="1" t="s">
        <v>99</v>
      </c>
      <c r="I33" s="1" t="s">
        <v>17</v>
      </c>
      <c r="J33" s="4"/>
      <c r="K33" s="3" t="s">
        <v>100</v>
      </c>
      <c r="L33" s="1">
        <v>2012</v>
      </c>
      <c r="M33" s="1" t="s">
        <v>18</v>
      </c>
    </row>
    <row r="34" spans="1:13" ht="43.5">
      <c r="A34" s="1" t="str">
        <f t="shared" si="0"/>
        <v>2022-10-16</v>
      </c>
      <c r="B34" s="1" t="str">
        <f>"2600"</f>
        <v>2600</v>
      </c>
      <c r="C34" s="2" t="s">
        <v>13</v>
      </c>
      <c r="E34" s="1" t="str">
        <f>"03"</f>
        <v>03</v>
      </c>
      <c r="F34" s="1">
        <v>5</v>
      </c>
      <c r="G34" s="1" t="s">
        <v>14</v>
      </c>
      <c r="H34" s="1" t="s">
        <v>99</v>
      </c>
      <c r="I34" s="1" t="s">
        <v>17</v>
      </c>
      <c r="J34" s="4"/>
      <c r="K34" s="3" t="s">
        <v>100</v>
      </c>
      <c r="L34" s="1">
        <v>2012</v>
      </c>
      <c r="M34" s="1" t="s">
        <v>18</v>
      </c>
    </row>
    <row r="35" spans="1:13" ht="43.5">
      <c r="A35" s="1" t="str">
        <f t="shared" si="0"/>
        <v>2022-10-16</v>
      </c>
      <c r="B35" s="1" t="str">
        <f>"2700"</f>
        <v>2700</v>
      </c>
      <c r="C35" s="2" t="s">
        <v>13</v>
      </c>
      <c r="E35" s="1" t="str">
        <f>"03"</f>
        <v>03</v>
      </c>
      <c r="F35" s="1">
        <v>5</v>
      </c>
      <c r="G35" s="1" t="s">
        <v>14</v>
      </c>
      <c r="H35" s="1" t="s">
        <v>99</v>
      </c>
      <c r="I35" s="1" t="s">
        <v>17</v>
      </c>
      <c r="J35" s="4"/>
      <c r="K35" s="3" t="s">
        <v>100</v>
      </c>
      <c r="L35" s="1">
        <v>2012</v>
      </c>
      <c r="M35" s="1" t="s">
        <v>18</v>
      </c>
    </row>
    <row r="36" spans="1:13" ht="43.5">
      <c r="A36" s="1" t="str">
        <f t="shared" si="0"/>
        <v>2022-10-16</v>
      </c>
      <c r="B36" s="1" t="str">
        <f>"2800"</f>
        <v>2800</v>
      </c>
      <c r="C36" s="2" t="s">
        <v>13</v>
      </c>
      <c r="E36" s="1" t="str">
        <f>"03"</f>
        <v>03</v>
      </c>
      <c r="F36" s="1">
        <v>5</v>
      </c>
      <c r="G36" s="1" t="s">
        <v>14</v>
      </c>
      <c r="H36" s="1" t="s">
        <v>99</v>
      </c>
      <c r="I36" s="1" t="s">
        <v>17</v>
      </c>
      <c r="J36" s="4"/>
      <c r="K36" s="3" t="s">
        <v>100</v>
      </c>
      <c r="L36" s="1">
        <v>2012</v>
      </c>
      <c r="M36" s="1" t="s">
        <v>18</v>
      </c>
    </row>
    <row r="37" spans="1:13" ht="43.5">
      <c r="A37" s="1" t="str">
        <f aca="true" t="shared" si="1" ref="A37:A78">"2022-10-17"</f>
        <v>2022-10-17</v>
      </c>
      <c r="B37" s="1" t="str">
        <f>"0500"</f>
        <v>0500</v>
      </c>
      <c r="C37" s="2" t="s">
        <v>13</v>
      </c>
      <c r="E37" s="1" t="str">
        <f>"03"</f>
        <v>03</v>
      </c>
      <c r="F37" s="1">
        <v>5</v>
      </c>
      <c r="G37" s="1" t="s">
        <v>14</v>
      </c>
      <c r="H37" s="1" t="s">
        <v>99</v>
      </c>
      <c r="I37" s="1" t="s">
        <v>17</v>
      </c>
      <c r="J37" s="4"/>
      <c r="K37" s="3" t="s">
        <v>100</v>
      </c>
      <c r="L37" s="1">
        <v>2012</v>
      </c>
      <c r="M37" s="1" t="s">
        <v>18</v>
      </c>
    </row>
    <row r="38" spans="1:13" ht="28.5">
      <c r="A38" s="1" t="str">
        <f t="shared" si="1"/>
        <v>2022-10-17</v>
      </c>
      <c r="B38" s="1" t="str">
        <f>"0600"</f>
        <v>0600</v>
      </c>
      <c r="C38" s="2" t="s">
        <v>19</v>
      </c>
      <c r="D38" s="2" t="s">
        <v>101</v>
      </c>
      <c r="E38" s="1" t="str">
        <f>"02"</f>
        <v>02</v>
      </c>
      <c r="F38" s="1">
        <v>5</v>
      </c>
      <c r="G38" s="1" t="s">
        <v>24</v>
      </c>
      <c r="I38" s="1" t="s">
        <v>17</v>
      </c>
      <c r="J38" s="4"/>
      <c r="K38" s="3" t="s">
        <v>20</v>
      </c>
      <c r="L38" s="1">
        <v>2019</v>
      </c>
      <c r="M38" s="1" t="s">
        <v>18</v>
      </c>
    </row>
    <row r="39" spans="1:13" ht="57.75">
      <c r="A39" s="1" t="str">
        <f t="shared" si="1"/>
        <v>2022-10-17</v>
      </c>
      <c r="B39" s="1" t="str">
        <f>"0625"</f>
        <v>0625</v>
      </c>
      <c r="C39" s="2" t="s">
        <v>23</v>
      </c>
      <c r="D39" s="2" t="s">
        <v>103</v>
      </c>
      <c r="E39" s="1" t="str">
        <f>"02"</f>
        <v>02</v>
      </c>
      <c r="F39" s="1">
        <v>5</v>
      </c>
      <c r="G39" s="1" t="s">
        <v>24</v>
      </c>
      <c r="I39" s="1" t="s">
        <v>17</v>
      </c>
      <c r="J39" s="4"/>
      <c r="K39" s="3" t="s">
        <v>102</v>
      </c>
      <c r="L39" s="1">
        <v>2019</v>
      </c>
      <c r="M39" s="1" t="s">
        <v>27</v>
      </c>
    </row>
    <row r="40" spans="1:13" ht="43.5">
      <c r="A40" s="1" t="str">
        <f t="shared" si="1"/>
        <v>2022-10-17</v>
      </c>
      <c r="B40" s="1" t="str">
        <f>"0650"</f>
        <v>0650</v>
      </c>
      <c r="C40" s="2" t="s">
        <v>28</v>
      </c>
      <c r="D40" s="2" t="s">
        <v>105</v>
      </c>
      <c r="E40" s="1" t="str">
        <f>"01"</f>
        <v>01</v>
      </c>
      <c r="F40" s="1">
        <v>5</v>
      </c>
      <c r="G40" s="1" t="s">
        <v>24</v>
      </c>
      <c r="I40" s="1" t="s">
        <v>17</v>
      </c>
      <c r="J40" s="4"/>
      <c r="K40" s="3" t="s">
        <v>104</v>
      </c>
      <c r="L40" s="1">
        <v>2018</v>
      </c>
      <c r="M40" s="1" t="s">
        <v>31</v>
      </c>
    </row>
    <row r="41" spans="1:13" ht="28.5">
      <c r="A41" s="1" t="str">
        <f t="shared" si="1"/>
        <v>2022-10-17</v>
      </c>
      <c r="B41" s="1" t="str">
        <f>"0715"</f>
        <v>0715</v>
      </c>
      <c r="C41" s="2" t="s">
        <v>32</v>
      </c>
      <c r="D41" s="2" t="s">
        <v>107</v>
      </c>
      <c r="E41" s="1" t="str">
        <f>"02"</f>
        <v>02</v>
      </c>
      <c r="F41" s="1">
        <v>3</v>
      </c>
      <c r="G41" s="1" t="s">
        <v>24</v>
      </c>
      <c r="I41" s="1" t="s">
        <v>17</v>
      </c>
      <c r="J41" s="4"/>
      <c r="K41" s="3" t="s">
        <v>106</v>
      </c>
      <c r="L41" s="1">
        <v>2018</v>
      </c>
      <c r="M41" s="1" t="s">
        <v>35</v>
      </c>
    </row>
    <row r="42" spans="1:13" ht="72">
      <c r="A42" s="1" t="str">
        <f t="shared" si="1"/>
        <v>2022-10-17</v>
      </c>
      <c r="B42" s="1" t="str">
        <f>"0730"</f>
        <v>0730</v>
      </c>
      <c r="C42" s="2" t="s">
        <v>36</v>
      </c>
      <c r="D42" s="2" t="s">
        <v>109</v>
      </c>
      <c r="E42" s="1" t="str">
        <f>"01"</f>
        <v>01</v>
      </c>
      <c r="F42" s="1">
        <v>3</v>
      </c>
      <c r="G42" s="1" t="s">
        <v>24</v>
      </c>
      <c r="I42" s="1" t="s">
        <v>17</v>
      </c>
      <c r="J42" s="4"/>
      <c r="K42" s="3" t="s">
        <v>108</v>
      </c>
      <c r="L42" s="1">
        <v>2009</v>
      </c>
      <c r="M42" s="1" t="s">
        <v>27</v>
      </c>
    </row>
    <row r="43" spans="1:13" ht="57.75">
      <c r="A43" s="1" t="str">
        <f t="shared" si="1"/>
        <v>2022-10-17</v>
      </c>
      <c r="B43" s="1" t="str">
        <f>"0755"</f>
        <v>0755</v>
      </c>
      <c r="C43" s="2" t="s">
        <v>39</v>
      </c>
      <c r="D43" s="2" t="s">
        <v>111</v>
      </c>
      <c r="E43" s="1" t="str">
        <f>"02"</f>
        <v>02</v>
      </c>
      <c r="F43" s="1">
        <v>15</v>
      </c>
      <c r="G43" s="1" t="s">
        <v>14</v>
      </c>
      <c r="H43" s="1" t="s">
        <v>82</v>
      </c>
      <c r="I43" s="1" t="s">
        <v>17</v>
      </c>
      <c r="J43" s="4"/>
      <c r="K43" s="3" t="s">
        <v>110</v>
      </c>
      <c r="L43" s="1">
        <v>2020</v>
      </c>
      <c r="M43" s="1" t="s">
        <v>31</v>
      </c>
    </row>
    <row r="44" spans="1:13" ht="43.5">
      <c r="A44" s="1" t="str">
        <f t="shared" si="1"/>
        <v>2022-10-17</v>
      </c>
      <c r="B44" s="1" t="str">
        <f>"0805"</f>
        <v>0805</v>
      </c>
      <c r="C44" s="2" t="s">
        <v>43</v>
      </c>
      <c r="D44" s="2" t="s">
        <v>113</v>
      </c>
      <c r="E44" s="1" t="str">
        <f>"01"</f>
        <v>01</v>
      </c>
      <c r="F44" s="1">
        <v>35</v>
      </c>
      <c r="G44" s="1" t="s">
        <v>24</v>
      </c>
      <c r="I44" s="1" t="s">
        <v>17</v>
      </c>
      <c r="J44" s="4"/>
      <c r="K44" s="3" t="s">
        <v>112</v>
      </c>
      <c r="L44" s="1">
        <v>2020</v>
      </c>
      <c r="M44" s="1" t="s">
        <v>31</v>
      </c>
    </row>
    <row r="45" spans="1:13" ht="43.5">
      <c r="A45" s="1" t="str">
        <f t="shared" si="1"/>
        <v>2022-10-17</v>
      </c>
      <c r="B45" s="1" t="str">
        <f>"0815"</f>
        <v>0815</v>
      </c>
      <c r="C45" s="2" t="s">
        <v>46</v>
      </c>
      <c r="D45" s="2" t="s">
        <v>115</v>
      </c>
      <c r="E45" s="1" t="str">
        <f>"01"</f>
        <v>01</v>
      </c>
      <c r="F45" s="1">
        <v>7</v>
      </c>
      <c r="G45" s="1" t="s">
        <v>24</v>
      </c>
      <c r="I45" s="1" t="s">
        <v>17</v>
      </c>
      <c r="J45" s="4"/>
      <c r="K45" s="3" t="s">
        <v>114</v>
      </c>
      <c r="L45" s="1">
        <v>2018</v>
      </c>
      <c r="M45" s="1" t="s">
        <v>49</v>
      </c>
    </row>
    <row r="46" spans="1:14" ht="57.75">
      <c r="A46" s="1" t="str">
        <f t="shared" si="1"/>
        <v>2022-10-17</v>
      </c>
      <c r="B46" s="1" t="str">
        <f>"0820"</f>
        <v>0820</v>
      </c>
      <c r="C46" s="2" t="s">
        <v>50</v>
      </c>
      <c r="D46" s="2" t="s">
        <v>117</v>
      </c>
      <c r="E46" s="1" t="str">
        <f>"01"</f>
        <v>01</v>
      </c>
      <c r="F46" s="1">
        <v>18</v>
      </c>
      <c r="G46" s="1" t="s">
        <v>14</v>
      </c>
      <c r="I46" s="1" t="s">
        <v>17</v>
      </c>
      <c r="J46" s="4"/>
      <c r="K46" s="3" t="s">
        <v>116</v>
      </c>
      <c r="L46" s="1">
        <v>1985</v>
      </c>
      <c r="M46" s="1" t="s">
        <v>52</v>
      </c>
      <c r="N46" s="1" t="s">
        <v>22</v>
      </c>
    </row>
    <row r="47" spans="1:13" ht="57.75">
      <c r="A47" s="1" t="str">
        <f t="shared" si="1"/>
        <v>2022-10-17</v>
      </c>
      <c r="B47" s="1" t="str">
        <f>"0845"</f>
        <v>0845</v>
      </c>
      <c r="C47" s="2" t="s">
        <v>53</v>
      </c>
      <c r="D47" s="2" t="s">
        <v>119</v>
      </c>
      <c r="E47" s="1" t="str">
        <f>"02"</f>
        <v>02</v>
      </c>
      <c r="F47" s="1">
        <v>9</v>
      </c>
      <c r="G47" s="1" t="s">
        <v>14</v>
      </c>
      <c r="I47" s="1" t="s">
        <v>17</v>
      </c>
      <c r="J47" s="4"/>
      <c r="K47" s="3" t="s">
        <v>118</v>
      </c>
      <c r="L47" s="1">
        <v>2014</v>
      </c>
      <c r="M47" s="1" t="s">
        <v>18</v>
      </c>
    </row>
    <row r="48" spans="1:13" ht="43.5">
      <c r="A48" s="1" t="str">
        <f t="shared" si="1"/>
        <v>2022-10-17</v>
      </c>
      <c r="B48" s="1" t="str">
        <f>"0910"</f>
        <v>0910</v>
      </c>
      <c r="C48" s="2" t="s">
        <v>53</v>
      </c>
      <c r="D48" s="2" t="s">
        <v>121</v>
      </c>
      <c r="E48" s="1" t="str">
        <f>"02"</f>
        <v>02</v>
      </c>
      <c r="F48" s="1">
        <v>10</v>
      </c>
      <c r="G48" s="1" t="s">
        <v>14</v>
      </c>
      <c r="I48" s="1" t="s">
        <v>17</v>
      </c>
      <c r="J48" s="4"/>
      <c r="K48" s="3" t="s">
        <v>120</v>
      </c>
      <c r="L48" s="1">
        <v>2014</v>
      </c>
      <c r="M48" s="1" t="s">
        <v>18</v>
      </c>
    </row>
    <row r="49" spans="1:13" ht="43.5">
      <c r="A49" s="1" t="str">
        <f t="shared" si="1"/>
        <v>2022-10-17</v>
      </c>
      <c r="B49" s="1" t="str">
        <f>"0935"</f>
        <v>0935</v>
      </c>
      <c r="C49" s="2" t="s">
        <v>58</v>
      </c>
      <c r="D49" s="2" t="s">
        <v>462</v>
      </c>
      <c r="E49" s="1" t="str">
        <f>"04"</f>
        <v>04</v>
      </c>
      <c r="F49" s="1">
        <v>10</v>
      </c>
      <c r="G49" s="1" t="s">
        <v>24</v>
      </c>
      <c r="I49" s="1" t="s">
        <v>17</v>
      </c>
      <c r="J49" s="4"/>
      <c r="K49" s="3" t="s">
        <v>122</v>
      </c>
      <c r="L49" s="1">
        <v>2020</v>
      </c>
      <c r="M49" s="1" t="s">
        <v>31</v>
      </c>
    </row>
    <row r="50" spans="1:14" ht="57.75">
      <c r="A50" s="1" t="str">
        <f t="shared" si="1"/>
        <v>2022-10-17</v>
      </c>
      <c r="B50" s="1" t="str">
        <f>"1000"</f>
        <v>1000</v>
      </c>
      <c r="C50" s="2" t="s">
        <v>87</v>
      </c>
      <c r="D50" s="2" t="s">
        <v>460</v>
      </c>
      <c r="E50" s="1" t="str">
        <f>"01"</f>
        <v>01</v>
      </c>
      <c r="F50" s="1">
        <v>1</v>
      </c>
      <c r="G50" s="1" t="s">
        <v>14</v>
      </c>
      <c r="H50" s="1" t="s">
        <v>40</v>
      </c>
      <c r="I50" s="1" t="s">
        <v>17</v>
      </c>
      <c r="J50" s="4"/>
      <c r="K50" s="3" t="s">
        <v>88</v>
      </c>
      <c r="L50" s="1">
        <v>2017</v>
      </c>
      <c r="M50" s="1" t="s">
        <v>27</v>
      </c>
      <c r="N50" s="1" t="s">
        <v>22</v>
      </c>
    </row>
    <row r="51" spans="1:14" ht="72">
      <c r="A51" s="1" t="str">
        <f t="shared" si="1"/>
        <v>2022-10-17</v>
      </c>
      <c r="B51" s="1" t="str">
        <f>"1100"</f>
        <v>1100</v>
      </c>
      <c r="C51" s="2" t="s">
        <v>89</v>
      </c>
      <c r="D51" s="2" t="s">
        <v>461</v>
      </c>
      <c r="E51" s="1" t="str">
        <f>"01"</f>
        <v>01</v>
      </c>
      <c r="F51" s="1">
        <v>1</v>
      </c>
      <c r="G51" s="1" t="s">
        <v>90</v>
      </c>
      <c r="H51" s="1" t="s">
        <v>82</v>
      </c>
      <c r="I51" s="1" t="s">
        <v>17</v>
      </c>
      <c r="J51" s="4"/>
      <c r="K51" s="3" t="s">
        <v>91</v>
      </c>
      <c r="L51" s="1">
        <v>2013</v>
      </c>
      <c r="M51" s="1" t="s">
        <v>18</v>
      </c>
      <c r="N51" s="1" t="s">
        <v>22</v>
      </c>
    </row>
    <row r="52" spans="1:13" ht="43.5">
      <c r="A52" s="1" t="str">
        <f t="shared" si="1"/>
        <v>2022-10-17</v>
      </c>
      <c r="B52" s="1" t="str">
        <f>"1200"</f>
        <v>1200</v>
      </c>
      <c r="C52" s="2" t="s">
        <v>92</v>
      </c>
      <c r="E52" s="1" t="str">
        <f>"01"</f>
        <v>01</v>
      </c>
      <c r="F52" s="1">
        <v>1</v>
      </c>
      <c r="G52" s="1" t="s">
        <v>14</v>
      </c>
      <c r="H52" s="1" t="s">
        <v>82</v>
      </c>
      <c r="I52" s="1" t="s">
        <v>17</v>
      </c>
      <c r="J52" s="4"/>
      <c r="K52" s="3" t="s">
        <v>93</v>
      </c>
      <c r="L52" s="1">
        <v>2017</v>
      </c>
      <c r="M52" s="1" t="s">
        <v>27</v>
      </c>
    </row>
    <row r="53" spans="1:13" ht="57.75">
      <c r="A53" s="1" t="str">
        <f t="shared" si="1"/>
        <v>2022-10-17</v>
      </c>
      <c r="B53" s="1" t="str">
        <f>"1350"</f>
        <v>1350</v>
      </c>
      <c r="C53" s="2" t="s">
        <v>123</v>
      </c>
      <c r="E53" s="1" t="str">
        <f>" "</f>
        <v> </v>
      </c>
      <c r="F53" s="1">
        <v>0</v>
      </c>
      <c r="G53" s="1" t="s">
        <v>14</v>
      </c>
      <c r="I53" s="1" t="s">
        <v>17</v>
      </c>
      <c r="J53" s="4"/>
      <c r="K53" s="3" t="s">
        <v>124</v>
      </c>
      <c r="L53" s="1">
        <v>2021</v>
      </c>
      <c r="M53" s="1" t="s">
        <v>18</v>
      </c>
    </row>
    <row r="54" spans="1:13" ht="28.5">
      <c r="A54" s="1" t="str">
        <f t="shared" si="1"/>
        <v>2022-10-17</v>
      </c>
      <c r="B54" s="1" t="str">
        <f>"1400"</f>
        <v>1400</v>
      </c>
      <c r="C54" s="2" t="s">
        <v>125</v>
      </c>
      <c r="E54" s="1" t="str">
        <f>"04"</f>
        <v>04</v>
      </c>
      <c r="F54" s="1">
        <v>16</v>
      </c>
      <c r="G54" s="1" t="s">
        <v>14</v>
      </c>
      <c r="H54" s="1" t="s">
        <v>82</v>
      </c>
      <c r="I54" s="1" t="s">
        <v>17</v>
      </c>
      <c r="J54" s="4"/>
      <c r="K54" s="3" t="s">
        <v>126</v>
      </c>
      <c r="L54" s="1">
        <v>2022</v>
      </c>
      <c r="M54" s="1" t="s">
        <v>49</v>
      </c>
    </row>
    <row r="55" spans="1:13" ht="72">
      <c r="A55" s="1" t="str">
        <f t="shared" si="1"/>
        <v>2022-10-17</v>
      </c>
      <c r="B55" s="1" t="str">
        <f>"1430"</f>
        <v>1430</v>
      </c>
      <c r="C55" s="2" t="s">
        <v>127</v>
      </c>
      <c r="D55" s="2" t="s">
        <v>129</v>
      </c>
      <c r="E55" s="1" t="str">
        <f>"04"</f>
        <v>04</v>
      </c>
      <c r="F55" s="1">
        <v>1</v>
      </c>
      <c r="G55" s="1" t="s">
        <v>14</v>
      </c>
      <c r="H55" s="1" t="s">
        <v>40</v>
      </c>
      <c r="I55" s="1" t="s">
        <v>17</v>
      </c>
      <c r="J55" s="4"/>
      <c r="K55" s="3" t="s">
        <v>128</v>
      </c>
      <c r="L55" s="1">
        <v>0</v>
      </c>
      <c r="M55" s="1" t="s">
        <v>18</v>
      </c>
    </row>
    <row r="56" spans="1:13" ht="72">
      <c r="A56" s="1" t="str">
        <f t="shared" si="1"/>
        <v>2022-10-17</v>
      </c>
      <c r="B56" s="1" t="str">
        <f>"1500"</f>
        <v>1500</v>
      </c>
      <c r="C56" s="2" t="s">
        <v>53</v>
      </c>
      <c r="D56" s="2" t="s">
        <v>131</v>
      </c>
      <c r="E56" s="1" t="str">
        <f>"02"</f>
        <v>02</v>
      </c>
      <c r="F56" s="1">
        <v>2</v>
      </c>
      <c r="G56" s="1" t="s">
        <v>24</v>
      </c>
      <c r="I56" s="1" t="s">
        <v>17</v>
      </c>
      <c r="J56" s="4"/>
      <c r="K56" s="3" t="s">
        <v>130</v>
      </c>
      <c r="L56" s="1">
        <v>2014</v>
      </c>
      <c r="M56" s="1" t="s">
        <v>18</v>
      </c>
    </row>
    <row r="57" spans="1:13" ht="57.75">
      <c r="A57" s="1" t="str">
        <f t="shared" si="1"/>
        <v>2022-10-17</v>
      </c>
      <c r="B57" s="1" t="str">
        <f>"1525"</f>
        <v>1525</v>
      </c>
      <c r="C57" s="2" t="s">
        <v>58</v>
      </c>
      <c r="D57" s="2" t="s">
        <v>133</v>
      </c>
      <c r="E57" s="1" t="str">
        <f>"03"</f>
        <v>03</v>
      </c>
      <c r="F57" s="1">
        <v>9</v>
      </c>
      <c r="G57" s="1" t="s">
        <v>24</v>
      </c>
      <c r="I57" s="1" t="s">
        <v>17</v>
      </c>
      <c r="J57" s="4"/>
      <c r="K57" s="3" t="s">
        <v>132</v>
      </c>
      <c r="L57" s="1">
        <v>2019</v>
      </c>
      <c r="M57" s="1" t="s">
        <v>31</v>
      </c>
    </row>
    <row r="58" spans="1:13" ht="43.5">
      <c r="A58" s="1" t="str">
        <f t="shared" si="1"/>
        <v>2022-10-17</v>
      </c>
      <c r="B58" s="1" t="str">
        <f>"1550"</f>
        <v>1550</v>
      </c>
      <c r="C58" s="2" t="s">
        <v>43</v>
      </c>
      <c r="D58" s="2" t="s">
        <v>113</v>
      </c>
      <c r="E58" s="1" t="str">
        <f>"01"</f>
        <v>01</v>
      </c>
      <c r="F58" s="1">
        <v>35</v>
      </c>
      <c r="G58" s="1" t="s">
        <v>24</v>
      </c>
      <c r="I58" s="1" t="s">
        <v>17</v>
      </c>
      <c r="J58" s="4"/>
      <c r="K58" s="3" t="s">
        <v>112</v>
      </c>
      <c r="L58" s="1">
        <v>2020</v>
      </c>
      <c r="M58" s="1" t="s">
        <v>31</v>
      </c>
    </row>
    <row r="59" spans="1:13" ht="43.5">
      <c r="A59" s="1" t="str">
        <f t="shared" si="1"/>
        <v>2022-10-17</v>
      </c>
      <c r="B59" s="1" t="str">
        <f>"1600"</f>
        <v>1600</v>
      </c>
      <c r="C59" s="2" t="s">
        <v>39</v>
      </c>
      <c r="D59" s="2" t="s">
        <v>135</v>
      </c>
      <c r="E59" s="1" t="str">
        <f>"02"</f>
        <v>02</v>
      </c>
      <c r="F59" s="1">
        <v>13</v>
      </c>
      <c r="G59" s="1" t="s">
        <v>24</v>
      </c>
      <c r="I59" s="1" t="s">
        <v>17</v>
      </c>
      <c r="J59" s="4"/>
      <c r="K59" s="3" t="s">
        <v>134</v>
      </c>
      <c r="L59" s="1">
        <v>2020</v>
      </c>
      <c r="M59" s="1" t="s">
        <v>31</v>
      </c>
    </row>
    <row r="60" spans="1:14" ht="28.5">
      <c r="A60" s="1" t="str">
        <f t="shared" si="1"/>
        <v>2022-10-17</v>
      </c>
      <c r="B60" s="1" t="str">
        <f>"1610"</f>
        <v>1610</v>
      </c>
      <c r="C60" s="2" t="s">
        <v>136</v>
      </c>
      <c r="D60" s="2" t="s">
        <v>138</v>
      </c>
      <c r="E60" s="1" t="str">
        <f>"01"</f>
        <v>01</v>
      </c>
      <c r="F60" s="1">
        <v>2</v>
      </c>
      <c r="G60" s="1" t="s">
        <v>14</v>
      </c>
      <c r="H60" s="1" t="s">
        <v>82</v>
      </c>
      <c r="I60" s="1" t="s">
        <v>17</v>
      </c>
      <c r="J60" s="4"/>
      <c r="K60" s="3" t="s">
        <v>137</v>
      </c>
      <c r="L60" s="1">
        <v>2017</v>
      </c>
      <c r="M60" s="1" t="s">
        <v>18</v>
      </c>
      <c r="N60" s="1" t="s">
        <v>22</v>
      </c>
    </row>
    <row r="61" spans="1:14" ht="57.75">
      <c r="A61" s="1" t="str">
        <f t="shared" si="1"/>
        <v>2022-10-17</v>
      </c>
      <c r="B61" s="1" t="str">
        <f>"1635"</f>
        <v>1635</v>
      </c>
      <c r="C61" s="2" t="s">
        <v>139</v>
      </c>
      <c r="D61" s="2" t="s">
        <v>141</v>
      </c>
      <c r="E61" s="1" t="str">
        <f>"02"</f>
        <v>02</v>
      </c>
      <c r="F61" s="1">
        <v>24</v>
      </c>
      <c r="G61" s="1" t="s">
        <v>14</v>
      </c>
      <c r="I61" s="1" t="s">
        <v>17</v>
      </c>
      <c r="J61" s="4"/>
      <c r="K61" s="3" t="s">
        <v>140</v>
      </c>
      <c r="L61" s="1">
        <v>1987</v>
      </c>
      <c r="M61" s="1" t="s">
        <v>52</v>
      </c>
      <c r="N61" s="1" t="s">
        <v>22</v>
      </c>
    </row>
    <row r="62" spans="1:13" ht="72">
      <c r="A62" s="1" t="str">
        <f t="shared" si="1"/>
        <v>2022-10-17</v>
      </c>
      <c r="B62" s="1" t="str">
        <f>"1700"</f>
        <v>1700</v>
      </c>
      <c r="C62" s="2" t="s">
        <v>142</v>
      </c>
      <c r="D62" s="2" t="s">
        <v>144</v>
      </c>
      <c r="E62" s="1" t="str">
        <f>"2019"</f>
        <v>2019</v>
      </c>
      <c r="F62" s="1">
        <v>19</v>
      </c>
      <c r="G62" s="1" t="s">
        <v>14</v>
      </c>
      <c r="H62" s="1" t="s">
        <v>82</v>
      </c>
      <c r="I62" s="1" t="s">
        <v>17</v>
      </c>
      <c r="J62" s="4"/>
      <c r="K62" s="3" t="s">
        <v>143</v>
      </c>
      <c r="L62" s="1">
        <v>2019</v>
      </c>
      <c r="M62" s="1" t="s">
        <v>18</v>
      </c>
    </row>
    <row r="63" spans="1:13" ht="57.75">
      <c r="A63" s="1" t="str">
        <f t="shared" si="1"/>
        <v>2022-10-17</v>
      </c>
      <c r="B63" s="1" t="str">
        <f>"1715"</f>
        <v>1715</v>
      </c>
      <c r="C63" s="2" t="s">
        <v>145</v>
      </c>
      <c r="D63" s="2" t="s">
        <v>147</v>
      </c>
      <c r="E63" s="1" t="str">
        <f>"2019"</f>
        <v>2019</v>
      </c>
      <c r="F63" s="1">
        <v>20</v>
      </c>
      <c r="G63" s="1" t="s">
        <v>24</v>
      </c>
      <c r="I63" s="1" t="s">
        <v>17</v>
      </c>
      <c r="J63" s="4"/>
      <c r="K63" s="3" t="s">
        <v>146</v>
      </c>
      <c r="L63" s="1">
        <v>2019</v>
      </c>
      <c r="M63" s="1" t="s">
        <v>18</v>
      </c>
    </row>
    <row r="64" spans="1:13" ht="57.75">
      <c r="A64" s="1" t="str">
        <f t="shared" si="1"/>
        <v>2022-10-17</v>
      </c>
      <c r="B64" s="1" t="str">
        <f>"1730"</f>
        <v>1730</v>
      </c>
      <c r="C64" s="2" t="s">
        <v>148</v>
      </c>
      <c r="E64" s="1" t="str">
        <f>"2020"</f>
        <v>2020</v>
      </c>
      <c r="F64" s="1">
        <v>123</v>
      </c>
      <c r="G64" s="1" t="s">
        <v>62</v>
      </c>
      <c r="J64" s="4"/>
      <c r="K64" s="3" t="s">
        <v>149</v>
      </c>
      <c r="L64" s="1">
        <v>2020</v>
      </c>
      <c r="M64" s="1" t="s">
        <v>31</v>
      </c>
    </row>
    <row r="65" spans="1:13" ht="43.5">
      <c r="A65" s="1" t="str">
        <f t="shared" si="1"/>
        <v>2022-10-17</v>
      </c>
      <c r="B65" s="1" t="str">
        <f>"1800"</f>
        <v>1800</v>
      </c>
      <c r="C65" s="2" t="s">
        <v>150</v>
      </c>
      <c r="D65" s="2" t="s">
        <v>152</v>
      </c>
      <c r="E65" s="1" t="str">
        <f>"2020"</f>
        <v>2020</v>
      </c>
      <c r="F65" s="1">
        <v>11</v>
      </c>
      <c r="G65" s="1" t="s">
        <v>24</v>
      </c>
      <c r="I65" s="1" t="s">
        <v>17</v>
      </c>
      <c r="J65" s="4"/>
      <c r="K65" s="3" t="s">
        <v>151</v>
      </c>
      <c r="L65" s="1">
        <v>2020</v>
      </c>
      <c r="M65" s="1" t="s">
        <v>18</v>
      </c>
    </row>
    <row r="66" spans="1:13" ht="57.75">
      <c r="A66" s="1" t="str">
        <f t="shared" si="1"/>
        <v>2022-10-17</v>
      </c>
      <c r="B66" s="1" t="str">
        <f>"1830"</f>
        <v>1830</v>
      </c>
      <c r="C66" s="2" t="s">
        <v>85</v>
      </c>
      <c r="E66" s="1" t="str">
        <f>"2022"</f>
        <v>2022</v>
      </c>
      <c r="F66" s="1">
        <v>201</v>
      </c>
      <c r="G66" s="1" t="s">
        <v>62</v>
      </c>
      <c r="J66" s="4"/>
      <c r="K66" s="3" t="s">
        <v>86</v>
      </c>
      <c r="L66" s="1">
        <v>0</v>
      </c>
      <c r="M66" s="1" t="s">
        <v>18</v>
      </c>
    </row>
    <row r="67" spans="1:14" ht="57.75">
      <c r="A67" s="7" t="str">
        <f t="shared" si="1"/>
        <v>2022-10-17</v>
      </c>
      <c r="B67" s="7" t="str">
        <f>"1840"</f>
        <v>1840</v>
      </c>
      <c r="C67" s="8" t="s">
        <v>153</v>
      </c>
      <c r="D67" s="8" t="s">
        <v>155</v>
      </c>
      <c r="E67" s="7" t="str">
        <f>"01"</f>
        <v>01</v>
      </c>
      <c r="F67" s="7">
        <v>4</v>
      </c>
      <c r="G67" s="7" t="s">
        <v>14</v>
      </c>
      <c r="H67" s="7" t="s">
        <v>40</v>
      </c>
      <c r="I67" s="7" t="s">
        <v>17</v>
      </c>
      <c r="J67" s="5" t="s">
        <v>481</v>
      </c>
      <c r="K67" s="6" t="s">
        <v>154</v>
      </c>
      <c r="L67" s="7">
        <v>2020</v>
      </c>
      <c r="M67" s="7" t="s">
        <v>27</v>
      </c>
      <c r="N67" s="7" t="s">
        <v>22</v>
      </c>
    </row>
    <row r="68" spans="1:14" ht="57.75">
      <c r="A68" s="7" t="str">
        <f t="shared" si="1"/>
        <v>2022-10-17</v>
      </c>
      <c r="B68" s="7" t="str">
        <f>"1930"</f>
        <v>1930</v>
      </c>
      <c r="C68" s="8" t="s">
        <v>156</v>
      </c>
      <c r="D68" s="8"/>
      <c r="E68" s="7" t="str">
        <f>" "</f>
        <v> </v>
      </c>
      <c r="F68" s="7">
        <v>0</v>
      </c>
      <c r="G68" s="7" t="s">
        <v>14</v>
      </c>
      <c r="H68" s="7" t="s">
        <v>157</v>
      </c>
      <c r="I68" s="7" t="s">
        <v>17</v>
      </c>
      <c r="J68" s="5" t="s">
        <v>486</v>
      </c>
      <c r="K68" s="6" t="s">
        <v>158</v>
      </c>
      <c r="L68" s="7">
        <v>2018</v>
      </c>
      <c r="M68" s="7" t="s">
        <v>159</v>
      </c>
      <c r="N68" s="7" t="s">
        <v>22</v>
      </c>
    </row>
    <row r="69" spans="1:14" ht="72">
      <c r="A69" s="7" t="str">
        <f t="shared" si="1"/>
        <v>2022-10-17</v>
      </c>
      <c r="B69" s="7" t="str">
        <f>"2030"</f>
        <v>2030</v>
      </c>
      <c r="C69" s="8" t="s">
        <v>160</v>
      </c>
      <c r="D69" s="8" t="s">
        <v>162</v>
      </c>
      <c r="E69" s="7" t="str">
        <f>"01"</f>
        <v>01</v>
      </c>
      <c r="F69" s="7">
        <v>69</v>
      </c>
      <c r="G69" s="7" t="s">
        <v>14</v>
      </c>
      <c r="H69" s="7"/>
      <c r="I69" s="7"/>
      <c r="J69" s="5" t="s">
        <v>484</v>
      </c>
      <c r="K69" s="6" t="s">
        <v>161</v>
      </c>
      <c r="L69" s="7">
        <v>2019</v>
      </c>
      <c r="M69" s="7" t="s">
        <v>18</v>
      </c>
      <c r="N69" s="7"/>
    </row>
    <row r="70" spans="1:14" ht="57.75">
      <c r="A70" s="7" t="str">
        <f t="shared" si="1"/>
        <v>2022-10-17</v>
      </c>
      <c r="B70" s="7" t="str">
        <f>"2100"</f>
        <v>2100</v>
      </c>
      <c r="C70" s="8" t="s">
        <v>163</v>
      </c>
      <c r="D70" s="8"/>
      <c r="E70" s="7" t="str">
        <f>"01"</f>
        <v>01</v>
      </c>
      <c r="F70" s="7">
        <v>2</v>
      </c>
      <c r="G70" s="7" t="s">
        <v>164</v>
      </c>
      <c r="H70" s="7"/>
      <c r="I70" s="7"/>
      <c r="J70" s="5" t="s">
        <v>485</v>
      </c>
      <c r="K70" s="6" t="s">
        <v>165</v>
      </c>
      <c r="L70" s="7">
        <v>2021</v>
      </c>
      <c r="M70" s="7" t="s">
        <v>18</v>
      </c>
      <c r="N70" s="7" t="s">
        <v>22</v>
      </c>
    </row>
    <row r="71" spans="1:14" ht="57.75">
      <c r="A71" s="7" t="str">
        <f t="shared" si="1"/>
        <v>2022-10-17</v>
      </c>
      <c r="B71" s="7" t="str">
        <f>"2130"</f>
        <v>2130</v>
      </c>
      <c r="C71" s="8" t="s">
        <v>463</v>
      </c>
      <c r="D71" s="8"/>
      <c r="E71" s="7" t="str">
        <f>" "</f>
        <v> </v>
      </c>
      <c r="F71" s="7">
        <v>0</v>
      </c>
      <c r="G71" s="7" t="s">
        <v>164</v>
      </c>
      <c r="H71" s="7"/>
      <c r="I71" s="7"/>
      <c r="J71" s="5" t="s">
        <v>486</v>
      </c>
      <c r="K71" s="6" t="s">
        <v>166</v>
      </c>
      <c r="L71" s="7">
        <v>2021</v>
      </c>
      <c r="M71" s="7" t="s">
        <v>27</v>
      </c>
      <c r="N71" s="7" t="s">
        <v>22</v>
      </c>
    </row>
    <row r="72" spans="1:14" ht="57.75">
      <c r="A72" s="1" t="str">
        <f t="shared" si="1"/>
        <v>2022-10-17</v>
      </c>
      <c r="B72" s="1" t="str">
        <f>"2230"</f>
        <v>2230</v>
      </c>
      <c r="C72" s="2" t="s">
        <v>167</v>
      </c>
      <c r="E72" s="1" t="str">
        <f>" "</f>
        <v> </v>
      </c>
      <c r="F72" s="1">
        <v>0</v>
      </c>
      <c r="G72" s="1" t="s">
        <v>14</v>
      </c>
      <c r="H72" s="1" t="s">
        <v>82</v>
      </c>
      <c r="I72" s="1" t="s">
        <v>17</v>
      </c>
      <c r="J72" s="4"/>
      <c r="K72" s="3" t="s">
        <v>168</v>
      </c>
      <c r="L72" s="1">
        <v>2020</v>
      </c>
      <c r="M72" s="1" t="s">
        <v>18</v>
      </c>
      <c r="N72" s="1" t="s">
        <v>22</v>
      </c>
    </row>
    <row r="73" spans="1:13" ht="43.5">
      <c r="A73" s="1" t="str">
        <f t="shared" si="1"/>
        <v>2022-10-17</v>
      </c>
      <c r="B73" s="1" t="str">
        <f>"2330"</f>
        <v>2330</v>
      </c>
      <c r="C73" s="2" t="s">
        <v>169</v>
      </c>
      <c r="D73" s="2" t="s">
        <v>172</v>
      </c>
      <c r="E73" s="1" t="str">
        <f>"02"</f>
        <v>02</v>
      </c>
      <c r="F73" s="1">
        <v>1</v>
      </c>
      <c r="G73" s="1" t="s">
        <v>14</v>
      </c>
      <c r="H73" s="1" t="s">
        <v>170</v>
      </c>
      <c r="I73" s="1" t="s">
        <v>17</v>
      </c>
      <c r="J73" s="4"/>
      <c r="K73" s="3" t="s">
        <v>171</v>
      </c>
      <c r="L73" s="1">
        <v>2020</v>
      </c>
      <c r="M73" s="1" t="s">
        <v>18</v>
      </c>
    </row>
    <row r="74" spans="1:13" ht="43.5">
      <c r="A74" s="1" t="str">
        <f t="shared" si="1"/>
        <v>2022-10-17</v>
      </c>
      <c r="B74" s="1" t="str">
        <f>"2400"</f>
        <v>2400</v>
      </c>
      <c r="C74" s="2" t="s">
        <v>13</v>
      </c>
      <c r="E74" s="1" t="str">
        <f aca="true" t="shared" si="2" ref="E74:E79">"03"</f>
        <v>03</v>
      </c>
      <c r="F74" s="1">
        <v>6</v>
      </c>
      <c r="G74" s="1" t="s">
        <v>14</v>
      </c>
      <c r="H74" s="1" t="s">
        <v>99</v>
      </c>
      <c r="I74" s="1" t="s">
        <v>17</v>
      </c>
      <c r="J74" s="4"/>
      <c r="K74" s="3" t="s">
        <v>100</v>
      </c>
      <c r="L74" s="1">
        <v>2012</v>
      </c>
      <c r="M74" s="1" t="s">
        <v>18</v>
      </c>
    </row>
    <row r="75" spans="1:13" ht="43.5">
      <c r="A75" s="1" t="str">
        <f t="shared" si="1"/>
        <v>2022-10-17</v>
      </c>
      <c r="B75" s="1" t="str">
        <f>"2500"</f>
        <v>2500</v>
      </c>
      <c r="C75" s="2" t="s">
        <v>13</v>
      </c>
      <c r="E75" s="1" t="str">
        <f t="shared" si="2"/>
        <v>03</v>
      </c>
      <c r="F75" s="1">
        <v>6</v>
      </c>
      <c r="G75" s="1" t="s">
        <v>14</v>
      </c>
      <c r="H75" s="1" t="s">
        <v>99</v>
      </c>
      <c r="I75" s="1" t="s">
        <v>17</v>
      </c>
      <c r="J75" s="4"/>
      <c r="K75" s="3" t="s">
        <v>100</v>
      </c>
      <c r="L75" s="1">
        <v>2012</v>
      </c>
      <c r="M75" s="1" t="s">
        <v>18</v>
      </c>
    </row>
    <row r="76" spans="1:13" ht="43.5">
      <c r="A76" s="1" t="str">
        <f t="shared" si="1"/>
        <v>2022-10-17</v>
      </c>
      <c r="B76" s="1" t="str">
        <f>"2600"</f>
        <v>2600</v>
      </c>
      <c r="C76" s="2" t="s">
        <v>13</v>
      </c>
      <c r="E76" s="1" t="str">
        <f t="shared" si="2"/>
        <v>03</v>
      </c>
      <c r="F76" s="1">
        <v>6</v>
      </c>
      <c r="G76" s="1" t="s">
        <v>14</v>
      </c>
      <c r="H76" s="1" t="s">
        <v>99</v>
      </c>
      <c r="I76" s="1" t="s">
        <v>17</v>
      </c>
      <c r="J76" s="4"/>
      <c r="K76" s="3" t="s">
        <v>100</v>
      </c>
      <c r="L76" s="1">
        <v>2012</v>
      </c>
      <c r="M76" s="1" t="s">
        <v>18</v>
      </c>
    </row>
    <row r="77" spans="1:13" ht="43.5">
      <c r="A77" s="1" t="str">
        <f t="shared" si="1"/>
        <v>2022-10-17</v>
      </c>
      <c r="B77" s="1" t="str">
        <f>"2700"</f>
        <v>2700</v>
      </c>
      <c r="C77" s="2" t="s">
        <v>13</v>
      </c>
      <c r="E77" s="1" t="str">
        <f t="shared" si="2"/>
        <v>03</v>
      </c>
      <c r="F77" s="1">
        <v>6</v>
      </c>
      <c r="G77" s="1" t="s">
        <v>14</v>
      </c>
      <c r="H77" s="1" t="s">
        <v>99</v>
      </c>
      <c r="I77" s="1" t="s">
        <v>17</v>
      </c>
      <c r="J77" s="4"/>
      <c r="K77" s="3" t="s">
        <v>100</v>
      </c>
      <c r="L77" s="1">
        <v>2012</v>
      </c>
      <c r="M77" s="1" t="s">
        <v>18</v>
      </c>
    </row>
    <row r="78" spans="1:13" ht="43.5">
      <c r="A78" s="1" t="str">
        <f t="shared" si="1"/>
        <v>2022-10-17</v>
      </c>
      <c r="B78" s="1" t="str">
        <f>"2800"</f>
        <v>2800</v>
      </c>
      <c r="C78" s="2" t="s">
        <v>13</v>
      </c>
      <c r="E78" s="1" t="str">
        <f t="shared" si="2"/>
        <v>03</v>
      </c>
      <c r="F78" s="1">
        <v>6</v>
      </c>
      <c r="G78" s="1" t="s">
        <v>14</v>
      </c>
      <c r="H78" s="1" t="s">
        <v>99</v>
      </c>
      <c r="I78" s="1" t="s">
        <v>17</v>
      </c>
      <c r="J78" s="4"/>
      <c r="K78" s="3" t="s">
        <v>100</v>
      </c>
      <c r="L78" s="1">
        <v>2012</v>
      </c>
      <c r="M78" s="1" t="s">
        <v>18</v>
      </c>
    </row>
    <row r="79" spans="1:13" ht="43.5">
      <c r="A79" s="1" t="str">
        <f aca="true" t="shared" si="3" ref="A79:A122">"2022-10-18"</f>
        <v>2022-10-18</v>
      </c>
      <c r="B79" s="1" t="str">
        <f>"0500"</f>
        <v>0500</v>
      </c>
      <c r="C79" s="2" t="s">
        <v>13</v>
      </c>
      <c r="E79" s="1" t="str">
        <f t="shared" si="2"/>
        <v>03</v>
      </c>
      <c r="F79" s="1">
        <v>6</v>
      </c>
      <c r="G79" s="1" t="s">
        <v>14</v>
      </c>
      <c r="H79" s="1" t="s">
        <v>99</v>
      </c>
      <c r="I79" s="1" t="s">
        <v>17</v>
      </c>
      <c r="J79" s="4"/>
      <c r="K79" s="3" t="s">
        <v>100</v>
      </c>
      <c r="L79" s="1">
        <v>2012</v>
      </c>
      <c r="M79" s="1" t="s">
        <v>18</v>
      </c>
    </row>
    <row r="80" spans="1:13" ht="28.5">
      <c r="A80" s="1" t="str">
        <f t="shared" si="3"/>
        <v>2022-10-18</v>
      </c>
      <c r="B80" s="1" t="str">
        <f>"0600"</f>
        <v>0600</v>
      </c>
      <c r="C80" s="2" t="s">
        <v>19</v>
      </c>
      <c r="D80" s="2" t="s">
        <v>173</v>
      </c>
      <c r="E80" s="1" t="str">
        <f>"02"</f>
        <v>02</v>
      </c>
      <c r="F80" s="1">
        <v>6</v>
      </c>
      <c r="G80" s="1" t="s">
        <v>24</v>
      </c>
      <c r="I80" s="1" t="s">
        <v>17</v>
      </c>
      <c r="J80" s="4"/>
      <c r="K80" s="3" t="s">
        <v>20</v>
      </c>
      <c r="L80" s="1">
        <v>2019</v>
      </c>
      <c r="M80" s="1" t="s">
        <v>18</v>
      </c>
    </row>
    <row r="81" spans="1:13" ht="72">
      <c r="A81" s="1" t="str">
        <f t="shared" si="3"/>
        <v>2022-10-18</v>
      </c>
      <c r="B81" s="1" t="str">
        <f>"0625"</f>
        <v>0625</v>
      </c>
      <c r="C81" s="2" t="s">
        <v>23</v>
      </c>
      <c r="D81" s="2" t="s">
        <v>175</v>
      </c>
      <c r="E81" s="1" t="str">
        <f>"02"</f>
        <v>02</v>
      </c>
      <c r="F81" s="1">
        <v>6</v>
      </c>
      <c r="G81" s="1" t="s">
        <v>24</v>
      </c>
      <c r="I81" s="1" t="s">
        <v>17</v>
      </c>
      <c r="J81" s="4"/>
      <c r="K81" s="3" t="s">
        <v>174</v>
      </c>
      <c r="L81" s="1">
        <v>2019</v>
      </c>
      <c r="M81" s="1" t="s">
        <v>27</v>
      </c>
    </row>
    <row r="82" spans="1:13" ht="43.5">
      <c r="A82" s="1" t="str">
        <f t="shared" si="3"/>
        <v>2022-10-18</v>
      </c>
      <c r="B82" s="1" t="str">
        <f>"0650"</f>
        <v>0650</v>
      </c>
      <c r="C82" s="2" t="s">
        <v>28</v>
      </c>
      <c r="D82" s="2" t="s">
        <v>177</v>
      </c>
      <c r="E82" s="1" t="str">
        <f>"01"</f>
        <v>01</v>
      </c>
      <c r="F82" s="1">
        <v>6</v>
      </c>
      <c r="G82" s="1" t="s">
        <v>14</v>
      </c>
      <c r="I82" s="1" t="s">
        <v>17</v>
      </c>
      <c r="J82" s="4"/>
      <c r="K82" s="3" t="s">
        <v>176</v>
      </c>
      <c r="L82" s="1">
        <v>2018</v>
      </c>
      <c r="M82" s="1" t="s">
        <v>31</v>
      </c>
    </row>
    <row r="83" spans="1:13" ht="14.25">
      <c r="A83" s="1" t="str">
        <f t="shared" si="3"/>
        <v>2022-10-18</v>
      </c>
      <c r="B83" s="1" t="str">
        <f>"0715"</f>
        <v>0715</v>
      </c>
      <c r="C83" s="2" t="s">
        <v>32</v>
      </c>
      <c r="D83" s="2" t="s">
        <v>179</v>
      </c>
      <c r="E83" s="1" t="str">
        <f>"02"</f>
        <v>02</v>
      </c>
      <c r="F83" s="1">
        <v>4</v>
      </c>
      <c r="G83" s="1" t="s">
        <v>24</v>
      </c>
      <c r="I83" s="1" t="s">
        <v>17</v>
      </c>
      <c r="J83" s="4"/>
      <c r="K83" s="3" t="s">
        <v>178</v>
      </c>
      <c r="L83" s="1">
        <v>2018</v>
      </c>
      <c r="M83" s="1" t="s">
        <v>35</v>
      </c>
    </row>
    <row r="84" spans="1:13" ht="28.5">
      <c r="A84" s="1" t="str">
        <f t="shared" si="3"/>
        <v>2022-10-18</v>
      </c>
      <c r="B84" s="1" t="str">
        <f>"0730"</f>
        <v>0730</v>
      </c>
      <c r="C84" s="2" t="s">
        <v>36</v>
      </c>
      <c r="D84" s="2" t="s">
        <v>181</v>
      </c>
      <c r="E84" s="1" t="str">
        <f>"01"</f>
        <v>01</v>
      </c>
      <c r="F84" s="1">
        <v>4</v>
      </c>
      <c r="G84" s="1" t="s">
        <v>24</v>
      </c>
      <c r="I84" s="1" t="s">
        <v>17</v>
      </c>
      <c r="J84" s="4"/>
      <c r="K84" s="3" t="s">
        <v>180</v>
      </c>
      <c r="L84" s="1">
        <v>2009</v>
      </c>
      <c r="M84" s="1" t="s">
        <v>27</v>
      </c>
    </row>
    <row r="85" spans="1:13" ht="72">
      <c r="A85" s="1" t="str">
        <f t="shared" si="3"/>
        <v>2022-10-18</v>
      </c>
      <c r="B85" s="1" t="str">
        <f>"0755"</f>
        <v>0755</v>
      </c>
      <c r="C85" s="2" t="s">
        <v>39</v>
      </c>
      <c r="D85" s="2" t="s">
        <v>183</v>
      </c>
      <c r="E85" s="1" t="str">
        <f>"02"</f>
        <v>02</v>
      </c>
      <c r="F85" s="1">
        <v>16</v>
      </c>
      <c r="G85" s="1" t="s">
        <v>24</v>
      </c>
      <c r="I85" s="1" t="s">
        <v>17</v>
      </c>
      <c r="J85" s="4"/>
      <c r="K85" s="3" t="s">
        <v>182</v>
      </c>
      <c r="L85" s="1">
        <v>2020</v>
      </c>
      <c r="M85" s="1" t="s">
        <v>31</v>
      </c>
    </row>
    <row r="86" spans="1:13" ht="43.5">
      <c r="A86" s="1" t="str">
        <f t="shared" si="3"/>
        <v>2022-10-18</v>
      </c>
      <c r="B86" s="1" t="str">
        <f>"0805"</f>
        <v>0805</v>
      </c>
      <c r="C86" s="2" t="s">
        <v>43</v>
      </c>
      <c r="D86" s="2" t="s">
        <v>185</v>
      </c>
      <c r="E86" s="1" t="str">
        <f>"01"</f>
        <v>01</v>
      </c>
      <c r="F86" s="1">
        <v>36</v>
      </c>
      <c r="G86" s="1" t="s">
        <v>24</v>
      </c>
      <c r="I86" s="1" t="s">
        <v>17</v>
      </c>
      <c r="J86" s="4"/>
      <c r="K86" s="3" t="s">
        <v>184</v>
      </c>
      <c r="L86" s="1">
        <v>2020</v>
      </c>
      <c r="M86" s="1" t="s">
        <v>31</v>
      </c>
    </row>
    <row r="87" spans="1:13" ht="57.75">
      <c r="A87" s="1" t="str">
        <f t="shared" si="3"/>
        <v>2022-10-18</v>
      </c>
      <c r="B87" s="1" t="str">
        <f>"0815"</f>
        <v>0815</v>
      </c>
      <c r="C87" s="2" t="s">
        <v>46</v>
      </c>
      <c r="D87" s="2" t="s">
        <v>187</v>
      </c>
      <c r="E87" s="1" t="str">
        <f>"01"</f>
        <v>01</v>
      </c>
      <c r="F87" s="1">
        <v>8</v>
      </c>
      <c r="G87" s="1" t="s">
        <v>24</v>
      </c>
      <c r="I87" s="1" t="s">
        <v>17</v>
      </c>
      <c r="J87" s="4"/>
      <c r="K87" s="3" t="s">
        <v>186</v>
      </c>
      <c r="L87" s="1">
        <v>2018</v>
      </c>
      <c r="M87" s="1" t="s">
        <v>49</v>
      </c>
    </row>
    <row r="88" spans="1:14" ht="57.75">
      <c r="A88" s="1" t="str">
        <f t="shared" si="3"/>
        <v>2022-10-18</v>
      </c>
      <c r="B88" s="1" t="str">
        <f>"0820"</f>
        <v>0820</v>
      </c>
      <c r="C88" s="2" t="s">
        <v>50</v>
      </c>
      <c r="D88" s="2" t="s">
        <v>189</v>
      </c>
      <c r="E88" s="1" t="str">
        <f>"01"</f>
        <v>01</v>
      </c>
      <c r="F88" s="1">
        <v>19</v>
      </c>
      <c r="G88" s="1" t="s">
        <v>14</v>
      </c>
      <c r="I88" s="1" t="s">
        <v>17</v>
      </c>
      <c r="J88" s="4"/>
      <c r="K88" s="3" t="s">
        <v>188</v>
      </c>
      <c r="L88" s="1">
        <v>1985</v>
      </c>
      <c r="M88" s="1" t="s">
        <v>52</v>
      </c>
      <c r="N88" s="1" t="s">
        <v>22</v>
      </c>
    </row>
    <row r="89" spans="1:13" ht="72">
      <c r="A89" s="1" t="str">
        <f t="shared" si="3"/>
        <v>2022-10-18</v>
      </c>
      <c r="B89" s="1" t="str">
        <f>"0845"</f>
        <v>0845</v>
      </c>
      <c r="C89" s="2" t="s">
        <v>53</v>
      </c>
      <c r="D89" s="2" t="s">
        <v>191</v>
      </c>
      <c r="E89" s="1" t="str">
        <f>"02"</f>
        <v>02</v>
      </c>
      <c r="F89" s="1">
        <v>11</v>
      </c>
      <c r="G89" s="1" t="s">
        <v>14</v>
      </c>
      <c r="I89" s="1" t="s">
        <v>17</v>
      </c>
      <c r="J89" s="4"/>
      <c r="K89" s="3" t="s">
        <v>190</v>
      </c>
      <c r="L89" s="1">
        <v>2014</v>
      </c>
      <c r="M89" s="1" t="s">
        <v>18</v>
      </c>
    </row>
    <row r="90" spans="1:13" ht="72">
      <c r="A90" s="1" t="str">
        <f t="shared" si="3"/>
        <v>2022-10-18</v>
      </c>
      <c r="B90" s="1" t="str">
        <f>"0910"</f>
        <v>0910</v>
      </c>
      <c r="C90" s="2" t="s">
        <v>53</v>
      </c>
      <c r="D90" s="2" t="s">
        <v>193</v>
      </c>
      <c r="E90" s="1" t="str">
        <f>"02"</f>
        <v>02</v>
      </c>
      <c r="F90" s="1">
        <v>12</v>
      </c>
      <c r="G90" s="1" t="s">
        <v>24</v>
      </c>
      <c r="I90" s="1" t="s">
        <v>17</v>
      </c>
      <c r="J90" s="4"/>
      <c r="K90" s="3" t="s">
        <v>192</v>
      </c>
      <c r="L90" s="1">
        <v>2014</v>
      </c>
      <c r="M90" s="1" t="s">
        <v>18</v>
      </c>
    </row>
    <row r="91" spans="1:13" ht="28.5">
      <c r="A91" s="1" t="str">
        <f t="shared" si="3"/>
        <v>2022-10-18</v>
      </c>
      <c r="B91" s="1" t="str">
        <f>"0935"</f>
        <v>0935</v>
      </c>
      <c r="C91" s="2" t="s">
        <v>58</v>
      </c>
      <c r="D91" s="2" t="s">
        <v>195</v>
      </c>
      <c r="E91" s="1" t="str">
        <f>"04"</f>
        <v>04</v>
      </c>
      <c r="F91" s="1">
        <v>11</v>
      </c>
      <c r="G91" s="1" t="s">
        <v>24</v>
      </c>
      <c r="I91" s="1" t="s">
        <v>17</v>
      </c>
      <c r="J91" s="4"/>
      <c r="K91" s="3" t="s">
        <v>194</v>
      </c>
      <c r="L91" s="1">
        <v>2020</v>
      </c>
      <c r="M91" s="1" t="s">
        <v>31</v>
      </c>
    </row>
    <row r="92" spans="1:14" ht="57.75">
      <c r="A92" s="1" t="str">
        <f t="shared" si="3"/>
        <v>2022-10-18</v>
      </c>
      <c r="B92" s="1" t="str">
        <f>"1000"</f>
        <v>1000</v>
      </c>
      <c r="C92" s="2" t="s">
        <v>153</v>
      </c>
      <c r="D92" s="2" t="s">
        <v>155</v>
      </c>
      <c r="E92" s="1" t="str">
        <f>"01"</f>
        <v>01</v>
      </c>
      <c r="F92" s="1">
        <v>4</v>
      </c>
      <c r="G92" s="1" t="s">
        <v>14</v>
      </c>
      <c r="H92" s="1" t="s">
        <v>40</v>
      </c>
      <c r="I92" s="1" t="s">
        <v>17</v>
      </c>
      <c r="J92" s="4"/>
      <c r="K92" s="3" t="s">
        <v>154</v>
      </c>
      <c r="L92" s="1">
        <v>2020</v>
      </c>
      <c r="M92" s="1" t="s">
        <v>27</v>
      </c>
      <c r="N92" s="1" t="s">
        <v>22</v>
      </c>
    </row>
    <row r="93" spans="1:13" ht="57.75">
      <c r="A93" s="1" t="str">
        <f t="shared" si="3"/>
        <v>2022-10-18</v>
      </c>
      <c r="B93" s="1" t="str">
        <f>"1050"</f>
        <v>1050</v>
      </c>
      <c r="C93" s="2" t="s">
        <v>196</v>
      </c>
      <c r="D93" s="2" t="s">
        <v>198</v>
      </c>
      <c r="E93" s="1" t="str">
        <f>"01"</f>
        <v>01</v>
      </c>
      <c r="F93" s="1">
        <v>2</v>
      </c>
      <c r="G93" s="1" t="s">
        <v>24</v>
      </c>
      <c r="I93" s="1" t="s">
        <v>17</v>
      </c>
      <c r="J93" s="4"/>
      <c r="K93" s="3" t="s">
        <v>197</v>
      </c>
      <c r="L93" s="1">
        <v>2018</v>
      </c>
      <c r="M93" s="1" t="s">
        <v>31</v>
      </c>
    </row>
    <row r="94" spans="1:13" ht="72">
      <c r="A94" s="1" t="str">
        <f t="shared" si="3"/>
        <v>2022-10-18</v>
      </c>
      <c r="B94" s="1" t="str">
        <f>"1100"</f>
        <v>1100</v>
      </c>
      <c r="C94" s="2" t="s">
        <v>160</v>
      </c>
      <c r="D94" s="2" t="s">
        <v>162</v>
      </c>
      <c r="E94" s="1" t="str">
        <f>"01"</f>
        <v>01</v>
      </c>
      <c r="F94" s="1">
        <v>69</v>
      </c>
      <c r="G94" s="1" t="s">
        <v>14</v>
      </c>
      <c r="I94" s="1" t="s">
        <v>17</v>
      </c>
      <c r="J94" s="4"/>
      <c r="K94" s="3" t="s">
        <v>161</v>
      </c>
      <c r="L94" s="1">
        <v>2019</v>
      </c>
      <c r="M94" s="1" t="s">
        <v>18</v>
      </c>
    </row>
    <row r="95" spans="1:13" ht="57.75">
      <c r="A95" s="1" t="str">
        <f t="shared" si="3"/>
        <v>2022-10-18</v>
      </c>
      <c r="B95" s="1" t="str">
        <f>"1130"</f>
        <v>1130</v>
      </c>
      <c r="C95" s="2" t="s">
        <v>199</v>
      </c>
      <c r="D95" s="2" t="s">
        <v>199</v>
      </c>
      <c r="E95" s="1" t="str">
        <f>"00"</f>
        <v>00</v>
      </c>
      <c r="F95" s="1">
        <v>0</v>
      </c>
      <c r="G95" s="1" t="s">
        <v>14</v>
      </c>
      <c r="I95" s="1" t="s">
        <v>17</v>
      </c>
      <c r="J95" s="4"/>
      <c r="K95" s="3" t="s">
        <v>200</v>
      </c>
      <c r="L95" s="1">
        <v>2019</v>
      </c>
      <c r="M95" s="1" t="s">
        <v>31</v>
      </c>
    </row>
    <row r="96" spans="1:14" ht="57.75">
      <c r="A96" s="1" t="str">
        <f t="shared" si="3"/>
        <v>2022-10-18</v>
      </c>
      <c r="B96" s="1" t="str">
        <f>"1200"</f>
        <v>1200</v>
      </c>
      <c r="C96" s="2" t="s">
        <v>156</v>
      </c>
      <c r="E96" s="1" t="str">
        <f>" "</f>
        <v> </v>
      </c>
      <c r="F96" s="1">
        <v>0</v>
      </c>
      <c r="G96" s="1" t="s">
        <v>14</v>
      </c>
      <c r="H96" s="1" t="s">
        <v>157</v>
      </c>
      <c r="I96" s="1" t="s">
        <v>17</v>
      </c>
      <c r="J96" s="4"/>
      <c r="K96" s="3" t="s">
        <v>158</v>
      </c>
      <c r="L96" s="1">
        <v>2018</v>
      </c>
      <c r="M96" s="1" t="s">
        <v>159</v>
      </c>
      <c r="N96" s="1" t="s">
        <v>22</v>
      </c>
    </row>
    <row r="97" spans="1:14" ht="57.75">
      <c r="A97" s="1" t="str">
        <f t="shared" si="3"/>
        <v>2022-10-18</v>
      </c>
      <c r="B97" s="1" t="str">
        <f>"1300"</f>
        <v>1300</v>
      </c>
      <c r="C97" s="2" t="s">
        <v>167</v>
      </c>
      <c r="E97" s="1" t="str">
        <f>" "</f>
        <v> </v>
      </c>
      <c r="F97" s="1">
        <v>0</v>
      </c>
      <c r="G97" s="1" t="s">
        <v>14</v>
      </c>
      <c r="H97" s="1" t="s">
        <v>82</v>
      </c>
      <c r="I97" s="1" t="s">
        <v>17</v>
      </c>
      <c r="J97" s="4"/>
      <c r="K97" s="3" t="s">
        <v>168</v>
      </c>
      <c r="L97" s="1">
        <v>2020</v>
      </c>
      <c r="M97" s="1" t="s">
        <v>18</v>
      </c>
      <c r="N97" s="1" t="s">
        <v>22</v>
      </c>
    </row>
    <row r="98" spans="1:13" ht="28.5">
      <c r="A98" s="1" t="str">
        <f t="shared" si="3"/>
        <v>2022-10-18</v>
      </c>
      <c r="B98" s="1" t="str">
        <f>"1400"</f>
        <v>1400</v>
      </c>
      <c r="C98" s="2" t="s">
        <v>125</v>
      </c>
      <c r="E98" s="1" t="str">
        <f>"04"</f>
        <v>04</v>
      </c>
      <c r="F98" s="1">
        <v>17</v>
      </c>
      <c r="G98" s="1" t="s">
        <v>14</v>
      </c>
      <c r="H98" s="1" t="s">
        <v>82</v>
      </c>
      <c r="I98" s="1" t="s">
        <v>17</v>
      </c>
      <c r="J98" s="4"/>
      <c r="K98" s="3" t="s">
        <v>201</v>
      </c>
      <c r="L98" s="1">
        <v>2022</v>
      </c>
      <c r="M98" s="1" t="s">
        <v>49</v>
      </c>
    </row>
    <row r="99" spans="1:13" ht="72">
      <c r="A99" s="1" t="str">
        <f t="shared" si="3"/>
        <v>2022-10-18</v>
      </c>
      <c r="B99" s="1" t="str">
        <f>"1430"</f>
        <v>1430</v>
      </c>
      <c r="C99" s="2" t="s">
        <v>127</v>
      </c>
      <c r="D99" s="2" t="s">
        <v>203</v>
      </c>
      <c r="E99" s="1" t="str">
        <f>"04"</f>
        <v>04</v>
      </c>
      <c r="F99" s="1">
        <v>2</v>
      </c>
      <c r="G99" s="1" t="s">
        <v>14</v>
      </c>
      <c r="H99" s="1" t="s">
        <v>40</v>
      </c>
      <c r="I99" s="1" t="s">
        <v>17</v>
      </c>
      <c r="J99" s="4"/>
      <c r="K99" s="3" t="s">
        <v>202</v>
      </c>
      <c r="L99" s="1">
        <v>0</v>
      </c>
      <c r="M99" s="1" t="s">
        <v>18</v>
      </c>
    </row>
    <row r="100" spans="1:13" ht="57.75">
      <c r="A100" s="1" t="str">
        <f t="shared" si="3"/>
        <v>2022-10-18</v>
      </c>
      <c r="B100" s="1" t="str">
        <f>"1500"</f>
        <v>1500</v>
      </c>
      <c r="C100" s="2" t="s">
        <v>53</v>
      </c>
      <c r="D100" s="2" t="s">
        <v>205</v>
      </c>
      <c r="E100" s="1" t="str">
        <f>"02"</f>
        <v>02</v>
      </c>
      <c r="F100" s="1">
        <v>3</v>
      </c>
      <c r="G100" s="1" t="s">
        <v>14</v>
      </c>
      <c r="H100" s="1" t="s">
        <v>99</v>
      </c>
      <c r="I100" s="1" t="s">
        <v>17</v>
      </c>
      <c r="J100" s="4"/>
      <c r="K100" s="3" t="s">
        <v>204</v>
      </c>
      <c r="L100" s="1">
        <v>2014</v>
      </c>
      <c r="M100" s="1" t="s">
        <v>18</v>
      </c>
    </row>
    <row r="101" spans="1:13" ht="43.5">
      <c r="A101" s="1" t="str">
        <f t="shared" si="3"/>
        <v>2022-10-18</v>
      </c>
      <c r="B101" s="1" t="str">
        <f>"1525"</f>
        <v>1525</v>
      </c>
      <c r="C101" s="2" t="s">
        <v>58</v>
      </c>
      <c r="D101" s="2" t="s">
        <v>464</v>
      </c>
      <c r="E101" s="1" t="str">
        <f>"03"</f>
        <v>03</v>
      </c>
      <c r="F101" s="1">
        <v>10</v>
      </c>
      <c r="G101" s="1" t="s">
        <v>24</v>
      </c>
      <c r="I101" s="1" t="s">
        <v>17</v>
      </c>
      <c r="J101" s="4"/>
      <c r="K101" s="3" t="s">
        <v>206</v>
      </c>
      <c r="L101" s="1">
        <v>2019</v>
      </c>
      <c r="M101" s="1" t="s">
        <v>31</v>
      </c>
    </row>
    <row r="102" spans="1:13" ht="43.5">
      <c r="A102" s="1" t="str">
        <f t="shared" si="3"/>
        <v>2022-10-18</v>
      </c>
      <c r="B102" s="1" t="str">
        <f>"1550"</f>
        <v>1550</v>
      </c>
      <c r="C102" s="2" t="s">
        <v>43</v>
      </c>
      <c r="D102" s="2" t="s">
        <v>185</v>
      </c>
      <c r="E102" s="1" t="str">
        <f>"01"</f>
        <v>01</v>
      </c>
      <c r="F102" s="1">
        <v>36</v>
      </c>
      <c r="G102" s="1" t="s">
        <v>24</v>
      </c>
      <c r="I102" s="1" t="s">
        <v>17</v>
      </c>
      <c r="J102" s="4"/>
      <c r="K102" s="3" t="s">
        <v>184</v>
      </c>
      <c r="L102" s="1">
        <v>2020</v>
      </c>
      <c r="M102" s="1" t="s">
        <v>31</v>
      </c>
    </row>
    <row r="103" spans="1:13" ht="72">
      <c r="A103" s="1" t="str">
        <f t="shared" si="3"/>
        <v>2022-10-18</v>
      </c>
      <c r="B103" s="1" t="str">
        <f>"1600"</f>
        <v>1600</v>
      </c>
      <c r="C103" s="2" t="s">
        <v>39</v>
      </c>
      <c r="D103" s="2" t="s">
        <v>42</v>
      </c>
      <c r="E103" s="1" t="str">
        <f>"02"</f>
        <v>02</v>
      </c>
      <c r="F103" s="1">
        <v>14</v>
      </c>
      <c r="G103" s="1" t="s">
        <v>24</v>
      </c>
      <c r="H103" s="1" t="s">
        <v>40</v>
      </c>
      <c r="I103" s="1" t="s">
        <v>17</v>
      </c>
      <c r="J103" s="4"/>
      <c r="K103" s="3" t="s">
        <v>41</v>
      </c>
      <c r="L103" s="1">
        <v>2020</v>
      </c>
      <c r="M103" s="1" t="s">
        <v>31</v>
      </c>
    </row>
    <row r="104" spans="1:14" ht="43.5">
      <c r="A104" s="1" t="str">
        <f t="shared" si="3"/>
        <v>2022-10-18</v>
      </c>
      <c r="B104" s="1" t="str">
        <f>"1610"</f>
        <v>1610</v>
      </c>
      <c r="C104" s="2" t="s">
        <v>136</v>
      </c>
      <c r="D104" s="2" t="s">
        <v>208</v>
      </c>
      <c r="E104" s="1" t="str">
        <f>"01"</f>
        <v>01</v>
      </c>
      <c r="F104" s="1">
        <v>3</v>
      </c>
      <c r="G104" s="1" t="s">
        <v>14</v>
      </c>
      <c r="H104" s="1" t="s">
        <v>82</v>
      </c>
      <c r="I104" s="1" t="s">
        <v>17</v>
      </c>
      <c r="J104" s="4"/>
      <c r="K104" s="3" t="s">
        <v>207</v>
      </c>
      <c r="L104" s="1">
        <v>2017</v>
      </c>
      <c r="M104" s="1" t="s">
        <v>18</v>
      </c>
      <c r="N104" s="1" t="s">
        <v>22</v>
      </c>
    </row>
    <row r="105" spans="1:14" ht="28.5">
      <c r="A105" s="1" t="str">
        <f t="shared" si="3"/>
        <v>2022-10-18</v>
      </c>
      <c r="B105" s="1" t="str">
        <f>"1635"</f>
        <v>1635</v>
      </c>
      <c r="C105" s="2" t="s">
        <v>139</v>
      </c>
      <c r="D105" s="2" t="s">
        <v>465</v>
      </c>
      <c r="E105" s="1" t="str">
        <f>"02"</f>
        <v>02</v>
      </c>
      <c r="F105" s="1">
        <v>25</v>
      </c>
      <c r="G105" s="1" t="s">
        <v>14</v>
      </c>
      <c r="I105" s="1" t="s">
        <v>17</v>
      </c>
      <c r="J105" s="4"/>
      <c r="K105" s="3" t="s">
        <v>209</v>
      </c>
      <c r="L105" s="1">
        <v>1987</v>
      </c>
      <c r="M105" s="1" t="s">
        <v>52</v>
      </c>
      <c r="N105" s="1" t="s">
        <v>22</v>
      </c>
    </row>
    <row r="106" spans="1:13" ht="72">
      <c r="A106" s="1" t="str">
        <f t="shared" si="3"/>
        <v>2022-10-18</v>
      </c>
      <c r="B106" s="1" t="str">
        <f>"1700"</f>
        <v>1700</v>
      </c>
      <c r="C106" s="2" t="s">
        <v>145</v>
      </c>
      <c r="D106" s="2" t="s">
        <v>466</v>
      </c>
      <c r="E106" s="1" t="str">
        <f>"2019"</f>
        <v>2019</v>
      </c>
      <c r="F106" s="1">
        <v>21</v>
      </c>
      <c r="G106" s="1" t="s">
        <v>24</v>
      </c>
      <c r="I106" s="1" t="s">
        <v>17</v>
      </c>
      <c r="J106" s="4"/>
      <c r="K106" s="3" t="s">
        <v>210</v>
      </c>
      <c r="L106" s="1">
        <v>2019</v>
      </c>
      <c r="M106" s="1" t="s">
        <v>18</v>
      </c>
    </row>
    <row r="107" spans="1:13" ht="43.5">
      <c r="A107" s="1" t="str">
        <f t="shared" si="3"/>
        <v>2022-10-18</v>
      </c>
      <c r="B107" s="1" t="str">
        <f>"1715"</f>
        <v>1715</v>
      </c>
      <c r="C107" s="2" t="s">
        <v>145</v>
      </c>
      <c r="D107" s="2" t="s">
        <v>212</v>
      </c>
      <c r="E107" s="1" t="str">
        <f>"2019"</f>
        <v>2019</v>
      </c>
      <c r="F107" s="1">
        <v>22</v>
      </c>
      <c r="G107" s="1" t="s">
        <v>24</v>
      </c>
      <c r="I107" s="1" t="s">
        <v>17</v>
      </c>
      <c r="J107" s="4"/>
      <c r="K107" s="3" t="s">
        <v>211</v>
      </c>
      <c r="L107" s="1">
        <v>2019</v>
      </c>
      <c r="M107" s="1" t="s">
        <v>18</v>
      </c>
    </row>
    <row r="108" spans="1:13" ht="14.25">
      <c r="A108" s="1" t="str">
        <f t="shared" si="3"/>
        <v>2022-10-18</v>
      </c>
      <c r="B108" s="1" t="str">
        <f>"1730"</f>
        <v>1730</v>
      </c>
      <c r="C108" s="2" t="s">
        <v>213</v>
      </c>
      <c r="E108" s="1" t="str">
        <f>"01"</f>
        <v>01</v>
      </c>
      <c r="F108" s="1">
        <v>76</v>
      </c>
      <c r="G108" s="1" t="s">
        <v>62</v>
      </c>
      <c r="J108" s="4"/>
      <c r="K108" s="3" t="s">
        <v>214</v>
      </c>
      <c r="L108" s="1">
        <v>0</v>
      </c>
      <c r="M108" s="1" t="s">
        <v>27</v>
      </c>
    </row>
    <row r="109" spans="1:13" ht="57.75">
      <c r="A109" s="1" t="str">
        <f t="shared" si="3"/>
        <v>2022-10-18</v>
      </c>
      <c r="B109" s="1" t="str">
        <f>"1800"</f>
        <v>1800</v>
      </c>
      <c r="C109" s="2" t="s">
        <v>150</v>
      </c>
      <c r="D109" s="2" t="s">
        <v>216</v>
      </c>
      <c r="E109" s="1" t="str">
        <f>"03"</f>
        <v>03</v>
      </c>
      <c r="F109" s="1">
        <v>1</v>
      </c>
      <c r="G109" s="1" t="s">
        <v>24</v>
      </c>
      <c r="I109" s="1" t="s">
        <v>17</v>
      </c>
      <c r="J109" s="4"/>
      <c r="K109" s="3" t="s">
        <v>215</v>
      </c>
      <c r="L109" s="1">
        <v>2021</v>
      </c>
      <c r="M109" s="1" t="s">
        <v>18</v>
      </c>
    </row>
    <row r="110" spans="1:13" ht="57.75">
      <c r="A110" s="1" t="str">
        <f t="shared" si="3"/>
        <v>2022-10-18</v>
      </c>
      <c r="B110" s="1" t="str">
        <f>"1830"</f>
        <v>1830</v>
      </c>
      <c r="C110" s="2" t="s">
        <v>85</v>
      </c>
      <c r="E110" s="1" t="str">
        <f>"2022"</f>
        <v>2022</v>
      </c>
      <c r="F110" s="1">
        <v>202</v>
      </c>
      <c r="G110" s="1" t="s">
        <v>62</v>
      </c>
      <c r="J110" s="4"/>
      <c r="K110" s="3" t="s">
        <v>86</v>
      </c>
      <c r="L110" s="1">
        <v>0</v>
      </c>
      <c r="M110" s="1" t="s">
        <v>18</v>
      </c>
    </row>
    <row r="111" spans="1:14" ht="57.75">
      <c r="A111" s="7" t="str">
        <f t="shared" si="3"/>
        <v>2022-10-18</v>
      </c>
      <c r="B111" s="7" t="str">
        <f>"1840"</f>
        <v>1840</v>
      </c>
      <c r="C111" s="8" t="s">
        <v>153</v>
      </c>
      <c r="D111" s="8" t="s">
        <v>467</v>
      </c>
      <c r="E111" s="7" t="str">
        <f>"01"</f>
        <v>01</v>
      </c>
      <c r="F111" s="7">
        <v>5</v>
      </c>
      <c r="G111" s="7" t="s">
        <v>14</v>
      </c>
      <c r="H111" s="7" t="s">
        <v>40</v>
      </c>
      <c r="I111" s="7" t="s">
        <v>17</v>
      </c>
      <c r="J111" s="5" t="s">
        <v>481</v>
      </c>
      <c r="K111" s="6" t="s">
        <v>217</v>
      </c>
      <c r="L111" s="7">
        <v>2020</v>
      </c>
      <c r="M111" s="7" t="s">
        <v>27</v>
      </c>
      <c r="N111" s="7" t="s">
        <v>22</v>
      </c>
    </row>
    <row r="112" spans="1:14" ht="43.5">
      <c r="A112" s="7" t="str">
        <f t="shared" si="3"/>
        <v>2022-10-18</v>
      </c>
      <c r="B112" s="7" t="str">
        <f>"1930"</f>
        <v>1930</v>
      </c>
      <c r="C112" s="8" t="s">
        <v>218</v>
      </c>
      <c r="D112" s="8"/>
      <c r="E112" s="7" t="str">
        <f>"2022"</f>
        <v>2022</v>
      </c>
      <c r="F112" s="7">
        <v>29</v>
      </c>
      <c r="G112" s="7" t="s">
        <v>62</v>
      </c>
      <c r="H112" s="7"/>
      <c r="I112" s="7"/>
      <c r="J112" s="5" t="s">
        <v>487</v>
      </c>
      <c r="K112" s="6" t="s">
        <v>219</v>
      </c>
      <c r="L112" s="7">
        <v>2022</v>
      </c>
      <c r="M112" s="7" t="s">
        <v>18</v>
      </c>
      <c r="N112" s="7"/>
    </row>
    <row r="113" spans="1:14" ht="57.75">
      <c r="A113" s="7" t="str">
        <f t="shared" si="3"/>
        <v>2022-10-18</v>
      </c>
      <c r="B113" s="7" t="str">
        <f>"2000"</f>
        <v>2000</v>
      </c>
      <c r="C113" s="8" t="s">
        <v>220</v>
      </c>
      <c r="D113" s="8" t="s">
        <v>468</v>
      </c>
      <c r="E113" s="7" t="str">
        <f>"04"</f>
        <v>04</v>
      </c>
      <c r="F113" s="7">
        <v>3</v>
      </c>
      <c r="G113" s="7" t="s">
        <v>14</v>
      </c>
      <c r="H113" s="7"/>
      <c r="I113" s="7" t="s">
        <v>17</v>
      </c>
      <c r="J113" s="5" t="s">
        <v>488</v>
      </c>
      <c r="K113" s="6" t="s">
        <v>221</v>
      </c>
      <c r="L113" s="7">
        <v>2021</v>
      </c>
      <c r="M113" s="7" t="s">
        <v>49</v>
      </c>
      <c r="N113" s="7" t="s">
        <v>22</v>
      </c>
    </row>
    <row r="114" spans="1:14" ht="28.5">
      <c r="A114" s="7" t="str">
        <f t="shared" si="3"/>
        <v>2022-10-18</v>
      </c>
      <c r="B114" s="7" t="str">
        <f>"2030"</f>
        <v>2030</v>
      </c>
      <c r="C114" s="8" t="s">
        <v>222</v>
      </c>
      <c r="D114" s="8" t="s">
        <v>469</v>
      </c>
      <c r="E114" s="7" t="str">
        <f>"2022"</f>
        <v>2022</v>
      </c>
      <c r="F114" s="7">
        <v>34</v>
      </c>
      <c r="G114" s="7" t="s">
        <v>62</v>
      </c>
      <c r="H114" s="7"/>
      <c r="I114" s="7"/>
      <c r="J114" s="5" t="s">
        <v>506</v>
      </c>
      <c r="K114" s="9" t="s">
        <v>470</v>
      </c>
      <c r="L114" s="7">
        <v>2022</v>
      </c>
      <c r="M114" s="7" t="s">
        <v>18</v>
      </c>
      <c r="N114" s="7"/>
    </row>
    <row r="115" spans="1:14" ht="72">
      <c r="A115" s="7" t="str">
        <f t="shared" si="3"/>
        <v>2022-10-18</v>
      </c>
      <c r="B115" s="7" t="str">
        <f>"2130"</f>
        <v>2130</v>
      </c>
      <c r="C115" s="8" t="s">
        <v>223</v>
      </c>
      <c r="D115" s="8"/>
      <c r="E115" s="7" t="str">
        <f>"01"</f>
        <v>01</v>
      </c>
      <c r="F115" s="7">
        <v>3</v>
      </c>
      <c r="G115" s="7" t="s">
        <v>90</v>
      </c>
      <c r="H115" s="7" t="s">
        <v>224</v>
      </c>
      <c r="I115" s="7" t="s">
        <v>17</v>
      </c>
      <c r="J115" s="5" t="s">
        <v>485</v>
      </c>
      <c r="K115" s="6" t="s">
        <v>225</v>
      </c>
      <c r="L115" s="7">
        <v>2020</v>
      </c>
      <c r="M115" s="7" t="s">
        <v>31</v>
      </c>
      <c r="N115" s="7" t="s">
        <v>22</v>
      </c>
    </row>
    <row r="116" spans="1:13" ht="72">
      <c r="A116" s="1" t="str">
        <f t="shared" si="3"/>
        <v>2022-10-18</v>
      </c>
      <c r="B116" s="1" t="str">
        <f>"2230"</f>
        <v>2230</v>
      </c>
      <c r="C116" s="2" t="s">
        <v>226</v>
      </c>
      <c r="E116" s="1" t="str">
        <f>"01"</f>
        <v>01</v>
      </c>
      <c r="F116" s="1">
        <v>2</v>
      </c>
      <c r="G116" s="1" t="s">
        <v>14</v>
      </c>
      <c r="I116" s="1" t="s">
        <v>17</v>
      </c>
      <c r="J116" s="4"/>
      <c r="K116" s="3" t="s">
        <v>227</v>
      </c>
      <c r="L116" s="1">
        <v>2020</v>
      </c>
      <c r="M116" s="1" t="s">
        <v>18</v>
      </c>
    </row>
    <row r="117" spans="1:13" ht="57.75">
      <c r="A117" s="1" t="str">
        <f t="shared" si="3"/>
        <v>2022-10-18</v>
      </c>
      <c r="B117" s="1" t="str">
        <f>"2330"</f>
        <v>2330</v>
      </c>
      <c r="C117" s="2" t="s">
        <v>169</v>
      </c>
      <c r="D117" s="2" t="s">
        <v>229</v>
      </c>
      <c r="E117" s="1" t="str">
        <f>"02"</f>
        <v>02</v>
      </c>
      <c r="F117" s="1">
        <v>3</v>
      </c>
      <c r="G117" s="1" t="s">
        <v>24</v>
      </c>
      <c r="I117" s="1" t="s">
        <v>17</v>
      </c>
      <c r="J117" s="4"/>
      <c r="K117" s="3" t="s">
        <v>228</v>
      </c>
      <c r="L117" s="1">
        <v>2020</v>
      </c>
      <c r="M117" s="1" t="s">
        <v>18</v>
      </c>
    </row>
    <row r="118" spans="1:13" ht="43.5">
      <c r="A118" s="1" t="str">
        <f t="shared" si="3"/>
        <v>2022-10-18</v>
      </c>
      <c r="B118" s="1" t="str">
        <f>"2400"</f>
        <v>2400</v>
      </c>
      <c r="C118" s="2" t="s">
        <v>13</v>
      </c>
      <c r="E118" s="1" t="str">
        <f aca="true" t="shared" si="4" ref="E118:E123">"03"</f>
        <v>03</v>
      </c>
      <c r="F118" s="1">
        <v>7</v>
      </c>
      <c r="G118" s="1" t="s">
        <v>14</v>
      </c>
      <c r="H118" s="1" t="s">
        <v>99</v>
      </c>
      <c r="I118" s="1" t="s">
        <v>17</v>
      </c>
      <c r="J118" s="4"/>
      <c r="K118" s="3" t="s">
        <v>100</v>
      </c>
      <c r="L118" s="1">
        <v>2012</v>
      </c>
      <c r="M118" s="1" t="s">
        <v>18</v>
      </c>
    </row>
    <row r="119" spans="1:13" ht="43.5">
      <c r="A119" s="1" t="str">
        <f t="shared" si="3"/>
        <v>2022-10-18</v>
      </c>
      <c r="B119" s="1" t="str">
        <f>"2500"</f>
        <v>2500</v>
      </c>
      <c r="C119" s="2" t="s">
        <v>13</v>
      </c>
      <c r="E119" s="1" t="str">
        <f t="shared" si="4"/>
        <v>03</v>
      </c>
      <c r="F119" s="1">
        <v>7</v>
      </c>
      <c r="G119" s="1" t="s">
        <v>14</v>
      </c>
      <c r="H119" s="1" t="s">
        <v>99</v>
      </c>
      <c r="I119" s="1" t="s">
        <v>17</v>
      </c>
      <c r="J119" s="4"/>
      <c r="K119" s="3" t="s">
        <v>100</v>
      </c>
      <c r="L119" s="1">
        <v>2012</v>
      </c>
      <c r="M119" s="1" t="s">
        <v>18</v>
      </c>
    </row>
    <row r="120" spans="1:13" ht="43.5">
      <c r="A120" s="1" t="str">
        <f t="shared" si="3"/>
        <v>2022-10-18</v>
      </c>
      <c r="B120" s="1" t="str">
        <f>"2600"</f>
        <v>2600</v>
      </c>
      <c r="C120" s="2" t="s">
        <v>13</v>
      </c>
      <c r="E120" s="1" t="str">
        <f t="shared" si="4"/>
        <v>03</v>
      </c>
      <c r="F120" s="1">
        <v>7</v>
      </c>
      <c r="G120" s="1" t="s">
        <v>14</v>
      </c>
      <c r="H120" s="1" t="s">
        <v>99</v>
      </c>
      <c r="I120" s="1" t="s">
        <v>17</v>
      </c>
      <c r="J120" s="4"/>
      <c r="K120" s="3" t="s">
        <v>100</v>
      </c>
      <c r="L120" s="1">
        <v>2012</v>
      </c>
      <c r="M120" s="1" t="s">
        <v>18</v>
      </c>
    </row>
    <row r="121" spans="1:13" ht="43.5">
      <c r="A121" s="1" t="str">
        <f t="shared" si="3"/>
        <v>2022-10-18</v>
      </c>
      <c r="B121" s="1" t="str">
        <f>"2700"</f>
        <v>2700</v>
      </c>
      <c r="C121" s="2" t="s">
        <v>13</v>
      </c>
      <c r="E121" s="1" t="str">
        <f t="shared" si="4"/>
        <v>03</v>
      </c>
      <c r="F121" s="1">
        <v>7</v>
      </c>
      <c r="G121" s="1" t="s">
        <v>14</v>
      </c>
      <c r="H121" s="1" t="s">
        <v>99</v>
      </c>
      <c r="I121" s="1" t="s">
        <v>17</v>
      </c>
      <c r="J121" s="4"/>
      <c r="K121" s="3" t="s">
        <v>100</v>
      </c>
      <c r="L121" s="1">
        <v>2012</v>
      </c>
      <c r="M121" s="1" t="s">
        <v>18</v>
      </c>
    </row>
    <row r="122" spans="1:13" ht="43.5">
      <c r="A122" s="1" t="str">
        <f t="shared" si="3"/>
        <v>2022-10-18</v>
      </c>
      <c r="B122" s="1" t="str">
        <f>"2800"</f>
        <v>2800</v>
      </c>
      <c r="C122" s="2" t="s">
        <v>13</v>
      </c>
      <c r="E122" s="1" t="str">
        <f t="shared" si="4"/>
        <v>03</v>
      </c>
      <c r="F122" s="1">
        <v>7</v>
      </c>
      <c r="G122" s="1" t="s">
        <v>14</v>
      </c>
      <c r="H122" s="1" t="s">
        <v>99</v>
      </c>
      <c r="I122" s="1" t="s">
        <v>17</v>
      </c>
      <c r="J122" s="4"/>
      <c r="K122" s="3" t="s">
        <v>100</v>
      </c>
      <c r="L122" s="1">
        <v>2012</v>
      </c>
      <c r="M122" s="1" t="s">
        <v>18</v>
      </c>
    </row>
    <row r="123" spans="1:13" ht="43.5">
      <c r="A123" s="1" t="str">
        <f aca="true" t="shared" si="5" ref="A123:A166">"2022-10-19"</f>
        <v>2022-10-19</v>
      </c>
      <c r="B123" s="1" t="str">
        <f>"0500"</f>
        <v>0500</v>
      </c>
      <c r="C123" s="2" t="s">
        <v>13</v>
      </c>
      <c r="E123" s="1" t="str">
        <f t="shared" si="4"/>
        <v>03</v>
      </c>
      <c r="F123" s="1">
        <v>7</v>
      </c>
      <c r="G123" s="1" t="s">
        <v>14</v>
      </c>
      <c r="H123" s="1" t="s">
        <v>99</v>
      </c>
      <c r="I123" s="1" t="s">
        <v>17</v>
      </c>
      <c r="J123" s="4"/>
      <c r="K123" s="3" t="s">
        <v>100</v>
      </c>
      <c r="L123" s="1">
        <v>2012</v>
      </c>
      <c r="M123" s="1" t="s">
        <v>18</v>
      </c>
    </row>
    <row r="124" spans="1:13" ht="28.5">
      <c r="A124" s="1" t="str">
        <f t="shared" si="5"/>
        <v>2022-10-19</v>
      </c>
      <c r="B124" s="1" t="str">
        <f>"0600"</f>
        <v>0600</v>
      </c>
      <c r="C124" s="2" t="s">
        <v>19</v>
      </c>
      <c r="D124" s="2" t="s">
        <v>230</v>
      </c>
      <c r="E124" s="1" t="str">
        <f>"02"</f>
        <v>02</v>
      </c>
      <c r="F124" s="1">
        <v>7</v>
      </c>
      <c r="G124" s="1" t="s">
        <v>24</v>
      </c>
      <c r="I124" s="1" t="s">
        <v>17</v>
      </c>
      <c r="J124" s="4"/>
      <c r="K124" s="3" t="s">
        <v>20</v>
      </c>
      <c r="L124" s="1">
        <v>2019</v>
      </c>
      <c r="M124" s="1" t="s">
        <v>18</v>
      </c>
    </row>
    <row r="125" spans="1:13" ht="57.75">
      <c r="A125" s="1" t="str">
        <f t="shared" si="5"/>
        <v>2022-10-19</v>
      </c>
      <c r="B125" s="1" t="str">
        <f>"0625"</f>
        <v>0625</v>
      </c>
      <c r="C125" s="2" t="s">
        <v>23</v>
      </c>
      <c r="D125" s="2" t="s">
        <v>232</v>
      </c>
      <c r="E125" s="1" t="str">
        <f>"02"</f>
        <v>02</v>
      </c>
      <c r="F125" s="1">
        <v>7</v>
      </c>
      <c r="G125" s="1" t="s">
        <v>24</v>
      </c>
      <c r="I125" s="1" t="s">
        <v>17</v>
      </c>
      <c r="J125" s="4"/>
      <c r="K125" s="3" t="s">
        <v>231</v>
      </c>
      <c r="L125" s="1">
        <v>2019</v>
      </c>
      <c r="M125" s="1" t="s">
        <v>27</v>
      </c>
    </row>
    <row r="126" spans="1:13" ht="43.5">
      <c r="A126" s="1" t="str">
        <f t="shared" si="5"/>
        <v>2022-10-19</v>
      </c>
      <c r="B126" s="1" t="str">
        <f>"0650"</f>
        <v>0650</v>
      </c>
      <c r="C126" s="2" t="s">
        <v>28</v>
      </c>
      <c r="D126" s="2" t="s">
        <v>234</v>
      </c>
      <c r="E126" s="1" t="str">
        <f>"01"</f>
        <v>01</v>
      </c>
      <c r="F126" s="1">
        <v>7</v>
      </c>
      <c r="G126" s="1" t="s">
        <v>24</v>
      </c>
      <c r="I126" s="1" t="s">
        <v>17</v>
      </c>
      <c r="J126" s="4"/>
      <c r="K126" s="3" t="s">
        <v>233</v>
      </c>
      <c r="L126" s="1">
        <v>2018</v>
      </c>
      <c r="M126" s="1" t="s">
        <v>31</v>
      </c>
    </row>
    <row r="127" spans="1:13" ht="43.5">
      <c r="A127" s="1" t="str">
        <f t="shared" si="5"/>
        <v>2022-10-19</v>
      </c>
      <c r="B127" s="1" t="str">
        <f>"0715"</f>
        <v>0715</v>
      </c>
      <c r="C127" s="2" t="s">
        <v>235</v>
      </c>
      <c r="D127" s="2" t="s">
        <v>237</v>
      </c>
      <c r="E127" s="1" t="str">
        <f>"02"</f>
        <v>02</v>
      </c>
      <c r="F127" s="1">
        <v>5</v>
      </c>
      <c r="G127" s="1" t="s">
        <v>24</v>
      </c>
      <c r="I127" s="1" t="s">
        <v>17</v>
      </c>
      <c r="J127" s="4"/>
      <c r="K127" s="3" t="s">
        <v>236</v>
      </c>
      <c r="L127" s="1">
        <v>2018</v>
      </c>
      <c r="M127" s="1" t="s">
        <v>35</v>
      </c>
    </row>
    <row r="128" spans="1:13" ht="57.75">
      <c r="A128" s="1" t="str">
        <f t="shared" si="5"/>
        <v>2022-10-19</v>
      </c>
      <c r="B128" s="1" t="str">
        <f>"0730"</f>
        <v>0730</v>
      </c>
      <c r="C128" s="2" t="s">
        <v>36</v>
      </c>
      <c r="D128" s="2" t="s">
        <v>239</v>
      </c>
      <c r="E128" s="1" t="str">
        <f>"01"</f>
        <v>01</v>
      </c>
      <c r="F128" s="1">
        <v>5</v>
      </c>
      <c r="G128" s="1" t="s">
        <v>24</v>
      </c>
      <c r="I128" s="1" t="s">
        <v>17</v>
      </c>
      <c r="J128" s="4"/>
      <c r="K128" s="3" t="s">
        <v>238</v>
      </c>
      <c r="L128" s="1">
        <v>2009</v>
      </c>
      <c r="M128" s="1" t="s">
        <v>27</v>
      </c>
    </row>
    <row r="129" spans="1:13" ht="72">
      <c r="A129" s="1" t="str">
        <f t="shared" si="5"/>
        <v>2022-10-19</v>
      </c>
      <c r="B129" s="1" t="str">
        <f>"0755"</f>
        <v>0755</v>
      </c>
      <c r="C129" s="2" t="s">
        <v>39</v>
      </c>
      <c r="D129" s="2" t="s">
        <v>241</v>
      </c>
      <c r="E129" s="1" t="str">
        <f>"02"</f>
        <v>02</v>
      </c>
      <c r="F129" s="1">
        <v>17</v>
      </c>
      <c r="G129" s="1" t="s">
        <v>24</v>
      </c>
      <c r="I129" s="1" t="s">
        <v>17</v>
      </c>
      <c r="J129" s="4"/>
      <c r="K129" s="3" t="s">
        <v>240</v>
      </c>
      <c r="L129" s="1">
        <v>2020</v>
      </c>
      <c r="M129" s="1" t="s">
        <v>31</v>
      </c>
    </row>
    <row r="130" spans="1:13" ht="57.75">
      <c r="A130" s="1" t="str">
        <f t="shared" si="5"/>
        <v>2022-10-19</v>
      </c>
      <c r="B130" s="1" t="str">
        <f>"0805"</f>
        <v>0805</v>
      </c>
      <c r="C130" s="2" t="s">
        <v>43</v>
      </c>
      <c r="D130" s="2" t="s">
        <v>243</v>
      </c>
      <c r="E130" s="1" t="str">
        <f>"01"</f>
        <v>01</v>
      </c>
      <c r="F130" s="1">
        <v>37</v>
      </c>
      <c r="G130" s="1" t="s">
        <v>24</v>
      </c>
      <c r="I130" s="1" t="s">
        <v>17</v>
      </c>
      <c r="J130" s="4"/>
      <c r="K130" s="3" t="s">
        <v>242</v>
      </c>
      <c r="L130" s="1">
        <v>2020</v>
      </c>
      <c r="M130" s="1" t="s">
        <v>31</v>
      </c>
    </row>
    <row r="131" spans="1:13" ht="28.5">
      <c r="A131" s="1" t="str">
        <f t="shared" si="5"/>
        <v>2022-10-19</v>
      </c>
      <c r="B131" s="1" t="str">
        <f>"0815"</f>
        <v>0815</v>
      </c>
      <c r="C131" s="2" t="s">
        <v>46</v>
      </c>
      <c r="D131" s="2" t="s">
        <v>245</v>
      </c>
      <c r="E131" s="1" t="str">
        <f>"01"</f>
        <v>01</v>
      </c>
      <c r="F131" s="1">
        <v>9</v>
      </c>
      <c r="G131" s="1" t="s">
        <v>24</v>
      </c>
      <c r="I131" s="1" t="s">
        <v>17</v>
      </c>
      <c r="J131" s="4"/>
      <c r="K131" s="3" t="s">
        <v>244</v>
      </c>
      <c r="L131" s="1">
        <v>2018</v>
      </c>
      <c r="M131" s="1" t="s">
        <v>49</v>
      </c>
    </row>
    <row r="132" spans="1:14" ht="57.75">
      <c r="A132" s="1" t="str">
        <f t="shared" si="5"/>
        <v>2022-10-19</v>
      </c>
      <c r="B132" s="1" t="str">
        <f>"0820"</f>
        <v>0820</v>
      </c>
      <c r="C132" s="2" t="s">
        <v>50</v>
      </c>
      <c r="D132" s="2" t="s">
        <v>471</v>
      </c>
      <c r="E132" s="1" t="str">
        <f>"01"</f>
        <v>01</v>
      </c>
      <c r="F132" s="1">
        <v>20</v>
      </c>
      <c r="G132" s="1" t="s">
        <v>24</v>
      </c>
      <c r="I132" s="1" t="s">
        <v>17</v>
      </c>
      <c r="J132" s="4"/>
      <c r="K132" s="3" t="s">
        <v>246</v>
      </c>
      <c r="L132" s="1">
        <v>1985</v>
      </c>
      <c r="M132" s="1" t="s">
        <v>52</v>
      </c>
      <c r="N132" s="1" t="s">
        <v>22</v>
      </c>
    </row>
    <row r="133" spans="1:13" ht="57.75">
      <c r="A133" s="1" t="str">
        <f t="shared" si="5"/>
        <v>2022-10-19</v>
      </c>
      <c r="B133" s="1" t="str">
        <f>"0845"</f>
        <v>0845</v>
      </c>
      <c r="C133" s="2" t="s">
        <v>53</v>
      </c>
      <c r="D133" s="2" t="s">
        <v>248</v>
      </c>
      <c r="E133" s="1" t="str">
        <f>"02"</f>
        <v>02</v>
      </c>
      <c r="F133" s="1">
        <v>13</v>
      </c>
      <c r="G133" s="1" t="s">
        <v>24</v>
      </c>
      <c r="I133" s="1" t="s">
        <v>17</v>
      </c>
      <c r="J133" s="4"/>
      <c r="K133" s="3" t="s">
        <v>247</v>
      </c>
      <c r="L133" s="1">
        <v>2014</v>
      </c>
      <c r="M133" s="1" t="s">
        <v>18</v>
      </c>
    </row>
    <row r="134" spans="1:13" ht="72">
      <c r="A134" s="1" t="str">
        <f t="shared" si="5"/>
        <v>2022-10-19</v>
      </c>
      <c r="B134" s="1" t="str">
        <f>"0910"</f>
        <v>0910</v>
      </c>
      <c r="C134" s="2" t="s">
        <v>53</v>
      </c>
      <c r="D134" s="2" t="s">
        <v>250</v>
      </c>
      <c r="E134" s="1" t="str">
        <f>"03"</f>
        <v>03</v>
      </c>
      <c r="F134" s="1">
        <v>1</v>
      </c>
      <c r="G134" s="1" t="s">
        <v>14</v>
      </c>
      <c r="H134" s="1" t="s">
        <v>40</v>
      </c>
      <c r="I134" s="1" t="s">
        <v>17</v>
      </c>
      <c r="J134" s="4"/>
      <c r="K134" s="3" t="s">
        <v>249</v>
      </c>
      <c r="L134" s="1">
        <v>2015</v>
      </c>
      <c r="M134" s="1" t="s">
        <v>18</v>
      </c>
    </row>
    <row r="135" spans="1:13" ht="57.75">
      <c r="A135" s="1" t="str">
        <f t="shared" si="5"/>
        <v>2022-10-19</v>
      </c>
      <c r="B135" s="1" t="str">
        <f>"0935"</f>
        <v>0935</v>
      </c>
      <c r="C135" s="2" t="s">
        <v>58</v>
      </c>
      <c r="D135" s="2" t="s">
        <v>472</v>
      </c>
      <c r="E135" s="1" t="str">
        <f>"04"</f>
        <v>04</v>
      </c>
      <c r="F135" s="1">
        <v>12</v>
      </c>
      <c r="G135" s="1" t="s">
        <v>24</v>
      </c>
      <c r="I135" s="1" t="s">
        <v>17</v>
      </c>
      <c r="J135" s="4"/>
      <c r="K135" s="3" t="s">
        <v>251</v>
      </c>
      <c r="L135" s="1">
        <v>2020</v>
      </c>
      <c r="M135" s="1" t="s">
        <v>31</v>
      </c>
    </row>
    <row r="136" spans="1:14" ht="57.75">
      <c r="A136" s="1" t="str">
        <f t="shared" si="5"/>
        <v>2022-10-19</v>
      </c>
      <c r="B136" s="1" t="str">
        <f>"1000"</f>
        <v>1000</v>
      </c>
      <c r="C136" s="2" t="s">
        <v>153</v>
      </c>
      <c r="D136" s="2" t="s">
        <v>473</v>
      </c>
      <c r="E136" s="1" t="str">
        <f>"01"</f>
        <v>01</v>
      </c>
      <c r="F136" s="1">
        <v>5</v>
      </c>
      <c r="G136" s="1" t="s">
        <v>14</v>
      </c>
      <c r="H136" s="1" t="s">
        <v>40</v>
      </c>
      <c r="I136" s="1" t="s">
        <v>17</v>
      </c>
      <c r="J136" s="4"/>
      <c r="K136" s="3" t="s">
        <v>217</v>
      </c>
      <c r="L136" s="1">
        <v>2020</v>
      </c>
      <c r="M136" s="1" t="s">
        <v>27</v>
      </c>
      <c r="N136" s="1" t="s">
        <v>22</v>
      </c>
    </row>
    <row r="137" spans="1:13" ht="57.75">
      <c r="A137" s="1" t="str">
        <f t="shared" si="5"/>
        <v>2022-10-19</v>
      </c>
      <c r="B137" s="1" t="str">
        <f>"1050"</f>
        <v>1050</v>
      </c>
      <c r="C137" s="2" t="s">
        <v>196</v>
      </c>
      <c r="D137" s="2" t="s">
        <v>253</v>
      </c>
      <c r="E137" s="1" t="str">
        <f>"01"</f>
        <v>01</v>
      </c>
      <c r="F137" s="1">
        <v>3</v>
      </c>
      <c r="G137" s="1" t="s">
        <v>14</v>
      </c>
      <c r="I137" s="1" t="s">
        <v>17</v>
      </c>
      <c r="J137" s="4"/>
      <c r="K137" s="3" t="s">
        <v>252</v>
      </c>
      <c r="L137" s="1">
        <v>2018</v>
      </c>
      <c r="M137" s="1" t="s">
        <v>31</v>
      </c>
    </row>
    <row r="138" spans="1:13" ht="43.5">
      <c r="A138" s="1" t="str">
        <f t="shared" si="5"/>
        <v>2022-10-19</v>
      </c>
      <c r="B138" s="1" t="str">
        <f>"1100"</f>
        <v>1100</v>
      </c>
      <c r="C138" s="2" t="s">
        <v>218</v>
      </c>
      <c r="E138" s="1" t="str">
        <f>"2022"</f>
        <v>2022</v>
      </c>
      <c r="F138" s="1">
        <v>29</v>
      </c>
      <c r="G138" s="1" t="s">
        <v>62</v>
      </c>
      <c r="I138" s="1" t="s">
        <v>17</v>
      </c>
      <c r="J138" s="4"/>
      <c r="K138" s="3" t="s">
        <v>219</v>
      </c>
      <c r="L138" s="1">
        <v>2022</v>
      </c>
      <c r="M138" s="1" t="s">
        <v>18</v>
      </c>
    </row>
    <row r="139" spans="1:14" ht="72">
      <c r="A139" s="1" t="str">
        <f t="shared" si="5"/>
        <v>2022-10-19</v>
      </c>
      <c r="B139" s="1" t="str">
        <f>"1130"</f>
        <v>1130</v>
      </c>
      <c r="C139" s="2" t="s">
        <v>254</v>
      </c>
      <c r="D139" s="2" t="s">
        <v>256</v>
      </c>
      <c r="E139" s="1" t="str">
        <f>"02"</f>
        <v>02</v>
      </c>
      <c r="F139" s="1">
        <v>7</v>
      </c>
      <c r="G139" s="1" t="s">
        <v>24</v>
      </c>
      <c r="I139" s="1" t="s">
        <v>17</v>
      </c>
      <c r="J139" s="4"/>
      <c r="K139" s="3" t="s">
        <v>255</v>
      </c>
      <c r="L139" s="1">
        <v>2018</v>
      </c>
      <c r="M139" s="1" t="s">
        <v>18</v>
      </c>
      <c r="N139" s="1" t="s">
        <v>22</v>
      </c>
    </row>
    <row r="140" spans="1:13" ht="28.5">
      <c r="A140" s="1" t="str">
        <f t="shared" si="5"/>
        <v>2022-10-19</v>
      </c>
      <c r="B140" s="1" t="str">
        <f>"1200"</f>
        <v>1200</v>
      </c>
      <c r="C140" s="2" t="s">
        <v>222</v>
      </c>
      <c r="D140" s="2" t="s">
        <v>469</v>
      </c>
      <c r="E140" s="1" t="str">
        <f>"2022"</f>
        <v>2022</v>
      </c>
      <c r="F140" s="1">
        <v>34</v>
      </c>
      <c r="G140" s="1" t="s">
        <v>62</v>
      </c>
      <c r="J140" s="4"/>
      <c r="K140" s="3" t="s">
        <v>470</v>
      </c>
      <c r="L140" s="1">
        <v>2022</v>
      </c>
      <c r="M140" s="1" t="s">
        <v>18</v>
      </c>
    </row>
    <row r="141" spans="1:14" ht="57.75">
      <c r="A141" s="1" t="str">
        <f t="shared" si="5"/>
        <v>2022-10-19</v>
      </c>
      <c r="B141" s="1" t="str">
        <f>"1300"</f>
        <v>1300</v>
      </c>
      <c r="C141" s="2" t="s">
        <v>220</v>
      </c>
      <c r="D141" s="2" t="s">
        <v>468</v>
      </c>
      <c r="E141" s="1" t="str">
        <f>"04"</f>
        <v>04</v>
      </c>
      <c r="F141" s="1">
        <v>3</v>
      </c>
      <c r="G141" s="1" t="s">
        <v>14</v>
      </c>
      <c r="I141" s="1" t="s">
        <v>17</v>
      </c>
      <c r="J141" s="4"/>
      <c r="K141" s="3" t="s">
        <v>221</v>
      </c>
      <c r="L141" s="1">
        <v>2021</v>
      </c>
      <c r="M141" s="1" t="s">
        <v>49</v>
      </c>
      <c r="N141" s="1" t="s">
        <v>22</v>
      </c>
    </row>
    <row r="142" spans="1:13" ht="72">
      <c r="A142" s="1" t="str">
        <f t="shared" si="5"/>
        <v>2022-10-19</v>
      </c>
      <c r="B142" s="1" t="str">
        <f>"1330"</f>
        <v>1330</v>
      </c>
      <c r="C142" s="2" t="s">
        <v>257</v>
      </c>
      <c r="E142" s="1" t="str">
        <f>" "</f>
        <v> </v>
      </c>
      <c r="F142" s="1">
        <v>0</v>
      </c>
      <c r="G142" s="1" t="s">
        <v>14</v>
      </c>
      <c r="I142" s="1" t="s">
        <v>17</v>
      </c>
      <c r="J142" s="4"/>
      <c r="K142" s="3" t="s">
        <v>258</v>
      </c>
      <c r="L142" s="1">
        <v>2019</v>
      </c>
      <c r="M142" s="1" t="s">
        <v>18</v>
      </c>
    </row>
    <row r="143" spans="1:13" ht="43.5">
      <c r="A143" s="1" t="str">
        <f t="shared" si="5"/>
        <v>2022-10-19</v>
      </c>
      <c r="B143" s="1" t="str">
        <f>"1400"</f>
        <v>1400</v>
      </c>
      <c r="C143" s="2" t="s">
        <v>125</v>
      </c>
      <c r="E143" s="1" t="str">
        <f>"04"</f>
        <v>04</v>
      </c>
      <c r="F143" s="1">
        <v>18</v>
      </c>
      <c r="G143" s="1" t="s">
        <v>14</v>
      </c>
      <c r="H143" s="1" t="s">
        <v>15</v>
      </c>
      <c r="I143" s="1" t="s">
        <v>17</v>
      </c>
      <c r="J143" s="4"/>
      <c r="K143" s="3" t="s">
        <v>259</v>
      </c>
      <c r="L143" s="1">
        <v>2022</v>
      </c>
      <c r="M143" s="1" t="s">
        <v>49</v>
      </c>
    </row>
    <row r="144" spans="1:13" ht="43.5">
      <c r="A144" s="1" t="str">
        <f t="shared" si="5"/>
        <v>2022-10-19</v>
      </c>
      <c r="B144" s="1" t="str">
        <f>"1430"</f>
        <v>1430</v>
      </c>
      <c r="C144" s="2" t="s">
        <v>127</v>
      </c>
      <c r="D144" s="2" t="s">
        <v>261</v>
      </c>
      <c r="E144" s="1" t="str">
        <f>"04"</f>
        <v>04</v>
      </c>
      <c r="F144" s="1">
        <v>3</v>
      </c>
      <c r="G144" s="1" t="s">
        <v>14</v>
      </c>
      <c r="H144" s="1" t="s">
        <v>40</v>
      </c>
      <c r="I144" s="1" t="s">
        <v>17</v>
      </c>
      <c r="J144" s="4"/>
      <c r="K144" s="3" t="s">
        <v>260</v>
      </c>
      <c r="L144" s="1">
        <v>0</v>
      </c>
      <c r="M144" s="1" t="s">
        <v>18</v>
      </c>
    </row>
    <row r="145" spans="1:13" ht="57.75">
      <c r="A145" s="1" t="str">
        <f t="shared" si="5"/>
        <v>2022-10-19</v>
      </c>
      <c r="B145" s="1" t="str">
        <f>"1500"</f>
        <v>1500</v>
      </c>
      <c r="C145" s="2" t="s">
        <v>53</v>
      </c>
      <c r="D145" s="2" t="s">
        <v>263</v>
      </c>
      <c r="E145" s="1" t="str">
        <f>"02"</f>
        <v>02</v>
      </c>
      <c r="F145" s="1">
        <v>4</v>
      </c>
      <c r="G145" s="1" t="s">
        <v>24</v>
      </c>
      <c r="I145" s="1" t="s">
        <v>17</v>
      </c>
      <c r="J145" s="4"/>
      <c r="K145" s="3" t="s">
        <v>262</v>
      </c>
      <c r="L145" s="1">
        <v>2014</v>
      </c>
      <c r="M145" s="1" t="s">
        <v>18</v>
      </c>
    </row>
    <row r="146" spans="1:13" ht="72">
      <c r="A146" s="1" t="str">
        <f t="shared" si="5"/>
        <v>2022-10-19</v>
      </c>
      <c r="B146" s="1" t="str">
        <f>"1525"</f>
        <v>1525</v>
      </c>
      <c r="C146" s="2" t="s">
        <v>58</v>
      </c>
      <c r="D146" s="2" t="s">
        <v>265</v>
      </c>
      <c r="E146" s="1" t="str">
        <f>"03"</f>
        <v>03</v>
      </c>
      <c r="F146" s="1">
        <v>11</v>
      </c>
      <c r="G146" s="1" t="s">
        <v>24</v>
      </c>
      <c r="I146" s="1" t="s">
        <v>17</v>
      </c>
      <c r="J146" s="4"/>
      <c r="K146" s="3" t="s">
        <v>264</v>
      </c>
      <c r="L146" s="1">
        <v>2019</v>
      </c>
      <c r="M146" s="1" t="s">
        <v>31</v>
      </c>
    </row>
    <row r="147" spans="1:13" ht="57.75">
      <c r="A147" s="1" t="str">
        <f t="shared" si="5"/>
        <v>2022-10-19</v>
      </c>
      <c r="B147" s="1" t="str">
        <f>"1550"</f>
        <v>1550</v>
      </c>
      <c r="C147" s="2" t="s">
        <v>43</v>
      </c>
      <c r="D147" s="2" t="s">
        <v>243</v>
      </c>
      <c r="E147" s="1" t="str">
        <f>"01"</f>
        <v>01</v>
      </c>
      <c r="F147" s="1">
        <v>37</v>
      </c>
      <c r="G147" s="1" t="s">
        <v>24</v>
      </c>
      <c r="I147" s="1" t="s">
        <v>17</v>
      </c>
      <c r="J147" s="4"/>
      <c r="K147" s="3" t="s">
        <v>242</v>
      </c>
      <c r="L147" s="1">
        <v>2020</v>
      </c>
      <c r="M147" s="1" t="s">
        <v>31</v>
      </c>
    </row>
    <row r="148" spans="1:13" ht="57.75">
      <c r="A148" s="1" t="str">
        <f t="shared" si="5"/>
        <v>2022-10-19</v>
      </c>
      <c r="B148" s="1" t="str">
        <f>"1600"</f>
        <v>1600</v>
      </c>
      <c r="C148" s="2" t="s">
        <v>39</v>
      </c>
      <c r="D148" s="2" t="s">
        <v>111</v>
      </c>
      <c r="E148" s="1" t="str">
        <f>"02"</f>
        <v>02</v>
      </c>
      <c r="F148" s="1">
        <v>15</v>
      </c>
      <c r="G148" s="1" t="s">
        <v>14</v>
      </c>
      <c r="H148" s="1" t="s">
        <v>82</v>
      </c>
      <c r="I148" s="1" t="s">
        <v>17</v>
      </c>
      <c r="J148" s="4"/>
      <c r="K148" s="3" t="s">
        <v>110</v>
      </c>
      <c r="L148" s="1">
        <v>2020</v>
      </c>
      <c r="M148" s="1" t="s">
        <v>31</v>
      </c>
    </row>
    <row r="149" spans="1:14" ht="28.5">
      <c r="A149" s="1" t="str">
        <f t="shared" si="5"/>
        <v>2022-10-19</v>
      </c>
      <c r="B149" s="1" t="str">
        <f>"1610"</f>
        <v>1610</v>
      </c>
      <c r="C149" s="2" t="s">
        <v>136</v>
      </c>
      <c r="D149" s="2" t="s">
        <v>267</v>
      </c>
      <c r="E149" s="1" t="str">
        <f>"01"</f>
        <v>01</v>
      </c>
      <c r="F149" s="1">
        <v>4</v>
      </c>
      <c r="G149" s="1" t="s">
        <v>14</v>
      </c>
      <c r="H149" s="1" t="s">
        <v>82</v>
      </c>
      <c r="I149" s="1" t="s">
        <v>17</v>
      </c>
      <c r="J149" s="4"/>
      <c r="K149" s="3" t="s">
        <v>266</v>
      </c>
      <c r="L149" s="1">
        <v>2017</v>
      </c>
      <c r="M149" s="1" t="s">
        <v>18</v>
      </c>
      <c r="N149" s="1" t="s">
        <v>22</v>
      </c>
    </row>
    <row r="150" spans="1:14" ht="57.75">
      <c r="A150" s="1" t="str">
        <f t="shared" si="5"/>
        <v>2022-10-19</v>
      </c>
      <c r="B150" s="1" t="str">
        <f>"1635"</f>
        <v>1635</v>
      </c>
      <c r="C150" s="2" t="s">
        <v>139</v>
      </c>
      <c r="D150" s="2" t="s">
        <v>269</v>
      </c>
      <c r="E150" s="1" t="str">
        <f>"02"</f>
        <v>02</v>
      </c>
      <c r="F150" s="1">
        <v>26</v>
      </c>
      <c r="G150" s="1" t="s">
        <v>14</v>
      </c>
      <c r="I150" s="1" t="s">
        <v>17</v>
      </c>
      <c r="J150" s="4"/>
      <c r="K150" s="3" t="s">
        <v>268</v>
      </c>
      <c r="L150" s="1">
        <v>1987</v>
      </c>
      <c r="M150" s="1" t="s">
        <v>52</v>
      </c>
      <c r="N150" s="1" t="s">
        <v>22</v>
      </c>
    </row>
    <row r="151" spans="1:13" ht="72">
      <c r="A151" s="1" t="str">
        <f t="shared" si="5"/>
        <v>2022-10-19</v>
      </c>
      <c r="B151" s="1" t="str">
        <f>"1700"</f>
        <v>1700</v>
      </c>
      <c r="C151" s="2" t="s">
        <v>142</v>
      </c>
      <c r="D151" s="2" t="s">
        <v>271</v>
      </c>
      <c r="E151" s="1" t="str">
        <f>"2019"</f>
        <v>2019</v>
      </c>
      <c r="F151" s="1">
        <v>24</v>
      </c>
      <c r="G151" s="1" t="s">
        <v>14</v>
      </c>
      <c r="H151" s="1" t="s">
        <v>82</v>
      </c>
      <c r="I151" s="1" t="s">
        <v>17</v>
      </c>
      <c r="J151" s="4"/>
      <c r="K151" s="3" t="s">
        <v>270</v>
      </c>
      <c r="L151" s="1">
        <v>2019</v>
      </c>
      <c r="M151" s="1" t="s">
        <v>18</v>
      </c>
    </row>
    <row r="152" spans="1:13" ht="72">
      <c r="A152" s="1" t="str">
        <f t="shared" si="5"/>
        <v>2022-10-19</v>
      </c>
      <c r="B152" s="1" t="str">
        <f>"1715"</f>
        <v>1715</v>
      </c>
      <c r="C152" s="2" t="s">
        <v>145</v>
      </c>
      <c r="D152" s="2" t="s">
        <v>273</v>
      </c>
      <c r="E152" s="1" t="str">
        <f>"2019"</f>
        <v>2019</v>
      </c>
      <c r="F152" s="1">
        <v>26</v>
      </c>
      <c r="G152" s="1" t="s">
        <v>14</v>
      </c>
      <c r="H152" s="1" t="s">
        <v>82</v>
      </c>
      <c r="I152" s="1" t="s">
        <v>17</v>
      </c>
      <c r="J152" s="4"/>
      <c r="K152" s="3" t="s">
        <v>272</v>
      </c>
      <c r="L152" s="1">
        <v>2019</v>
      </c>
      <c r="M152" s="1" t="s">
        <v>18</v>
      </c>
    </row>
    <row r="153" spans="1:13" ht="57.75">
      <c r="A153" s="1" t="str">
        <f t="shared" si="5"/>
        <v>2022-10-19</v>
      </c>
      <c r="B153" s="1" t="str">
        <f>"1730"</f>
        <v>1730</v>
      </c>
      <c r="C153" s="2" t="s">
        <v>274</v>
      </c>
      <c r="E153" s="1" t="str">
        <f>"2021"</f>
        <v>2021</v>
      </c>
      <c r="F153" s="1">
        <v>73</v>
      </c>
      <c r="G153" s="1" t="s">
        <v>62</v>
      </c>
      <c r="J153" s="4"/>
      <c r="K153" s="3" t="s">
        <v>275</v>
      </c>
      <c r="L153" s="1">
        <v>2021</v>
      </c>
      <c r="M153" s="1" t="s">
        <v>49</v>
      </c>
    </row>
    <row r="154" spans="1:13" ht="57.75">
      <c r="A154" s="1" t="str">
        <f t="shared" si="5"/>
        <v>2022-10-19</v>
      </c>
      <c r="B154" s="1" t="str">
        <f>"1800"</f>
        <v>1800</v>
      </c>
      <c r="C154" s="2" t="s">
        <v>150</v>
      </c>
      <c r="D154" s="2" t="s">
        <v>276</v>
      </c>
      <c r="E154" s="1" t="str">
        <f>"03"</f>
        <v>03</v>
      </c>
      <c r="F154" s="1">
        <v>3</v>
      </c>
      <c r="G154" s="1" t="s">
        <v>24</v>
      </c>
      <c r="I154" s="1" t="s">
        <v>17</v>
      </c>
      <c r="J154" s="4"/>
      <c r="K154" s="3" t="s">
        <v>215</v>
      </c>
      <c r="L154" s="1">
        <v>2021</v>
      </c>
      <c r="M154" s="1" t="s">
        <v>18</v>
      </c>
    </row>
    <row r="155" spans="1:13" ht="57.75">
      <c r="A155" s="1" t="str">
        <f t="shared" si="5"/>
        <v>2022-10-19</v>
      </c>
      <c r="B155" s="1" t="str">
        <f>"1825"</f>
        <v>1825</v>
      </c>
      <c r="C155" s="2" t="s">
        <v>150</v>
      </c>
      <c r="D155" s="2" t="s">
        <v>277</v>
      </c>
      <c r="E155" s="1" t="str">
        <f>"03"</f>
        <v>03</v>
      </c>
      <c r="F155" s="1">
        <v>6</v>
      </c>
      <c r="G155" s="1" t="s">
        <v>24</v>
      </c>
      <c r="I155" s="1" t="s">
        <v>17</v>
      </c>
      <c r="J155" s="4"/>
      <c r="K155" s="3" t="s">
        <v>215</v>
      </c>
      <c r="L155" s="1">
        <v>2021</v>
      </c>
      <c r="M155" s="1" t="s">
        <v>18</v>
      </c>
    </row>
    <row r="156" spans="1:13" ht="57.75">
      <c r="A156" s="1" t="str">
        <f t="shared" si="5"/>
        <v>2022-10-19</v>
      </c>
      <c r="B156" s="1" t="str">
        <f>"1850"</f>
        <v>1850</v>
      </c>
      <c r="C156" s="2" t="s">
        <v>85</v>
      </c>
      <c r="E156" s="1" t="str">
        <f>"2022"</f>
        <v>2022</v>
      </c>
      <c r="F156" s="1">
        <v>203</v>
      </c>
      <c r="G156" s="1" t="s">
        <v>62</v>
      </c>
      <c r="J156" s="4"/>
      <c r="K156" s="3" t="s">
        <v>86</v>
      </c>
      <c r="L156" s="1">
        <v>0</v>
      </c>
      <c r="M156" s="1" t="s">
        <v>18</v>
      </c>
    </row>
    <row r="157" spans="1:14" ht="57.75">
      <c r="A157" s="7" t="str">
        <f t="shared" si="5"/>
        <v>2022-10-19</v>
      </c>
      <c r="B157" s="7" t="str">
        <f>"1900"</f>
        <v>1900</v>
      </c>
      <c r="C157" s="8" t="s">
        <v>153</v>
      </c>
      <c r="D157" s="8" t="s">
        <v>474</v>
      </c>
      <c r="E157" s="7" t="str">
        <f>"01"</f>
        <v>01</v>
      </c>
      <c r="F157" s="7">
        <v>6</v>
      </c>
      <c r="G157" s="7" t="s">
        <v>14</v>
      </c>
      <c r="H157" s="7" t="s">
        <v>278</v>
      </c>
      <c r="I157" s="7" t="s">
        <v>17</v>
      </c>
      <c r="J157" s="5" t="s">
        <v>481</v>
      </c>
      <c r="K157" s="6" t="s">
        <v>279</v>
      </c>
      <c r="L157" s="7">
        <v>2020</v>
      </c>
      <c r="M157" s="7" t="s">
        <v>27</v>
      </c>
      <c r="N157" s="7" t="s">
        <v>22</v>
      </c>
    </row>
    <row r="158" spans="1:14" ht="57.75">
      <c r="A158" s="7" t="str">
        <f t="shared" si="5"/>
        <v>2022-10-19</v>
      </c>
      <c r="B158" s="7" t="str">
        <f>"1950"</f>
        <v>1950</v>
      </c>
      <c r="C158" s="8" t="s">
        <v>280</v>
      </c>
      <c r="D158" s="8"/>
      <c r="E158" s="7" t="str">
        <f>"01"</f>
        <v>01</v>
      </c>
      <c r="F158" s="7">
        <v>2</v>
      </c>
      <c r="G158" s="7" t="s">
        <v>90</v>
      </c>
      <c r="H158" s="7"/>
      <c r="I158" s="7"/>
      <c r="J158" s="5" t="s">
        <v>485</v>
      </c>
      <c r="K158" s="6" t="s">
        <v>281</v>
      </c>
      <c r="L158" s="7">
        <v>2021</v>
      </c>
      <c r="M158" s="7" t="s">
        <v>282</v>
      </c>
      <c r="N158" s="7"/>
    </row>
    <row r="159" spans="1:14" ht="43.5">
      <c r="A159" s="7" t="str">
        <f t="shared" si="5"/>
        <v>2022-10-19</v>
      </c>
      <c r="B159" s="7" t="str">
        <f>"2030"</f>
        <v>2030</v>
      </c>
      <c r="C159" s="8" t="s">
        <v>283</v>
      </c>
      <c r="D159" s="8" t="s">
        <v>286</v>
      </c>
      <c r="E159" s="7" t="str">
        <f>"01"</f>
        <v>01</v>
      </c>
      <c r="F159" s="7">
        <v>2</v>
      </c>
      <c r="G159" s="7" t="s">
        <v>14</v>
      </c>
      <c r="H159" s="7" t="s">
        <v>284</v>
      </c>
      <c r="I159" s="7" t="s">
        <v>17</v>
      </c>
      <c r="J159" s="5" t="s">
        <v>491</v>
      </c>
      <c r="K159" s="6" t="s">
        <v>285</v>
      </c>
      <c r="L159" s="7">
        <v>2020</v>
      </c>
      <c r="M159" s="7" t="s">
        <v>31</v>
      </c>
      <c r="N159" s="7" t="s">
        <v>22</v>
      </c>
    </row>
    <row r="160" spans="1:14" ht="43.5">
      <c r="A160" s="7" t="str">
        <f t="shared" si="5"/>
        <v>2022-10-19</v>
      </c>
      <c r="B160" s="7" t="str">
        <f>"2120"</f>
        <v>2120</v>
      </c>
      <c r="C160" s="8" t="s">
        <v>92</v>
      </c>
      <c r="D160" s="8"/>
      <c r="E160" s="7" t="str">
        <f>"01"</f>
        <v>01</v>
      </c>
      <c r="F160" s="7">
        <v>1</v>
      </c>
      <c r="G160" s="7" t="s">
        <v>14</v>
      </c>
      <c r="H160" s="7" t="s">
        <v>82</v>
      </c>
      <c r="I160" s="7" t="s">
        <v>17</v>
      </c>
      <c r="J160" s="5" t="s">
        <v>482</v>
      </c>
      <c r="K160" s="6" t="s">
        <v>93</v>
      </c>
      <c r="L160" s="7">
        <v>2017</v>
      </c>
      <c r="M160" s="7" t="s">
        <v>27</v>
      </c>
      <c r="N160" s="7"/>
    </row>
    <row r="161" spans="1:14" ht="72">
      <c r="A161" s="1" t="str">
        <f t="shared" si="5"/>
        <v>2022-10-19</v>
      </c>
      <c r="B161" s="1" t="str">
        <f>"2310"</f>
        <v>2310</v>
      </c>
      <c r="C161" s="2" t="s">
        <v>287</v>
      </c>
      <c r="E161" s="1" t="str">
        <f>"00"</f>
        <v>00</v>
      </c>
      <c r="F161" s="1">
        <v>0</v>
      </c>
      <c r="G161" s="1" t="s">
        <v>14</v>
      </c>
      <c r="H161" s="1" t="s">
        <v>40</v>
      </c>
      <c r="I161" s="1" t="s">
        <v>17</v>
      </c>
      <c r="J161" s="4"/>
      <c r="K161" s="3" t="s">
        <v>288</v>
      </c>
      <c r="L161" s="1">
        <v>2014</v>
      </c>
      <c r="M161" s="1" t="s">
        <v>18</v>
      </c>
      <c r="N161" s="1" t="s">
        <v>22</v>
      </c>
    </row>
    <row r="162" spans="1:13" ht="43.5">
      <c r="A162" s="1" t="str">
        <f t="shared" si="5"/>
        <v>2022-10-19</v>
      </c>
      <c r="B162" s="1" t="str">
        <f>"2400"</f>
        <v>2400</v>
      </c>
      <c r="C162" s="2" t="s">
        <v>13</v>
      </c>
      <c r="E162" s="1" t="str">
        <f aca="true" t="shared" si="6" ref="E162:E167">"03"</f>
        <v>03</v>
      </c>
      <c r="F162" s="1">
        <v>8</v>
      </c>
      <c r="G162" s="1" t="s">
        <v>14</v>
      </c>
      <c r="H162" s="1" t="s">
        <v>99</v>
      </c>
      <c r="I162" s="1" t="s">
        <v>17</v>
      </c>
      <c r="J162" s="4"/>
      <c r="K162" s="3" t="s">
        <v>100</v>
      </c>
      <c r="L162" s="1">
        <v>2012</v>
      </c>
      <c r="M162" s="1" t="s">
        <v>18</v>
      </c>
    </row>
    <row r="163" spans="1:13" ht="43.5">
      <c r="A163" s="1" t="str">
        <f t="shared" si="5"/>
        <v>2022-10-19</v>
      </c>
      <c r="B163" s="1" t="str">
        <f>"2500"</f>
        <v>2500</v>
      </c>
      <c r="C163" s="2" t="s">
        <v>13</v>
      </c>
      <c r="E163" s="1" t="str">
        <f t="shared" si="6"/>
        <v>03</v>
      </c>
      <c r="F163" s="1">
        <v>8</v>
      </c>
      <c r="G163" s="1" t="s">
        <v>14</v>
      </c>
      <c r="H163" s="1" t="s">
        <v>99</v>
      </c>
      <c r="I163" s="1" t="s">
        <v>17</v>
      </c>
      <c r="J163" s="4"/>
      <c r="K163" s="3" t="s">
        <v>100</v>
      </c>
      <c r="L163" s="1">
        <v>2012</v>
      </c>
      <c r="M163" s="1" t="s">
        <v>18</v>
      </c>
    </row>
    <row r="164" spans="1:13" ht="43.5">
      <c r="A164" s="1" t="str">
        <f t="shared" si="5"/>
        <v>2022-10-19</v>
      </c>
      <c r="B164" s="1" t="str">
        <f>"2600"</f>
        <v>2600</v>
      </c>
      <c r="C164" s="2" t="s">
        <v>13</v>
      </c>
      <c r="E164" s="1" t="str">
        <f t="shared" si="6"/>
        <v>03</v>
      </c>
      <c r="F164" s="1">
        <v>8</v>
      </c>
      <c r="G164" s="1" t="s">
        <v>14</v>
      </c>
      <c r="H164" s="1" t="s">
        <v>99</v>
      </c>
      <c r="I164" s="1" t="s">
        <v>17</v>
      </c>
      <c r="J164" s="4"/>
      <c r="K164" s="3" t="s">
        <v>100</v>
      </c>
      <c r="L164" s="1">
        <v>2012</v>
      </c>
      <c r="M164" s="1" t="s">
        <v>18</v>
      </c>
    </row>
    <row r="165" spans="1:13" ht="43.5">
      <c r="A165" s="1" t="str">
        <f t="shared" si="5"/>
        <v>2022-10-19</v>
      </c>
      <c r="B165" s="1" t="str">
        <f>"2700"</f>
        <v>2700</v>
      </c>
      <c r="C165" s="2" t="s">
        <v>13</v>
      </c>
      <c r="E165" s="1" t="str">
        <f t="shared" si="6"/>
        <v>03</v>
      </c>
      <c r="F165" s="1">
        <v>8</v>
      </c>
      <c r="G165" s="1" t="s">
        <v>14</v>
      </c>
      <c r="H165" s="1" t="s">
        <v>99</v>
      </c>
      <c r="I165" s="1" t="s">
        <v>17</v>
      </c>
      <c r="J165" s="4"/>
      <c r="K165" s="3" t="s">
        <v>100</v>
      </c>
      <c r="L165" s="1">
        <v>2012</v>
      </c>
      <c r="M165" s="1" t="s">
        <v>18</v>
      </c>
    </row>
    <row r="166" spans="1:13" ht="43.5">
      <c r="A166" s="1" t="str">
        <f t="shared" si="5"/>
        <v>2022-10-19</v>
      </c>
      <c r="B166" s="1" t="str">
        <f>"2800"</f>
        <v>2800</v>
      </c>
      <c r="C166" s="2" t="s">
        <v>13</v>
      </c>
      <c r="E166" s="1" t="str">
        <f t="shared" si="6"/>
        <v>03</v>
      </c>
      <c r="F166" s="1">
        <v>8</v>
      </c>
      <c r="G166" s="1" t="s">
        <v>14</v>
      </c>
      <c r="H166" s="1" t="s">
        <v>99</v>
      </c>
      <c r="I166" s="1" t="s">
        <v>17</v>
      </c>
      <c r="J166" s="4"/>
      <c r="K166" s="3" t="s">
        <v>100</v>
      </c>
      <c r="L166" s="1">
        <v>2012</v>
      </c>
      <c r="M166" s="1" t="s">
        <v>18</v>
      </c>
    </row>
    <row r="167" spans="1:13" ht="43.5">
      <c r="A167" s="1" t="str">
        <f aca="true" t="shared" si="7" ref="A167:A211">"2022-10-20"</f>
        <v>2022-10-20</v>
      </c>
      <c r="B167" s="1" t="str">
        <f>"0500"</f>
        <v>0500</v>
      </c>
      <c r="C167" s="2" t="s">
        <v>13</v>
      </c>
      <c r="E167" s="1" t="str">
        <f t="shared" si="6"/>
        <v>03</v>
      </c>
      <c r="F167" s="1">
        <v>8</v>
      </c>
      <c r="G167" s="1" t="s">
        <v>14</v>
      </c>
      <c r="H167" s="1" t="s">
        <v>99</v>
      </c>
      <c r="I167" s="1" t="s">
        <v>17</v>
      </c>
      <c r="J167" s="4"/>
      <c r="K167" s="3" t="s">
        <v>100</v>
      </c>
      <c r="L167" s="1">
        <v>2012</v>
      </c>
      <c r="M167" s="1" t="s">
        <v>18</v>
      </c>
    </row>
    <row r="168" spans="1:13" ht="28.5">
      <c r="A168" s="1" t="str">
        <f t="shared" si="7"/>
        <v>2022-10-20</v>
      </c>
      <c r="B168" s="1" t="str">
        <f>"0600"</f>
        <v>0600</v>
      </c>
      <c r="C168" s="2" t="s">
        <v>19</v>
      </c>
      <c r="D168" s="2" t="s">
        <v>289</v>
      </c>
      <c r="E168" s="1" t="str">
        <f>"02"</f>
        <v>02</v>
      </c>
      <c r="F168" s="1">
        <v>8</v>
      </c>
      <c r="G168" s="1" t="s">
        <v>24</v>
      </c>
      <c r="I168" s="1" t="s">
        <v>17</v>
      </c>
      <c r="J168" s="4"/>
      <c r="K168" s="3" t="s">
        <v>20</v>
      </c>
      <c r="L168" s="1">
        <v>2019</v>
      </c>
      <c r="M168" s="1" t="s">
        <v>18</v>
      </c>
    </row>
    <row r="169" spans="1:13" ht="72">
      <c r="A169" s="1" t="str">
        <f t="shared" si="7"/>
        <v>2022-10-20</v>
      </c>
      <c r="B169" s="1" t="str">
        <f>"0625"</f>
        <v>0625</v>
      </c>
      <c r="C169" s="2" t="s">
        <v>23</v>
      </c>
      <c r="D169" s="2" t="s">
        <v>291</v>
      </c>
      <c r="E169" s="1" t="str">
        <f>"02"</f>
        <v>02</v>
      </c>
      <c r="F169" s="1">
        <v>8</v>
      </c>
      <c r="G169" s="1" t="s">
        <v>24</v>
      </c>
      <c r="I169" s="1" t="s">
        <v>17</v>
      </c>
      <c r="J169" s="4"/>
      <c r="K169" s="3" t="s">
        <v>290</v>
      </c>
      <c r="L169" s="1">
        <v>2019</v>
      </c>
      <c r="M169" s="1" t="s">
        <v>27</v>
      </c>
    </row>
    <row r="170" spans="1:13" ht="43.5">
      <c r="A170" s="1" t="str">
        <f t="shared" si="7"/>
        <v>2022-10-20</v>
      </c>
      <c r="B170" s="1" t="str">
        <f>"0650"</f>
        <v>0650</v>
      </c>
      <c r="C170" s="2" t="s">
        <v>28</v>
      </c>
      <c r="D170" s="2" t="s">
        <v>293</v>
      </c>
      <c r="E170" s="1" t="str">
        <f>"01"</f>
        <v>01</v>
      </c>
      <c r="F170" s="1">
        <v>8</v>
      </c>
      <c r="G170" s="1" t="s">
        <v>24</v>
      </c>
      <c r="H170" s="1" t="s">
        <v>40</v>
      </c>
      <c r="I170" s="1" t="s">
        <v>17</v>
      </c>
      <c r="J170" s="4"/>
      <c r="K170" s="3" t="s">
        <v>292</v>
      </c>
      <c r="L170" s="1">
        <v>2018</v>
      </c>
      <c r="M170" s="1" t="s">
        <v>31</v>
      </c>
    </row>
    <row r="171" spans="1:13" ht="28.5">
      <c r="A171" s="1" t="str">
        <f t="shared" si="7"/>
        <v>2022-10-20</v>
      </c>
      <c r="B171" s="1" t="str">
        <f>"0715"</f>
        <v>0715</v>
      </c>
      <c r="C171" s="2" t="s">
        <v>32</v>
      </c>
      <c r="D171" s="2" t="s">
        <v>475</v>
      </c>
      <c r="E171" s="1" t="str">
        <f>"02"</f>
        <v>02</v>
      </c>
      <c r="F171" s="1">
        <v>1</v>
      </c>
      <c r="G171" s="1" t="s">
        <v>24</v>
      </c>
      <c r="I171" s="1" t="s">
        <v>17</v>
      </c>
      <c r="J171" s="4"/>
      <c r="K171" s="3" t="s">
        <v>294</v>
      </c>
      <c r="L171" s="1">
        <v>2018</v>
      </c>
      <c r="M171" s="1" t="s">
        <v>35</v>
      </c>
    </row>
    <row r="172" spans="1:13" ht="43.5">
      <c r="A172" s="1" t="str">
        <f t="shared" si="7"/>
        <v>2022-10-20</v>
      </c>
      <c r="B172" s="1" t="str">
        <f>"0730"</f>
        <v>0730</v>
      </c>
      <c r="C172" s="2" t="s">
        <v>36</v>
      </c>
      <c r="D172" s="2" t="s">
        <v>296</v>
      </c>
      <c r="E172" s="1" t="str">
        <f>"01"</f>
        <v>01</v>
      </c>
      <c r="F172" s="1">
        <v>6</v>
      </c>
      <c r="G172" s="1" t="s">
        <v>24</v>
      </c>
      <c r="I172" s="1" t="s">
        <v>17</v>
      </c>
      <c r="J172" s="4"/>
      <c r="K172" s="3" t="s">
        <v>295</v>
      </c>
      <c r="L172" s="1">
        <v>2009</v>
      </c>
      <c r="M172" s="1" t="s">
        <v>27</v>
      </c>
    </row>
    <row r="173" spans="1:13" ht="57.75">
      <c r="A173" s="1" t="str">
        <f t="shared" si="7"/>
        <v>2022-10-20</v>
      </c>
      <c r="B173" s="1" t="str">
        <f>"0755"</f>
        <v>0755</v>
      </c>
      <c r="C173" s="2" t="s">
        <v>39</v>
      </c>
      <c r="D173" s="2" t="s">
        <v>298</v>
      </c>
      <c r="E173" s="1" t="str">
        <f>"02"</f>
        <v>02</v>
      </c>
      <c r="F173" s="1">
        <v>18</v>
      </c>
      <c r="G173" s="1" t="s">
        <v>24</v>
      </c>
      <c r="I173" s="1" t="s">
        <v>17</v>
      </c>
      <c r="J173" s="4"/>
      <c r="K173" s="3" t="s">
        <v>297</v>
      </c>
      <c r="L173" s="1">
        <v>2020</v>
      </c>
      <c r="M173" s="1" t="s">
        <v>31</v>
      </c>
    </row>
    <row r="174" spans="1:13" ht="57.75">
      <c r="A174" s="1" t="str">
        <f t="shared" si="7"/>
        <v>2022-10-20</v>
      </c>
      <c r="B174" s="1" t="str">
        <f>"0805"</f>
        <v>0805</v>
      </c>
      <c r="C174" s="2" t="s">
        <v>43</v>
      </c>
      <c r="D174" s="2" t="s">
        <v>300</v>
      </c>
      <c r="E174" s="1" t="str">
        <f>"01"</f>
        <v>01</v>
      </c>
      <c r="F174" s="1">
        <v>38</v>
      </c>
      <c r="G174" s="1" t="s">
        <v>24</v>
      </c>
      <c r="I174" s="1" t="s">
        <v>17</v>
      </c>
      <c r="J174" s="4"/>
      <c r="K174" s="3" t="s">
        <v>299</v>
      </c>
      <c r="L174" s="1">
        <v>2020</v>
      </c>
      <c r="M174" s="1" t="s">
        <v>31</v>
      </c>
    </row>
    <row r="175" spans="1:13" ht="57.75">
      <c r="A175" s="1" t="str">
        <f t="shared" si="7"/>
        <v>2022-10-20</v>
      </c>
      <c r="B175" s="1" t="str">
        <f>"0815"</f>
        <v>0815</v>
      </c>
      <c r="C175" s="2" t="s">
        <v>46</v>
      </c>
      <c r="D175" s="2" t="s">
        <v>302</v>
      </c>
      <c r="E175" s="1" t="str">
        <f>"01"</f>
        <v>01</v>
      </c>
      <c r="F175" s="1">
        <v>10</v>
      </c>
      <c r="G175" s="1" t="s">
        <v>24</v>
      </c>
      <c r="I175" s="1" t="s">
        <v>17</v>
      </c>
      <c r="J175" s="4"/>
      <c r="K175" s="3" t="s">
        <v>301</v>
      </c>
      <c r="L175" s="1">
        <v>2018</v>
      </c>
      <c r="M175" s="1" t="s">
        <v>49</v>
      </c>
    </row>
    <row r="176" spans="1:14" ht="28.5">
      <c r="A176" s="1" t="str">
        <f t="shared" si="7"/>
        <v>2022-10-20</v>
      </c>
      <c r="B176" s="1" t="str">
        <f>"0820"</f>
        <v>0820</v>
      </c>
      <c r="C176" s="2" t="s">
        <v>50</v>
      </c>
      <c r="D176" s="2" t="s">
        <v>304</v>
      </c>
      <c r="E176" s="1" t="str">
        <f>"01"</f>
        <v>01</v>
      </c>
      <c r="F176" s="1">
        <v>21</v>
      </c>
      <c r="G176" s="1" t="s">
        <v>24</v>
      </c>
      <c r="I176" s="1" t="s">
        <v>17</v>
      </c>
      <c r="J176" s="4"/>
      <c r="K176" s="3" t="s">
        <v>303</v>
      </c>
      <c r="L176" s="1">
        <v>1985</v>
      </c>
      <c r="M176" s="1" t="s">
        <v>52</v>
      </c>
      <c r="N176" s="1" t="s">
        <v>22</v>
      </c>
    </row>
    <row r="177" spans="1:13" ht="57.75">
      <c r="A177" s="1" t="str">
        <f t="shared" si="7"/>
        <v>2022-10-20</v>
      </c>
      <c r="B177" s="1" t="str">
        <f>"0845"</f>
        <v>0845</v>
      </c>
      <c r="C177" s="2" t="s">
        <v>53</v>
      </c>
      <c r="D177" s="2" t="s">
        <v>306</v>
      </c>
      <c r="E177" s="1" t="str">
        <f>"03"</f>
        <v>03</v>
      </c>
      <c r="F177" s="1">
        <v>2</v>
      </c>
      <c r="G177" s="1" t="s">
        <v>24</v>
      </c>
      <c r="H177" s="1" t="s">
        <v>82</v>
      </c>
      <c r="I177" s="1" t="s">
        <v>17</v>
      </c>
      <c r="J177" s="4"/>
      <c r="K177" s="3" t="s">
        <v>305</v>
      </c>
      <c r="L177" s="1">
        <v>2015</v>
      </c>
      <c r="M177" s="1" t="s">
        <v>18</v>
      </c>
    </row>
    <row r="178" spans="1:13" ht="43.5">
      <c r="A178" s="1" t="str">
        <f t="shared" si="7"/>
        <v>2022-10-20</v>
      </c>
      <c r="B178" s="1" t="str">
        <f>"0910"</f>
        <v>0910</v>
      </c>
      <c r="C178" s="2" t="s">
        <v>53</v>
      </c>
      <c r="D178" s="2" t="s">
        <v>308</v>
      </c>
      <c r="E178" s="1" t="str">
        <f>"03"</f>
        <v>03</v>
      </c>
      <c r="F178" s="1">
        <v>3</v>
      </c>
      <c r="G178" s="1" t="s">
        <v>24</v>
      </c>
      <c r="I178" s="1" t="s">
        <v>17</v>
      </c>
      <c r="J178" s="4"/>
      <c r="K178" s="3" t="s">
        <v>307</v>
      </c>
      <c r="L178" s="1">
        <v>2015</v>
      </c>
      <c r="M178" s="1" t="s">
        <v>18</v>
      </c>
    </row>
    <row r="179" spans="1:13" ht="57.75">
      <c r="A179" s="1" t="str">
        <f t="shared" si="7"/>
        <v>2022-10-20</v>
      </c>
      <c r="B179" s="1" t="str">
        <f>"0935"</f>
        <v>0935</v>
      </c>
      <c r="C179" s="2" t="s">
        <v>58</v>
      </c>
      <c r="D179" s="2" t="s">
        <v>310</v>
      </c>
      <c r="E179" s="1" t="str">
        <f>"04"</f>
        <v>04</v>
      </c>
      <c r="F179" s="1">
        <v>13</v>
      </c>
      <c r="G179" s="1" t="s">
        <v>24</v>
      </c>
      <c r="I179" s="1" t="s">
        <v>17</v>
      </c>
      <c r="J179" s="4"/>
      <c r="K179" s="3" t="s">
        <v>309</v>
      </c>
      <c r="L179" s="1">
        <v>2020</v>
      </c>
      <c r="M179" s="1" t="s">
        <v>31</v>
      </c>
    </row>
    <row r="180" spans="1:14" ht="57.75">
      <c r="A180" s="1" t="str">
        <f t="shared" si="7"/>
        <v>2022-10-20</v>
      </c>
      <c r="B180" s="1" t="str">
        <f>"1000"</f>
        <v>1000</v>
      </c>
      <c r="C180" s="2" t="s">
        <v>153</v>
      </c>
      <c r="D180" s="2" t="s">
        <v>474</v>
      </c>
      <c r="E180" s="1" t="str">
        <f>"01"</f>
        <v>01</v>
      </c>
      <c r="F180" s="1">
        <v>6</v>
      </c>
      <c r="G180" s="1" t="s">
        <v>14</v>
      </c>
      <c r="H180" s="1" t="s">
        <v>278</v>
      </c>
      <c r="I180" s="1" t="s">
        <v>17</v>
      </c>
      <c r="J180" s="4"/>
      <c r="K180" s="3" t="s">
        <v>279</v>
      </c>
      <c r="L180" s="1">
        <v>2020</v>
      </c>
      <c r="M180" s="1" t="s">
        <v>27</v>
      </c>
      <c r="N180" s="1" t="s">
        <v>22</v>
      </c>
    </row>
    <row r="181" spans="1:13" ht="72">
      <c r="A181" s="1" t="str">
        <f t="shared" si="7"/>
        <v>2022-10-20</v>
      </c>
      <c r="B181" s="1" t="str">
        <f>"1050"</f>
        <v>1050</v>
      </c>
      <c r="C181" s="2" t="s">
        <v>196</v>
      </c>
      <c r="D181" s="2" t="s">
        <v>313</v>
      </c>
      <c r="E181" s="1" t="str">
        <f>"01"</f>
        <v>01</v>
      </c>
      <c r="F181" s="1">
        <v>4</v>
      </c>
      <c r="G181" s="1" t="s">
        <v>14</v>
      </c>
      <c r="H181" s="1" t="s">
        <v>311</v>
      </c>
      <c r="I181" s="1" t="s">
        <v>17</v>
      </c>
      <c r="J181" s="4"/>
      <c r="K181" s="3" t="s">
        <v>312</v>
      </c>
      <c r="L181" s="1">
        <v>2018</v>
      </c>
      <c r="M181" s="1" t="s">
        <v>31</v>
      </c>
    </row>
    <row r="182" spans="1:13" ht="57.75">
      <c r="A182" s="1" t="str">
        <f t="shared" si="7"/>
        <v>2022-10-20</v>
      </c>
      <c r="B182" s="1" t="str">
        <f>"1100"</f>
        <v>1100</v>
      </c>
      <c r="C182" s="2" t="s">
        <v>280</v>
      </c>
      <c r="E182" s="1" t="str">
        <f>"01"</f>
        <v>01</v>
      </c>
      <c r="F182" s="1">
        <v>2</v>
      </c>
      <c r="G182" s="1" t="s">
        <v>90</v>
      </c>
      <c r="I182" s="1" t="s">
        <v>17</v>
      </c>
      <c r="J182" s="4"/>
      <c r="K182" s="3" t="s">
        <v>281</v>
      </c>
      <c r="L182" s="1">
        <v>2021</v>
      </c>
      <c r="M182" s="1" t="s">
        <v>282</v>
      </c>
    </row>
    <row r="183" spans="1:13" ht="57.75">
      <c r="A183" s="1" t="str">
        <f t="shared" si="7"/>
        <v>2022-10-20</v>
      </c>
      <c r="B183" s="1" t="str">
        <f>"1140"</f>
        <v>1140</v>
      </c>
      <c r="C183" s="2" t="s">
        <v>314</v>
      </c>
      <c r="E183" s="1" t="str">
        <f>" "</f>
        <v> </v>
      </c>
      <c r="F183" s="1">
        <v>0</v>
      </c>
      <c r="G183" s="1" t="s">
        <v>24</v>
      </c>
      <c r="I183" s="1" t="s">
        <v>17</v>
      </c>
      <c r="J183" s="4"/>
      <c r="K183" s="3" t="s">
        <v>315</v>
      </c>
      <c r="L183" s="1">
        <v>2013</v>
      </c>
      <c r="M183" s="1" t="s">
        <v>18</v>
      </c>
    </row>
    <row r="184" spans="1:13" ht="72">
      <c r="A184" s="1" t="str">
        <f t="shared" si="7"/>
        <v>2022-10-20</v>
      </c>
      <c r="B184" s="1" t="str">
        <f>"1300"</f>
        <v>1300</v>
      </c>
      <c r="C184" s="2" t="s">
        <v>316</v>
      </c>
      <c r="E184" s="1" t="str">
        <f>"00"</f>
        <v>00</v>
      </c>
      <c r="F184" s="1">
        <v>0</v>
      </c>
      <c r="G184" s="1" t="s">
        <v>24</v>
      </c>
      <c r="I184" s="1" t="s">
        <v>17</v>
      </c>
      <c r="J184" s="4"/>
      <c r="K184" s="3" t="s">
        <v>317</v>
      </c>
      <c r="L184" s="1">
        <v>2017</v>
      </c>
      <c r="M184" s="1" t="s">
        <v>31</v>
      </c>
    </row>
    <row r="185" spans="1:14" ht="43.5">
      <c r="A185" s="1" t="str">
        <f t="shared" si="7"/>
        <v>2022-10-20</v>
      </c>
      <c r="B185" s="1" t="str">
        <f>"1310"</f>
        <v>1310</v>
      </c>
      <c r="C185" s="2" t="s">
        <v>283</v>
      </c>
      <c r="D185" s="2" t="s">
        <v>286</v>
      </c>
      <c r="E185" s="1" t="str">
        <f>"01"</f>
        <v>01</v>
      </c>
      <c r="F185" s="1">
        <v>2</v>
      </c>
      <c r="G185" s="1" t="s">
        <v>14</v>
      </c>
      <c r="H185" s="1" t="s">
        <v>284</v>
      </c>
      <c r="I185" s="1" t="s">
        <v>17</v>
      </c>
      <c r="J185" s="4"/>
      <c r="K185" s="3" t="s">
        <v>285</v>
      </c>
      <c r="L185" s="1">
        <v>2020</v>
      </c>
      <c r="M185" s="1" t="s">
        <v>31</v>
      </c>
      <c r="N185" s="1" t="s">
        <v>22</v>
      </c>
    </row>
    <row r="186" spans="1:13" ht="43.5">
      <c r="A186" s="1" t="str">
        <f t="shared" si="7"/>
        <v>2022-10-20</v>
      </c>
      <c r="B186" s="1" t="str">
        <f>"1400"</f>
        <v>1400</v>
      </c>
      <c r="C186" s="2" t="s">
        <v>125</v>
      </c>
      <c r="E186" s="1" t="str">
        <f>"04"</f>
        <v>04</v>
      </c>
      <c r="F186" s="1">
        <v>19</v>
      </c>
      <c r="G186" s="1" t="s">
        <v>14</v>
      </c>
      <c r="H186" s="1" t="s">
        <v>15</v>
      </c>
      <c r="I186" s="1" t="s">
        <v>17</v>
      </c>
      <c r="J186" s="4"/>
      <c r="K186" s="3" t="s">
        <v>318</v>
      </c>
      <c r="L186" s="1">
        <v>2022</v>
      </c>
      <c r="M186" s="1" t="s">
        <v>49</v>
      </c>
    </row>
    <row r="187" spans="1:13" ht="72">
      <c r="A187" s="1" t="str">
        <f t="shared" si="7"/>
        <v>2022-10-20</v>
      </c>
      <c r="B187" s="1" t="str">
        <f>"1430"</f>
        <v>1430</v>
      </c>
      <c r="C187" s="2" t="s">
        <v>127</v>
      </c>
      <c r="D187" s="2" t="s">
        <v>320</v>
      </c>
      <c r="E187" s="1" t="str">
        <f>"04"</f>
        <v>04</v>
      </c>
      <c r="F187" s="1">
        <v>4</v>
      </c>
      <c r="G187" s="1" t="s">
        <v>24</v>
      </c>
      <c r="I187" s="1" t="s">
        <v>17</v>
      </c>
      <c r="J187" s="4"/>
      <c r="K187" s="3" t="s">
        <v>319</v>
      </c>
      <c r="L187" s="1">
        <v>0</v>
      </c>
      <c r="M187" s="1" t="s">
        <v>18</v>
      </c>
    </row>
    <row r="188" spans="1:13" ht="57.75">
      <c r="A188" s="1" t="str">
        <f t="shared" si="7"/>
        <v>2022-10-20</v>
      </c>
      <c r="B188" s="1" t="str">
        <f>"1500"</f>
        <v>1500</v>
      </c>
      <c r="C188" s="2" t="s">
        <v>53</v>
      </c>
      <c r="D188" s="2" t="s">
        <v>322</v>
      </c>
      <c r="E188" s="1" t="str">
        <f>"02"</f>
        <v>02</v>
      </c>
      <c r="F188" s="1">
        <v>5</v>
      </c>
      <c r="G188" s="1" t="s">
        <v>14</v>
      </c>
      <c r="H188" s="1" t="s">
        <v>40</v>
      </c>
      <c r="I188" s="1" t="s">
        <v>17</v>
      </c>
      <c r="J188" s="4"/>
      <c r="K188" s="3" t="s">
        <v>321</v>
      </c>
      <c r="L188" s="1">
        <v>2014</v>
      </c>
      <c r="M188" s="1" t="s">
        <v>18</v>
      </c>
    </row>
    <row r="189" spans="1:13" ht="57.75">
      <c r="A189" s="1" t="str">
        <f t="shared" si="7"/>
        <v>2022-10-20</v>
      </c>
      <c r="B189" s="1" t="str">
        <f>"1525"</f>
        <v>1525</v>
      </c>
      <c r="C189" s="2" t="s">
        <v>58</v>
      </c>
      <c r="D189" s="2" t="s">
        <v>324</v>
      </c>
      <c r="E189" s="1" t="str">
        <f>"03"</f>
        <v>03</v>
      </c>
      <c r="F189" s="1">
        <v>12</v>
      </c>
      <c r="G189" s="1" t="s">
        <v>24</v>
      </c>
      <c r="I189" s="1" t="s">
        <v>17</v>
      </c>
      <c r="J189" s="4"/>
      <c r="K189" s="3" t="s">
        <v>323</v>
      </c>
      <c r="L189" s="1">
        <v>2019</v>
      </c>
      <c r="M189" s="1" t="s">
        <v>31</v>
      </c>
    </row>
    <row r="190" spans="1:13" ht="57.75">
      <c r="A190" s="1" t="str">
        <f t="shared" si="7"/>
        <v>2022-10-20</v>
      </c>
      <c r="B190" s="1" t="str">
        <f>"1550"</f>
        <v>1550</v>
      </c>
      <c r="C190" s="2" t="s">
        <v>43</v>
      </c>
      <c r="D190" s="2" t="s">
        <v>300</v>
      </c>
      <c r="E190" s="1" t="str">
        <f>"01"</f>
        <v>01</v>
      </c>
      <c r="F190" s="1">
        <v>38</v>
      </c>
      <c r="G190" s="1" t="s">
        <v>24</v>
      </c>
      <c r="I190" s="1" t="s">
        <v>17</v>
      </c>
      <c r="J190" s="4"/>
      <c r="K190" s="3" t="s">
        <v>299</v>
      </c>
      <c r="L190" s="1">
        <v>2020</v>
      </c>
      <c r="M190" s="1" t="s">
        <v>31</v>
      </c>
    </row>
    <row r="191" spans="1:13" ht="72">
      <c r="A191" s="1" t="str">
        <f t="shared" si="7"/>
        <v>2022-10-20</v>
      </c>
      <c r="B191" s="1" t="str">
        <f>"1600"</f>
        <v>1600</v>
      </c>
      <c r="C191" s="2" t="s">
        <v>39</v>
      </c>
      <c r="D191" s="2" t="s">
        <v>183</v>
      </c>
      <c r="E191" s="1" t="str">
        <f>"02"</f>
        <v>02</v>
      </c>
      <c r="F191" s="1">
        <v>16</v>
      </c>
      <c r="G191" s="1" t="s">
        <v>24</v>
      </c>
      <c r="I191" s="1" t="s">
        <v>17</v>
      </c>
      <c r="J191" s="4"/>
      <c r="K191" s="3" t="s">
        <v>182</v>
      </c>
      <c r="L191" s="1">
        <v>2020</v>
      </c>
      <c r="M191" s="1" t="s">
        <v>31</v>
      </c>
    </row>
    <row r="192" spans="1:14" ht="28.5">
      <c r="A192" s="1" t="str">
        <f t="shared" si="7"/>
        <v>2022-10-20</v>
      </c>
      <c r="B192" s="1" t="str">
        <f>"1610"</f>
        <v>1610</v>
      </c>
      <c r="C192" s="2" t="s">
        <v>136</v>
      </c>
      <c r="D192" s="2" t="s">
        <v>326</v>
      </c>
      <c r="E192" s="1" t="str">
        <f>"01"</f>
        <v>01</v>
      </c>
      <c r="F192" s="1">
        <v>5</v>
      </c>
      <c r="G192" s="1" t="s">
        <v>14</v>
      </c>
      <c r="H192" s="1" t="s">
        <v>82</v>
      </c>
      <c r="I192" s="1" t="s">
        <v>17</v>
      </c>
      <c r="J192" s="4"/>
      <c r="K192" s="3" t="s">
        <v>325</v>
      </c>
      <c r="L192" s="1">
        <v>2017</v>
      </c>
      <c r="M192" s="1" t="s">
        <v>18</v>
      </c>
      <c r="N192" s="1" t="s">
        <v>22</v>
      </c>
    </row>
    <row r="193" spans="1:14" ht="43.5">
      <c r="A193" s="1" t="str">
        <f t="shared" si="7"/>
        <v>2022-10-20</v>
      </c>
      <c r="B193" s="1" t="str">
        <f>"1635"</f>
        <v>1635</v>
      </c>
      <c r="C193" s="2" t="s">
        <v>139</v>
      </c>
      <c r="D193" s="2" t="s">
        <v>476</v>
      </c>
      <c r="E193" s="1" t="str">
        <f>"01"</f>
        <v>01</v>
      </c>
      <c r="F193" s="1">
        <v>1</v>
      </c>
      <c r="G193" s="1" t="s">
        <v>14</v>
      </c>
      <c r="H193" s="1" t="s">
        <v>82</v>
      </c>
      <c r="I193" s="1" t="s">
        <v>17</v>
      </c>
      <c r="J193" s="4"/>
      <c r="K193" s="3" t="s">
        <v>327</v>
      </c>
      <c r="L193" s="1">
        <v>1985</v>
      </c>
      <c r="M193" s="1" t="s">
        <v>52</v>
      </c>
      <c r="N193" s="1" t="s">
        <v>22</v>
      </c>
    </row>
    <row r="194" spans="1:13" ht="57.75">
      <c r="A194" s="1" t="str">
        <f t="shared" si="7"/>
        <v>2022-10-20</v>
      </c>
      <c r="B194" s="1" t="str">
        <f>"1700"</f>
        <v>1700</v>
      </c>
      <c r="C194" s="2" t="s">
        <v>142</v>
      </c>
      <c r="D194" s="2" t="s">
        <v>477</v>
      </c>
      <c r="E194" s="1" t="str">
        <f>"2020"</f>
        <v>2020</v>
      </c>
      <c r="F194" s="1">
        <v>1</v>
      </c>
      <c r="G194" s="1" t="s">
        <v>14</v>
      </c>
      <c r="H194" s="1" t="s">
        <v>82</v>
      </c>
      <c r="I194" s="1" t="s">
        <v>17</v>
      </c>
      <c r="J194" s="4"/>
      <c r="K194" s="3" t="s">
        <v>328</v>
      </c>
      <c r="L194" s="1">
        <v>2021</v>
      </c>
      <c r="M194" s="1" t="s">
        <v>18</v>
      </c>
    </row>
    <row r="195" spans="1:13" ht="57.75">
      <c r="A195" s="1" t="str">
        <f t="shared" si="7"/>
        <v>2022-10-20</v>
      </c>
      <c r="B195" s="1" t="str">
        <f>"1715"</f>
        <v>1715</v>
      </c>
      <c r="C195" s="2" t="s">
        <v>329</v>
      </c>
      <c r="D195" s="2" t="s">
        <v>331</v>
      </c>
      <c r="E195" s="1" t="str">
        <f>"2020"</f>
        <v>2020</v>
      </c>
      <c r="F195" s="1">
        <v>2</v>
      </c>
      <c r="G195" s="1" t="s">
        <v>24</v>
      </c>
      <c r="I195" s="1" t="s">
        <v>17</v>
      </c>
      <c r="J195" s="4"/>
      <c r="K195" s="3" t="s">
        <v>330</v>
      </c>
      <c r="L195" s="1">
        <v>2021</v>
      </c>
      <c r="M195" s="1" t="s">
        <v>18</v>
      </c>
    </row>
    <row r="196" spans="1:13" ht="72">
      <c r="A196" s="1" t="str">
        <f t="shared" si="7"/>
        <v>2022-10-20</v>
      </c>
      <c r="B196" s="1" t="str">
        <f>"1730"</f>
        <v>1730</v>
      </c>
      <c r="C196" s="2" t="s">
        <v>332</v>
      </c>
      <c r="E196" s="1" t="str">
        <f>"2021"</f>
        <v>2021</v>
      </c>
      <c r="F196" s="1">
        <v>76</v>
      </c>
      <c r="G196" s="1" t="s">
        <v>62</v>
      </c>
      <c r="J196" s="4"/>
      <c r="K196" s="3" t="s">
        <v>333</v>
      </c>
      <c r="L196" s="1">
        <v>2021</v>
      </c>
      <c r="M196" s="1" t="s">
        <v>334</v>
      </c>
    </row>
    <row r="197" spans="1:13" ht="43.5">
      <c r="A197" s="1" t="str">
        <f t="shared" si="7"/>
        <v>2022-10-20</v>
      </c>
      <c r="B197" s="1" t="str">
        <f>"1800"</f>
        <v>1800</v>
      </c>
      <c r="C197" s="2" t="s">
        <v>150</v>
      </c>
      <c r="D197" s="2" t="s">
        <v>336</v>
      </c>
      <c r="E197" s="1" t="str">
        <f>"2020"</f>
        <v>2020</v>
      </c>
      <c r="F197" s="1">
        <v>5</v>
      </c>
      <c r="G197" s="1" t="s">
        <v>24</v>
      </c>
      <c r="I197" s="1" t="s">
        <v>17</v>
      </c>
      <c r="J197" s="4"/>
      <c r="K197" s="3" t="s">
        <v>335</v>
      </c>
      <c r="L197" s="1">
        <v>2020</v>
      </c>
      <c r="M197" s="1" t="s">
        <v>18</v>
      </c>
    </row>
    <row r="198" spans="1:13" ht="57.75">
      <c r="A198" s="1" t="str">
        <f t="shared" si="7"/>
        <v>2022-10-20</v>
      </c>
      <c r="B198" s="1" t="str">
        <f>"1830"</f>
        <v>1830</v>
      </c>
      <c r="C198" s="2" t="s">
        <v>85</v>
      </c>
      <c r="E198" s="1" t="str">
        <f>"2022"</f>
        <v>2022</v>
      </c>
      <c r="F198" s="1">
        <v>204</v>
      </c>
      <c r="G198" s="1" t="s">
        <v>62</v>
      </c>
      <c r="J198" s="4"/>
      <c r="K198" s="3" t="s">
        <v>86</v>
      </c>
      <c r="L198" s="1">
        <v>0</v>
      </c>
      <c r="M198" s="1" t="s">
        <v>18</v>
      </c>
    </row>
    <row r="199" spans="1:14" ht="57.75">
      <c r="A199" s="7" t="str">
        <f t="shared" si="7"/>
        <v>2022-10-20</v>
      </c>
      <c r="B199" s="7" t="str">
        <f>"1840"</f>
        <v>1840</v>
      </c>
      <c r="C199" s="8" t="s">
        <v>337</v>
      </c>
      <c r="D199" s="8" t="s">
        <v>339</v>
      </c>
      <c r="E199" s="7" t="str">
        <f>"01"</f>
        <v>01</v>
      </c>
      <c r="F199" s="7">
        <v>1</v>
      </c>
      <c r="G199" s="7" t="s">
        <v>24</v>
      </c>
      <c r="H199" s="7"/>
      <c r="I199" s="7" t="s">
        <v>17</v>
      </c>
      <c r="J199" s="5" t="s">
        <v>481</v>
      </c>
      <c r="K199" s="6" t="s">
        <v>338</v>
      </c>
      <c r="L199" s="7">
        <v>2015</v>
      </c>
      <c r="M199" s="7" t="s">
        <v>27</v>
      </c>
      <c r="N199" s="7" t="s">
        <v>22</v>
      </c>
    </row>
    <row r="200" spans="1:14" ht="57.75">
      <c r="A200" s="7" t="str">
        <f t="shared" si="7"/>
        <v>2022-10-20</v>
      </c>
      <c r="B200" s="7" t="str">
        <f>"1930"</f>
        <v>1930</v>
      </c>
      <c r="C200" s="8" t="s">
        <v>254</v>
      </c>
      <c r="D200" s="8" t="s">
        <v>341</v>
      </c>
      <c r="E200" s="7" t="str">
        <f>"04"</f>
        <v>04</v>
      </c>
      <c r="F200" s="7">
        <v>1</v>
      </c>
      <c r="G200" s="7" t="s">
        <v>24</v>
      </c>
      <c r="H200" s="7"/>
      <c r="I200" s="7" t="s">
        <v>17</v>
      </c>
      <c r="J200" s="5" t="s">
        <v>492</v>
      </c>
      <c r="K200" s="6" t="s">
        <v>340</v>
      </c>
      <c r="L200" s="7">
        <v>2020</v>
      </c>
      <c r="M200" s="7" t="s">
        <v>18</v>
      </c>
      <c r="N200" s="7"/>
    </row>
    <row r="201" spans="1:14" ht="57.75">
      <c r="A201" s="7" t="str">
        <f t="shared" si="7"/>
        <v>2022-10-20</v>
      </c>
      <c r="B201" s="7" t="str">
        <f>"2030"</f>
        <v>2030</v>
      </c>
      <c r="C201" s="8" t="s">
        <v>342</v>
      </c>
      <c r="D201" s="8" t="s">
        <v>344</v>
      </c>
      <c r="E201" s="7" t="str">
        <f>"01"</f>
        <v>01</v>
      </c>
      <c r="F201" s="7">
        <v>1</v>
      </c>
      <c r="G201" s="7" t="s">
        <v>90</v>
      </c>
      <c r="H201" s="7" t="s">
        <v>82</v>
      </c>
      <c r="I201" s="7"/>
      <c r="J201" s="5" t="s">
        <v>490</v>
      </c>
      <c r="K201" s="6" t="s">
        <v>343</v>
      </c>
      <c r="L201" s="7">
        <v>2021</v>
      </c>
      <c r="M201" s="7" t="s">
        <v>49</v>
      </c>
      <c r="N201" s="7" t="s">
        <v>22</v>
      </c>
    </row>
    <row r="202" spans="1:14" ht="43.5">
      <c r="A202" s="7" t="str">
        <f t="shared" si="7"/>
        <v>2022-10-20</v>
      </c>
      <c r="B202" s="7" t="str">
        <f>"2100"</f>
        <v>2100</v>
      </c>
      <c r="C202" s="8" t="s">
        <v>342</v>
      </c>
      <c r="D202" s="8" t="s">
        <v>345</v>
      </c>
      <c r="E202" s="7" t="str">
        <f>"01"</f>
        <v>01</v>
      </c>
      <c r="F202" s="7">
        <v>2</v>
      </c>
      <c r="G202" s="7" t="s">
        <v>90</v>
      </c>
      <c r="H202" s="7" t="s">
        <v>99</v>
      </c>
      <c r="I202" s="7"/>
      <c r="J202" s="5" t="s">
        <v>490</v>
      </c>
      <c r="K202" s="6" t="s">
        <v>478</v>
      </c>
      <c r="L202" s="7">
        <v>2021</v>
      </c>
      <c r="M202" s="7" t="s">
        <v>49</v>
      </c>
      <c r="N202" s="7" t="s">
        <v>22</v>
      </c>
    </row>
    <row r="203" spans="1:14" ht="57.75">
      <c r="A203" s="7" t="str">
        <f t="shared" si="7"/>
        <v>2022-10-20</v>
      </c>
      <c r="B203" s="7" t="str">
        <f>"2130"</f>
        <v>2130</v>
      </c>
      <c r="C203" s="8" t="s">
        <v>346</v>
      </c>
      <c r="D203" s="8" t="s">
        <v>64</v>
      </c>
      <c r="E203" s="7" t="str">
        <f>" "</f>
        <v> </v>
      </c>
      <c r="F203" s="7">
        <v>0</v>
      </c>
      <c r="G203" s="7" t="s">
        <v>164</v>
      </c>
      <c r="H203" s="7" t="s">
        <v>347</v>
      </c>
      <c r="I203" s="7" t="s">
        <v>17</v>
      </c>
      <c r="J203" s="5" t="s">
        <v>493</v>
      </c>
      <c r="K203" s="6" t="s">
        <v>348</v>
      </c>
      <c r="L203" s="7">
        <v>2002</v>
      </c>
      <c r="M203" s="7" t="s">
        <v>18</v>
      </c>
      <c r="N203" s="7"/>
    </row>
    <row r="204" spans="1:13" ht="43.5">
      <c r="A204" s="1" t="str">
        <f t="shared" si="7"/>
        <v>2022-10-20</v>
      </c>
      <c r="B204" s="1" t="str">
        <f>"2315"</f>
        <v>2315</v>
      </c>
      <c r="C204" s="2" t="s">
        <v>349</v>
      </c>
      <c r="E204" s="1" t="str">
        <f>" "</f>
        <v> </v>
      </c>
      <c r="F204" s="1">
        <v>0</v>
      </c>
      <c r="G204" s="1" t="s">
        <v>14</v>
      </c>
      <c r="H204" s="1" t="s">
        <v>82</v>
      </c>
      <c r="I204" s="1" t="s">
        <v>17</v>
      </c>
      <c r="J204" s="4"/>
      <c r="K204" s="3" t="s">
        <v>350</v>
      </c>
      <c r="L204" s="1">
        <v>2019</v>
      </c>
      <c r="M204" s="1" t="s">
        <v>18</v>
      </c>
    </row>
    <row r="205" spans="1:13" ht="72">
      <c r="A205" s="1" t="str">
        <f t="shared" si="7"/>
        <v>2022-10-20</v>
      </c>
      <c r="B205" s="1" t="str">
        <f>"2335"</f>
        <v>2335</v>
      </c>
      <c r="C205" s="2" t="s">
        <v>351</v>
      </c>
      <c r="E205" s="1" t="str">
        <f>"00"</f>
        <v>00</v>
      </c>
      <c r="F205" s="1">
        <v>1</v>
      </c>
      <c r="G205" s="1" t="s">
        <v>14</v>
      </c>
      <c r="I205" s="1" t="s">
        <v>17</v>
      </c>
      <c r="J205" s="4"/>
      <c r="K205" s="3" t="s">
        <v>352</v>
      </c>
      <c r="L205" s="1">
        <v>2019</v>
      </c>
      <c r="M205" s="1" t="s">
        <v>18</v>
      </c>
    </row>
    <row r="206" spans="1:13" ht="72">
      <c r="A206" s="1" t="str">
        <f t="shared" si="7"/>
        <v>2022-10-20</v>
      </c>
      <c r="B206" s="1" t="str">
        <f>"2355"</f>
        <v>2355</v>
      </c>
      <c r="C206" s="2" t="s">
        <v>353</v>
      </c>
      <c r="E206" s="1" t="str">
        <f>" "</f>
        <v> </v>
      </c>
      <c r="F206" s="1">
        <v>0</v>
      </c>
      <c r="G206" s="1" t="s">
        <v>24</v>
      </c>
      <c r="I206" s="1" t="s">
        <v>17</v>
      </c>
      <c r="J206" s="4"/>
      <c r="K206" s="3" t="s">
        <v>354</v>
      </c>
      <c r="L206" s="1">
        <v>2021</v>
      </c>
      <c r="M206" s="1" t="s">
        <v>18</v>
      </c>
    </row>
    <row r="207" spans="1:13" ht="43.5">
      <c r="A207" s="1" t="str">
        <f t="shared" si="7"/>
        <v>2022-10-20</v>
      </c>
      <c r="B207" s="1" t="str">
        <f>"2400"</f>
        <v>2400</v>
      </c>
      <c r="C207" s="2" t="s">
        <v>13</v>
      </c>
      <c r="E207" s="1" t="str">
        <f aca="true" t="shared" si="8" ref="E207:E212">"03"</f>
        <v>03</v>
      </c>
      <c r="F207" s="1">
        <v>9</v>
      </c>
      <c r="G207" s="1" t="s">
        <v>14</v>
      </c>
      <c r="I207" s="1" t="s">
        <v>17</v>
      </c>
      <c r="J207" s="4"/>
      <c r="K207" s="3" t="s">
        <v>100</v>
      </c>
      <c r="L207" s="1">
        <v>2012</v>
      </c>
      <c r="M207" s="1" t="s">
        <v>18</v>
      </c>
    </row>
    <row r="208" spans="1:13" ht="43.5">
      <c r="A208" s="1" t="str">
        <f t="shared" si="7"/>
        <v>2022-10-20</v>
      </c>
      <c r="B208" s="1" t="str">
        <f>"2500"</f>
        <v>2500</v>
      </c>
      <c r="C208" s="2" t="s">
        <v>13</v>
      </c>
      <c r="E208" s="1" t="str">
        <f t="shared" si="8"/>
        <v>03</v>
      </c>
      <c r="F208" s="1">
        <v>9</v>
      </c>
      <c r="G208" s="1" t="s">
        <v>14</v>
      </c>
      <c r="I208" s="1" t="s">
        <v>17</v>
      </c>
      <c r="J208" s="4"/>
      <c r="K208" s="3" t="s">
        <v>100</v>
      </c>
      <c r="L208" s="1">
        <v>2012</v>
      </c>
      <c r="M208" s="1" t="s">
        <v>18</v>
      </c>
    </row>
    <row r="209" spans="1:13" ht="43.5">
      <c r="A209" s="1" t="str">
        <f t="shared" si="7"/>
        <v>2022-10-20</v>
      </c>
      <c r="B209" s="1" t="str">
        <f>"2600"</f>
        <v>2600</v>
      </c>
      <c r="C209" s="2" t="s">
        <v>13</v>
      </c>
      <c r="E209" s="1" t="str">
        <f t="shared" si="8"/>
        <v>03</v>
      </c>
      <c r="F209" s="1">
        <v>9</v>
      </c>
      <c r="G209" s="1" t="s">
        <v>14</v>
      </c>
      <c r="I209" s="1" t="s">
        <v>17</v>
      </c>
      <c r="J209" s="4"/>
      <c r="K209" s="3" t="s">
        <v>100</v>
      </c>
      <c r="L209" s="1">
        <v>2012</v>
      </c>
      <c r="M209" s="1" t="s">
        <v>18</v>
      </c>
    </row>
    <row r="210" spans="1:13" ht="43.5">
      <c r="A210" s="1" t="str">
        <f t="shared" si="7"/>
        <v>2022-10-20</v>
      </c>
      <c r="B210" s="1" t="str">
        <f>"2700"</f>
        <v>2700</v>
      </c>
      <c r="C210" s="2" t="s">
        <v>13</v>
      </c>
      <c r="E210" s="1" t="str">
        <f t="shared" si="8"/>
        <v>03</v>
      </c>
      <c r="F210" s="1">
        <v>9</v>
      </c>
      <c r="G210" s="1" t="s">
        <v>14</v>
      </c>
      <c r="I210" s="1" t="s">
        <v>17</v>
      </c>
      <c r="J210" s="4"/>
      <c r="K210" s="3" t="s">
        <v>100</v>
      </c>
      <c r="L210" s="1">
        <v>2012</v>
      </c>
      <c r="M210" s="1" t="s">
        <v>18</v>
      </c>
    </row>
    <row r="211" spans="1:13" ht="43.5">
      <c r="A211" s="1" t="str">
        <f t="shared" si="7"/>
        <v>2022-10-20</v>
      </c>
      <c r="B211" s="1" t="str">
        <f>"2800"</f>
        <v>2800</v>
      </c>
      <c r="C211" s="2" t="s">
        <v>13</v>
      </c>
      <c r="E211" s="1" t="str">
        <f t="shared" si="8"/>
        <v>03</v>
      </c>
      <c r="F211" s="1">
        <v>9</v>
      </c>
      <c r="G211" s="1" t="s">
        <v>14</v>
      </c>
      <c r="I211" s="1" t="s">
        <v>17</v>
      </c>
      <c r="J211" s="4"/>
      <c r="K211" s="3" t="s">
        <v>100</v>
      </c>
      <c r="L211" s="1">
        <v>2012</v>
      </c>
      <c r="M211" s="1" t="s">
        <v>18</v>
      </c>
    </row>
    <row r="212" spans="1:13" ht="43.5">
      <c r="A212" s="1" t="str">
        <f aca="true" t="shared" si="9" ref="A212:A253">"2022-10-21"</f>
        <v>2022-10-21</v>
      </c>
      <c r="B212" s="1" t="str">
        <f>"0500"</f>
        <v>0500</v>
      </c>
      <c r="C212" s="2" t="s">
        <v>13</v>
      </c>
      <c r="E212" s="1" t="str">
        <f t="shared" si="8"/>
        <v>03</v>
      </c>
      <c r="F212" s="1">
        <v>9</v>
      </c>
      <c r="G212" s="1" t="s">
        <v>14</v>
      </c>
      <c r="I212" s="1" t="s">
        <v>17</v>
      </c>
      <c r="J212" s="4"/>
      <c r="K212" s="3" t="s">
        <v>100</v>
      </c>
      <c r="L212" s="1">
        <v>2012</v>
      </c>
      <c r="M212" s="1" t="s">
        <v>18</v>
      </c>
    </row>
    <row r="213" spans="1:13" ht="28.5">
      <c r="A213" s="1" t="str">
        <f t="shared" si="9"/>
        <v>2022-10-21</v>
      </c>
      <c r="B213" s="1" t="str">
        <f>"0600"</f>
        <v>0600</v>
      </c>
      <c r="C213" s="2" t="s">
        <v>19</v>
      </c>
      <c r="D213" s="2" t="s">
        <v>355</v>
      </c>
      <c r="E213" s="1" t="str">
        <f>"02"</f>
        <v>02</v>
      </c>
      <c r="F213" s="1">
        <v>9</v>
      </c>
      <c r="G213" s="1" t="s">
        <v>14</v>
      </c>
      <c r="I213" s="1" t="s">
        <v>17</v>
      </c>
      <c r="J213" s="4"/>
      <c r="K213" s="3" t="s">
        <v>20</v>
      </c>
      <c r="L213" s="1">
        <v>2019</v>
      </c>
      <c r="M213" s="1" t="s">
        <v>18</v>
      </c>
    </row>
    <row r="214" spans="1:13" ht="57.75">
      <c r="A214" s="1" t="str">
        <f t="shared" si="9"/>
        <v>2022-10-21</v>
      </c>
      <c r="B214" s="1" t="str">
        <f>"0625"</f>
        <v>0625</v>
      </c>
      <c r="C214" s="2" t="s">
        <v>23</v>
      </c>
      <c r="D214" s="2" t="s">
        <v>357</v>
      </c>
      <c r="E214" s="1" t="str">
        <f>"02"</f>
        <v>02</v>
      </c>
      <c r="F214" s="1">
        <v>9</v>
      </c>
      <c r="G214" s="1" t="s">
        <v>24</v>
      </c>
      <c r="I214" s="1" t="s">
        <v>17</v>
      </c>
      <c r="J214" s="4"/>
      <c r="K214" s="3" t="s">
        <v>356</v>
      </c>
      <c r="L214" s="1">
        <v>2019</v>
      </c>
      <c r="M214" s="1" t="s">
        <v>27</v>
      </c>
    </row>
    <row r="215" spans="1:13" ht="43.5">
      <c r="A215" s="1" t="str">
        <f t="shared" si="9"/>
        <v>2022-10-21</v>
      </c>
      <c r="B215" s="1" t="str">
        <f>"0650"</f>
        <v>0650</v>
      </c>
      <c r="C215" s="2" t="s">
        <v>28</v>
      </c>
      <c r="D215" s="2" t="s">
        <v>359</v>
      </c>
      <c r="E215" s="1" t="str">
        <f>"01"</f>
        <v>01</v>
      </c>
      <c r="F215" s="1">
        <v>9</v>
      </c>
      <c r="G215" s="1" t="s">
        <v>24</v>
      </c>
      <c r="I215" s="1" t="s">
        <v>17</v>
      </c>
      <c r="J215" s="4"/>
      <c r="K215" s="3" t="s">
        <v>358</v>
      </c>
      <c r="L215" s="1">
        <v>2018</v>
      </c>
      <c r="M215" s="1" t="s">
        <v>31</v>
      </c>
    </row>
    <row r="216" spans="1:13" ht="57.75">
      <c r="A216" s="1" t="str">
        <f t="shared" si="9"/>
        <v>2022-10-21</v>
      </c>
      <c r="B216" s="1" t="str">
        <f>"0715"</f>
        <v>0715</v>
      </c>
      <c r="C216" s="2" t="s">
        <v>32</v>
      </c>
      <c r="D216" s="2" t="s">
        <v>34</v>
      </c>
      <c r="E216" s="1" t="str">
        <f>"02"</f>
        <v>02</v>
      </c>
      <c r="F216" s="1">
        <v>2</v>
      </c>
      <c r="G216" s="1" t="s">
        <v>24</v>
      </c>
      <c r="I216" s="1" t="s">
        <v>17</v>
      </c>
      <c r="J216" s="4"/>
      <c r="K216" s="3" t="s">
        <v>33</v>
      </c>
      <c r="L216" s="1">
        <v>2018</v>
      </c>
      <c r="M216" s="1" t="s">
        <v>35</v>
      </c>
    </row>
    <row r="217" spans="1:13" ht="28.5">
      <c r="A217" s="1" t="str">
        <f t="shared" si="9"/>
        <v>2022-10-21</v>
      </c>
      <c r="B217" s="1" t="str">
        <f>"0730"</f>
        <v>0730</v>
      </c>
      <c r="C217" s="2" t="s">
        <v>36</v>
      </c>
      <c r="D217" s="2" t="s">
        <v>361</v>
      </c>
      <c r="E217" s="1" t="str">
        <f>"01"</f>
        <v>01</v>
      </c>
      <c r="F217" s="1">
        <v>7</v>
      </c>
      <c r="G217" s="1" t="s">
        <v>24</v>
      </c>
      <c r="I217" s="1" t="s">
        <v>17</v>
      </c>
      <c r="J217" s="4"/>
      <c r="K217" s="3" t="s">
        <v>360</v>
      </c>
      <c r="L217" s="1">
        <v>2009</v>
      </c>
      <c r="M217" s="1" t="s">
        <v>27</v>
      </c>
    </row>
    <row r="218" spans="1:13" ht="57.75">
      <c r="A218" s="1" t="str">
        <f t="shared" si="9"/>
        <v>2022-10-21</v>
      </c>
      <c r="B218" s="1" t="str">
        <f>"0755"</f>
        <v>0755</v>
      </c>
      <c r="C218" s="2" t="s">
        <v>39</v>
      </c>
      <c r="D218" s="2" t="s">
        <v>363</v>
      </c>
      <c r="E218" s="1" t="str">
        <f>"02"</f>
        <v>02</v>
      </c>
      <c r="F218" s="1">
        <v>19</v>
      </c>
      <c r="G218" s="1" t="s">
        <v>24</v>
      </c>
      <c r="I218" s="1" t="s">
        <v>17</v>
      </c>
      <c r="J218" s="4"/>
      <c r="K218" s="3" t="s">
        <v>362</v>
      </c>
      <c r="L218" s="1">
        <v>2020</v>
      </c>
      <c r="M218" s="1" t="s">
        <v>31</v>
      </c>
    </row>
    <row r="219" spans="1:13" ht="57.75">
      <c r="A219" s="1" t="str">
        <f t="shared" si="9"/>
        <v>2022-10-21</v>
      </c>
      <c r="B219" s="1" t="str">
        <f>"0805"</f>
        <v>0805</v>
      </c>
      <c r="C219" s="2" t="s">
        <v>43</v>
      </c>
      <c r="D219" s="2" t="s">
        <v>365</v>
      </c>
      <c r="E219" s="1" t="str">
        <f>"01"</f>
        <v>01</v>
      </c>
      <c r="F219" s="1">
        <v>39</v>
      </c>
      <c r="G219" s="1" t="s">
        <v>24</v>
      </c>
      <c r="I219" s="1" t="s">
        <v>17</v>
      </c>
      <c r="J219" s="4"/>
      <c r="K219" s="3" t="s">
        <v>364</v>
      </c>
      <c r="L219" s="1">
        <v>2020</v>
      </c>
      <c r="M219" s="1" t="s">
        <v>31</v>
      </c>
    </row>
    <row r="220" spans="1:13" ht="43.5">
      <c r="A220" s="1" t="str">
        <f t="shared" si="9"/>
        <v>2022-10-21</v>
      </c>
      <c r="B220" s="1" t="str">
        <f>"0815"</f>
        <v>0815</v>
      </c>
      <c r="C220" s="2" t="s">
        <v>46</v>
      </c>
      <c r="D220" s="2" t="s">
        <v>367</v>
      </c>
      <c r="E220" s="1" t="str">
        <f>"01"</f>
        <v>01</v>
      </c>
      <c r="F220" s="1">
        <v>11</v>
      </c>
      <c r="G220" s="1" t="s">
        <v>24</v>
      </c>
      <c r="I220" s="1" t="s">
        <v>17</v>
      </c>
      <c r="J220" s="4"/>
      <c r="K220" s="3" t="s">
        <v>366</v>
      </c>
      <c r="L220" s="1">
        <v>2018</v>
      </c>
      <c r="M220" s="1" t="s">
        <v>49</v>
      </c>
    </row>
    <row r="221" spans="1:14" ht="43.5">
      <c r="A221" s="1" t="str">
        <f t="shared" si="9"/>
        <v>2022-10-21</v>
      </c>
      <c r="B221" s="1" t="str">
        <f>"0820"</f>
        <v>0820</v>
      </c>
      <c r="C221" s="2" t="s">
        <v>50</v>
      </c>
      <c r="D221" s="2" t="s">
        <v>479</v>
      </c>
      <c r="E221" s="1" t="str">
        <f>"01"</f>
        <v>01</v>
      </c>
      <c r="F221" s="1">
        <v>22</v>
      </c>
      <c r="G221" s="1" t="s">
        <v>24</v>
      </c>
      <c r="I221" s="1" t="s">
        <v>17</v>
      </c>
      <c r="J221" s="4"/>
      <c r="K221" s="3" t="s">
        <v>368</v>
      </c>
      <c r="L221" s="1">
        <v>1985</v>
      </c>
      <c r="M221" s="1" t="s">
        <v>52</v>
      </c>
      <c r="N221" s="1" t="s">
        <v>22</v>
      </c>
    </row>
    <row r="222" spans="1:13" ht="57.75">
      <c r="A222" s="1" t="str">
        <f t="shared" si="9"/>
        <v>2022-10-21</v>
      </c>
      <c r="B222" s="1" t="str">
        <f>"0845"</f>
        <v>0845</v>
      </c>
      <c r="C222" s="2" t="s">
        <v>53</v>
      </c>
      <c r="D222" s="2" t="s">
        <v>370</v>
      </c>
      <c r="E222" s="1" t="str">
        <f>"03"</f>
        <v>03</v>
      </c>
      <c r="F222" s="1">
        <v>4</v>
      </c>
      <c r="G222" s="1" t="s">
        <v>14</v>
      </c>
      <c r="H222" s="1" t="s">
        <v>40</v>
      </c>
      <c r="I222" s="1" t="s">
        <v>17</v>
      </c>
      <c r="J222" s="4"/>
      <c r="K222" s="3" t="s">
        <v>369</v>
      </c>
      <c r="L222" s="1">
        <v>2015</v>
      </c>
      <c r="M222" s="1" t="s">
        <v>18</v>
      </c>
    </row>
    <row r="223" spans="1:13" ht="57.75">
      <c r="A223" s="1" t="str">
        <f t="shared" si="9"/>
        <v>2022-10-21</v>
      </c>
      <c r="B223" s="1" t="str">
        <f>"0910"</f>
        <v>0910</v>
      </c>
      <c r="C223" s="2" t="s">
        <v>53</v>
      </c>
      <c r="D223" s="2" t="s">
        <v>372</v>
      </c>
      <c r="E223" s="1" t="str">
        <f>"03"</f>
        <v>03</v>
      </c>
      <c r="F223" s="1">
        <v>5</v>
      </c>
      <c r="G223" s="1" t="s">
        <v>14</v>
      </c>
      <c r="H223" s="1" t="s">
        <v>40</v>
      </c>
      <c r="I223" s="1" t="s">
        <v>17</v>
      </c>
      <c r="J223" s="4"/>
      <c r="K223" s="3" t="s">
        <v>371</v>
      </c>
      <c r="L223" s="1">
        <v>2015</v>
      </c>
      <c r="M223" s="1" t="s">
        <v>18</v>
      </c>
    </row>
    <row r="224" spans="1:13" ht="43.5">
      <c r="A224" s="1" t="str">
        <f t="shared" si="9"/>
        <v>2022-10-21</v>
      </c>
      <c r="B224" s="1" t="str">
        <f>"0935"</f>
        <v>0935</v>
      </c>
      <c r="C224" s="2" t="s">
        <v>58</v>
      </c>
      <c r="D224" s="2" t="s">
        <v>374</v>
      </c>
      <c r="E224" s="1" t="str">
        <f>"05"</f>
        <v>05</v>
      </c>
      <c r="F224" s="1">
        <v>1</v>
      </c>
      <c r="G224" s="1" t="s">
        <v>24</v>
      </c>
      <c r="I224" s="1" t="s">
        <v>17</v>
      </c>
      <c r="J224" s="4"/>
      <c r="K224" s="3" t="s">
        <v>373</v>
      </c>
      <c r="L224" s="1">
        <v>2021</v>
      </c>
      <c r="M224" s="1" t="s">
        <v>31</v>
      </c>
    </row>
    <row r="225" spans="1:14" ht="57.75">
      <c r="A225" s="1" t="str">
        <f t="shared" si="9"/>
        <v>2022-10-21</v>
      </c>
      <c r="B225" s="1" t="str">
        <f>"1000"</f>
        <v>1000</v>
      </c>
      <c r="C225" s="2" t="s">
        <v>337</v>
      </c>
      <c r="D225" s="2" t="s">
        <v>339</v>
      </c>
      <c r="E225" s="1" t="str">
        <f>"01"</f>
        <v>01</v>
      </c>
      <c r="F225" s="1">
        <v>1</v>
      </c>
      <c r="G225" s="1" t="s">
        <v>24</v>
      </c>
      <c r="I225" s="1" t="s">
        <v>17</v>
      </c>
      <c r="J225" s="4"/>
      <c r="K225" s="3" t="s">
        <v>338</v>
      </c>
      <c r="L225" s="1">
        <v>2015</v>
      </c>
      <c r="M225" s="1" t="s">
        <v>27</v>
      </c>
      <c r="N225" s="1" t="s">
        <v>22</v>
      </c>
    </row>
    <row r="226" spans="1:13" ht="72">
      <c r="A226" s="1" t="str">
        <f t="shared" si="9"/>
        <v>2022-10-21</v>
      </c>
      <c r="B226" s="1" t="str">
        <f>"1050"</f>
        <v>1050</v>
      </c>
      <c r="C226" s="2" t="s">
        <v>196</v>
      </c>
      <c r="D226" s="2" t="s">
        <v>376</v>
      </c>
      <c r="E226" s="1" t="str">
        <f>"01"</f>
        <v>01</v>
      </c>
      <c r="F226" s="1">
        <v>5</v>
      </c>
      <c r="G226" s="1" t="s">
        <v>14</v>
      </c>
      <c r="I226" s="1" t="s">
        <v>17</v>
      </c>
      <c r="J226" s="4"/>
      <c r="K226" s="3" t="s">
        <v>375</v>
      </c>
      <c r="L226" s="1">
        <v>2018</v>
      </c>
      <c r="M226" s="1" t="s">
        <v>31</v>
      </c>
    </row>
    <row r="227" spans="1:13" ht="57.75">
      <c r="A227" s="1" t="str">
        <f t="shared" si="9"/>
        <v>2022-10-21</v>
      </c>
      <c r="B227" s="1" t="str">
        <f>"1100"</f>
        <v>1100</v>
      </c>
      <c r="C227" s="2" t="s">
        <v>254</v>
      </c>
      <c r="D227" s="2" t="s">
        <v>341</v>
      </c>
      <c r="E227" s="1" t="str">
        <f>"04"</f>
        <v>04</v>
      </c>
      <c r="F227" s="1">
        <v>1</v>
      </c>
      <c r="G227" s="1" t="s">
        <v>24</v>
      </c>
      <c r="I227" s="1" t="s">
        <v>17</v>
      </c>
      <c r="J227" s="4"/>
      <c r="K227" s="3" t="s">
        <v>340</v>
      </c>
      <c r="L227" s="1">
        <v>2020</v>
      </c>
      <c r="M227" s="1" t="s">
        <v>18</v>
      </c>
    </row>
    <row r="228" spans="1:14" ht="72">
      <c r="A228" s="1" t="str">
        <f t="shared" si="9"/>
        <v>2022-10-21</v>
      </c>
      <c r="B228" s="1" t="str">
        <f>"1200"</f>
        <v>1200</v>
      </c>
      <c r="C228" s="2" t="s">
        <v>377</v>
      </c>
      <c r="E228" s="1" t="str">
        <f>" "</f>
        <v> </v>
      </c>
      <c r="F228" s="1">
        <v>0</v>
      </c>
      <c r="G228" s="1" t="s">
        <v>14</v>
      </c>
      <c r="I228" s="1" t="s">
        <v>17</v>
      </c>
      <c r="J228" s="4"/>
      <c r="K228" s="3" t="s">
        <v>378</v>
      </c>
      <c r="L228" s="1">
        <v>2012</v>
      </c>
      <c r="M228" s="1" t="s">
        <v>18</v>
      </c>
      <c r="N228" s="1" t="s">
        <v>22</v>
      </c>
    </row>
    <row r="229" spans="1:13" ht="28.5">
      <c r="A229" s="1" t="str">
        <f t="shared" si="9"/>
        <v>2022-10-21</v>
      </c>
      <c r="B229" s="1" t="str">
        <f>"1300"</f>
        <v>1300</v>
      </c>
      <c r="C229" s="2" t="s">
        <v>379</v>
      </c>
      <c r="E229" s="1" t="str">
        <f>"2022"</f>
        <v>2022</v>
      </c>
      <c r="F229" s="1">
        <v>0</v>
      </c>
      <c r="G229" s="1" t="s">
        <v>24</v>
      </c>
      <c r="I229" s="1" t="s">
        <v>17</v>
      </c>
      <c r="J229" s="4"/>
      <c r="K229" s="3" t="s">
        <v>380</v>
      </c>
      <c r="L229" s="1">
        <v>2022</v>
      </c>
      <c r="M229" s="1" t="s">
        <v>18</v>
      </c>
    </row>
    <row r="230" spans="1:14" ht="72">
      <c r="A230" s="1" t="str">
        <f t="shared" si="9"/>
        <v>2022-10-21</v>
      </c>
      <c r="B230" s="1" t="str">
        <f>"1320"</f>
        <v>1320</v>
      </c>
      <c r="C230" s="2" t="s">
        <v>381</v>
      </c>
      <c r="E230" s="1" t="str">
        <f>" "</f>
        <v> </v>
      </c>
      <c r="F230" s="1">
        <v>0</v>
      </c>
      <c r="G230" s="1" t="s">
        <v>24</v>
      </c>
      <c r="I230" s="1" t="s">
        <v>17</v>
      </c>
      <c r="J230" s="4"/>
      <c r="K230" s="3" t="s">
        <v>382</v>
      </c>
      <c r="L230" s="1">
        <v>1989</v>
      </c>
      <c r="M230" s="1" t="s">
        <v>18</v>
      </c>
      <c r="N230" s="1" t="s">
        <v>22</v>
      </c>
    </row>
    <row r="231" spans="1:13" ht="43.5">
      <c r="A231" s="1" t="str">
        <f t="shared" si="9"/>
        <v>2022-10-21</v>
      </c>
      <c r="B231" s="1" t="str">
        <f>"1400"</f>
        <v>1400</v>
      </c>
      <c r="C231" s="2" t="s">
        <v>125</v>
      </c>
      <c r="E231" s="1" t="str">
        <f>"04"</f>
        <v>04</v>
      </c>
      <c r="F231" s="1">
        <v>20</v>
      </c>
      <c r="G231" s="1" t="s">
        <v>14</v>
      </c>
      <c r="H231" s="1" t="s">
        <v>383</v>
      </c>
      <c r="I231" s="1" t="s">
        <v>17</v>
      </c>
      <c r="J231" s="4"/>
      <c r="K231" s="3" t="s">
        <v>384</v>
      </c>
      <c r="L231" s="1">
        <v>2022</v>
      </c>
      <c r="M231" s="1" t="s">
        <v>49</v>
      </c>
    </row>
    <row r="232" spans="1:13" ht="72">
      <c r="A232" s="1" t="str">
        <f t="shared" si="9"/>
        <v>2022-10-21</v>
      </c>
      <c r="B232" s="1" t="str">
        <f>"1430"</f>
        <v>1430</v>
      </c>
      <c r="C232" s="2" t="s">
        <v>127</v>
      </c>
      <c r="D232" s="2" t="s">
        <v>386</v>
      </c>
      <c r="E232" s="1" t="str">
        <f>"04"</f>
        <v>04</v>
      </c>
      <c r="F232" s="1">
        <v>5</v>
      </c>
      <c r="G232" s="1" t="s">
        <v>24</v>
      </c>
      <c r="I232" s="1" t="s">
        <v>17</v>
      </c>
      <c r="J232" s="4"/>
      <c r="K232" s="3" t="s">
        <v>385</v>
      </c>
      <c r="L232" s="1">
        <v>0</v>
      </c>
      <c r="M232" s="1" t="s">
        <v>18</v>
      </c>
    </row>
    <row r="233" spans="1:13" ht="43.5">
      <c r="A233" s="1" t="str">
        <f t="shared" si="9"/>
        <v>2022-10-21</v>
      </c>
      <c r="B233" s="1" t="str">
        <f>"1500"</f>
        <v>1500</v>
      </c>
      <c r="C233" s="2" t="s">
        <v>53</v>
      </c>
      <c r="D233" s="2" t="s">
        <v>388</v>
      </c>
      <c r="E233" s="1" t="str">
        <f>"02"</f>
        <v>02</v>
      </c>
      <c r="F233" s="1">
        <v>6</v>
      </c>
      <c r="G233" s="1" t="s">
        <v>14</v>
      </c>
      <c r="H233" s="1" t="s">
        <v>40</v>
      </c>
      <c r="I233" s="1" t="s">
        <v>17</v>
      </c>
      <c r="J233" s="4"/>
      <c r="K233" s="3" t="s">
        <v>387</v>
      </c>
      <c r="L233" s="1">
        <v>2014</v>
      </c>
      <c r="M233" s="1" t="s">
        <v>18</v>
      </c>
    </row>
    <row r="234" spans="1:13" ht="57.75">
      <c r="A234" s="1" t="str">
        <f t="shared" si="9"/>
        <v>2022-10-21</v>
      </c>
      <c r="B234" s="1" t="str">
        <f>"1525"</f>
        <v>1525</v>
      </c>
      <c r="C234" s="2" t="s">
        <v>58</v>
      </c>
      <c r="D234" s="2" t="s">
        <v>390</v>
      </c>
      <c r="E234" s="1" t="str">
        <f>"03"</f>
        <v>03</v>
      </c>
      <c r="F234" s="1">
        <v>13</v>
      </c>
      <c r="G234" s="1" t="s">
        <v>24</v>
      </c>
      <c r="I234" s="1" t="s">
        <v>17</v>
      </c>
      <c r="J234" s="4"/>
      <c r="K234" s="3" t="s">
        <v>389</v>
      </c>
      <c r="L234" s="1">
        <v>2019</v>
      </c>
      <c r="M234" s="1" t="s">
        <v>31</v>
      </c>
    </row>
    <row r="235" spans="1:13" ht="57.75">
      <c r="A235" s="1" t="str">
        <f t="shared" si="9"/>
        <v>2022-10-21</v>
      </c>
      <c r="B235" s="1" t="str">
        <f>"1550"</f>
        <v>1550</v>
      </c>
      <c r="C235" s="2" t="s">
        <v>43</v>
      </c>
      <c r="D235" s="2" t="s">
        <v>365</v>
      </c>
      <c r="E235" s="1" t="str">
        <f>"01"</f>
        <v>01</v>
      </c>
      <c r="F235" s="1">
        <v>39</v>
      </c>
      <c r="G235" s="1" t="s">
        <v>24</v>
      </c>
      <c r="I235" s="1" t="s">
        <v>17</v>
      </c>
      <c r="J235" s="4"/>
      <c r="K235" s="3" t="s">
        <v>364</v>
      </c>
      <c r="L235" s="1">
        <v>2020</v>
      </c>
      <c r="M235" s="1" t="s">
        <v>31</v>
      </c>
    </row>
    <row r="236" spans="1:13" ht="72">
      <c r="A236" s="1" t="str">
        <f t="shared" si="9"/>
        <v>2022-10-21</v>
      </c>
      <c r="B236" s="1" t="str">
        <f>"1600"</f>
        <v>1600</v>
      </c>
      <c r="C236" s="2" t="s">
        <v>39</v>
      </c>
      <c r="D236" s="2" t="s">
        <v>241</v>
      </c>
      <c r="E236" s="1" t="str">
        <f>"02"</f>
        <v>02</v>
      </c>
      <c r="F236" s="1">
        <v>17</v>
      </c>
      <c r="G236" s="1" t="s">
        <v>24</v>
      </c>
      <c r="I236" s="1" t="s">
        <v>17</v>
      </c>
      <c r="J236" s="4"/>
      <c r="K236" s="3" t="s">
        <v>240</v>
      </c>
      <c r="L236" s="1">
        <v>2020</v>
      </c>
      <c r="M236" s="1" t="s">
        <v>31</v>
      </c>
    </row>
    <row r="237" spans="1:14" ht="28.5">
      <c r="A237" s="1" t="str">
        <f t="shared" si="9"/>
        <v>2022-10-21</v>
      </c>
      <c r="B237" s="1" t="str">
        <f>"1610"</f>
        <v>1610</v>
      </c>
      <c r="C237" s="2" t="s">
        <v>136</v>
      </c>
      <c r="D237" s="2" t="s">
        <v>392</v>
      </c>
      <c r="E237" s="1" t="str">
        <f>"01"</f>
        <v>01</v>
      </c>
      <c r="F237" s="1">
        <v>6</v>
      </c>
      <c r="G237" s="1" t="s">
        <v>14</v>
      </c>
      <c r="H237" s="1" t="s">
        <v>82</v>
      </c>
      <c r="I237" s="1" t="s">
        <v>17</v>
      </c>
      <c r="J237" s="4"/>
      <c r="K237" s="3" t="s">
        <v>391</v>
      </c>
      <c r="L237" s="1">
        <v>2017</v>
      </c>
      <c r="M237" s="1" t="s">
        <v>18</v>
      </c>
      <c r="N237" s="1" t="s">
        <v>22</v>
      </c>
    </row>
    <row r="238" spans="1:14" ht="43.5">
      <c r="A238" s="1" t="str">
        <f t="shared" si="9"/>
        <v>2022-10-21</v>
      </c>
      <c r="B238" s="1" t="str">
        <f>"1635"</f>
        <v>1635</v>
      </c>
      <c r="C238" s="2" t="s">
        <v>139</v>
      </c>
      <c r="D238" s="2" t="s">
        <v>394</v>
      </c>
      <c r="E238" s="1" t="str">
        <f>"01"</f>
        <v>01</v>
      </c>
      <c r="F238" s="1">
        <v>2</v>
      </c>
      <c r="G238" s="1" t="s">
        <v>24</v>
      </c>
      <c r="I238" s="1" t="s">
        <v>17</v>
      </c>
      <c r="J238" s="4"/>
      <c r="K238" s="3" t="s">
        <v>393</v>
      </c>
      <c r="L238" s="1">
        <v>1985</v>
      </c>
      <c r="M238" s="1" t="s">
        <v>52</v>
      </c>
      <c r="N238" s="1" t="s">
        <v>22</v>
      </c>
    </row>
    <row r="239" spans="1:13" ht="43.5">
      <c r="A239" s="1" t="str">
        <f t="shared" si="9"/>
        <v>2022-10-21</v>
      </c>
      <c r="B239" s="1" t="str">
        <f>"1700"</f>
        <v>1700</v>
      </c>
      <c r="C239" s="2" t="s">
        <v>142</v>
      </c>
      <c r="D239" s="2" t="s">
        <v>396</v>
      </c>
      <c r="E239" s="1" t="str">
        <f>"2020"</f>
        <v>2020</v>
      </c>
      <c r="F239" s="1">
        <v>3</v>
      </c>
      <c r="G239" s="1" t="s">
        <v>14</v>
      </c>
      <c r="I239" s="1" t="s">
        <v>17</v>
      </c>
      <c r="J239" s="4"/>
      <c r="K239" s="3" t="s">
        <v>395</v>
      </c>
      <c r="L239" s="1">
        <v>2021</v>
      </c>
      <c r="M239" s="1" t="s">
        <v>18</v>
      </c>
    </row>
    <row r="240" spans="1:13" ht="57.75">
      <c r="A240" s="1" t="str">
        <f t="shared" si="9"/>
        <v>2022-10-21</v>
      </c>
      <c r="B240" s="1" t="str">
        <f>"1715"</f>
        <v>1715</v>
      </c>
      <c r="C240" s="2" t="s">
        <v>145</v>
      </c>
      <c r="D240" s="2" t="s">
        <v>398</v>
      </c>
      <c r="E240" s="1" t="str">
        <f>"2020"</f>
        <v>2020</v>
      </c>
      <c r="F240" s="1">
        <v>4</v>
      </c>
      <c r="G240" s="1" t="s">
        <v>14</v>
      </c>
      <c r="H240" s="1" t="s">
        <v>82</v>
      </c>
      <c r="I240" s="1" t="s">
        <v>17</v>
      </c>
      <c r="J240" s="4"/>
      <c r="K240" s="3" t="s">
        <v>397</v>
      </c>
      <c r="L240" s="1">
        <v>2021</v>
      </c>
      <c r="M240" s="1" t="s">
        <v>18</v>
      </c>
    </row>
    <row r="241" spans="1:14" ht="57.75">
      <c r="A241" s="7" t="str">
        <f t="shared" si="9"/>
        <v>2022-10-21</v>
      </c>
      <c r="B241" s="7" t="str">
        <f>"1730"</f>
        <v>1730</v>
      </c>
      <c r="C241" s="8" t="s">
        <v>399</v>
      </c>
      <c r="D241" s="8"/>
      <c r="E241" s="7" t="str">
        <f>"2022"</f>
        <v>2022</v>
      </c>
      <c r="F241" s="7">
        <v>40</v>
      </c>
      <c r="G241" s="7" t="s">
        <v>62</v>
      </c>
      <c r="H241" s="7"/>
      <c r="I241" s="7" t="s">
        <v>17</v>
      </c>
      <c r="J241" s="5" t="s">
        <v>494</v>
      </c>
      <c r="K241" s="6" t="s">
        <v>86</v>
      </c>
      <c r="L241" s="7">
        <v>2022</v>
      </c>
      <c r="M241" s="7" t="s">
        <v>18</v>
      </c>
      <c r="N241" s="7"/>
    </row>
    <row r="242" spans="1:13" ht="28.5">
      <c r="A242" s="1" t="str">
        <f t="shared" si="9"/>
        <v>2022-10-21</v>
      </c>
      <c r="B242" s="1" t="str">
        <f>"1800"</f>
        <v>1800</v>
      </c>
      <c r="C242" s="2" t="s">
        <v>150</v>
      </c>
      <c r="D242" s="2" t="s">
        <v>401</v>
      </c>
      <c r="E242" s="1" t="str">
        <f>"2020"</f>
        <v>2020</v>
      </c>
      <c r="F242" s="1">
        <v>7</v>
      </c>
      <c r="G242" s="1" t="s">
        <v>24</v>
      </c>
      <c r="I242" s="1" t="s">
        <v>17</v>
      </c>
      <c r="J242" s="4"/>
      <c r="K242" s="3" t="s">
        <v>400</v>
      </c>
      <c r="L242" s="1">
        <v>2020</v>
      </c>
      <c r="M242" s="1" t="s">
        <v>18</v>
      </c>
    </row>
    <row r="243" spans="1:14" ht="72">
      <c r="A243" s="7" t="str">
        <f t="shared" si="9"/>
        <v>2022-10-21</v>
      </c>
      <c r="B243" s="7" t="str">
        <f>"1840"</f>
        <v>1840</v>
      </c>
      <c r="C243" s="8" t="s">
        <v>337</v>
      </c>
      <c r="D243" s="8" t="s">
        <v>403</v>
      </c>
      <c r="E243" s="7" t="str">
        <f>"01"</f>
        <v>01</v>
      </c>
      <c r="F243" s="7">
        <v>2</v>
      </c>
      <c r="G243" s="7" t="s">
        <v>24</v>
      </c>
      <c r="H243" s="7"/>
      <c r="I243" s="7" t="s">
        <v>17</v>
      </c>
      <c r="J243" s="5" t="s">
        <v>481</v>
      </c>
      <c r="K243" s="6" t="s">
        <v>402</v>
      </c>
      <c r="L243" s="7">
        <v>2015</v>
      </c>
      <c r="M243" s="7" t="s">
        <v>27</v>
      </c>
      <c r="N243" s="7" t="s">
        <v>22</v>
      </c>
    </row>
    <row r="244" spans="1:14" ht="72">
      <c r="A244" s="7" t="str">
        <f t="shared" si="9"/>
        <v>2022-10-21</v>
      </c>
      <c r="B244" s="7" t="str">
        <f>"1930"</f>
        <v>1930</v>
      </c>
      <c r="C244" s="8" t="s">
        <v>404</v>
      </c>
      <c r="D244" s="8" t="s">
        <v>64</v>
      </c>
      <c r="E244" s="7" t="str">
        <f>" "</f>
        <v> </v>
      </c>
      <c r="F244" s="7">
        <v>0</v>
      </c>
      <c r="G244" s="7" t="s">
        <v>14</v>
      </c>
      <c r="H244" s="7" t="s">
        <v>82</v>
      </c>
      <c r="I244" s="7" t="s">
        <v>17</v>
      </c>
      <c r="J244" s="5" t="s">
        <v>495</v>
      </c>
      <c r="K244" s="6" t="s">
        <v>405</v>
      </c>
      <c r="L244" s="7">
        <v>2008</v>
      </c>
      <c r="M244" s="7" t="s">
        <v>27</v>
      </c>
      <c r="N244" s="7"/>
    </row>
    <row r="245" spans="1:14" ht="43.5">
      <c r="A245" s="7" t="str">
        <f t="shared" si="9"/>
        <v>2022-10-21</v>
      </c>
      <c r="B245" s="7" t="str">
        <f>"2120"</f>
        <v>2120</v>
      </c>
      <c r="C245" s="8" t="s">
        <v>406</v>
      </c>
      <c r="D245" s="8" t="s">
        <v>408</v>
      </c>
      <c r="E245" s="7" t="str">
        <f>"01"</f>
        <v>01</v>
      </c>
      <c r="F245" s="7">
        <v>4</v>
      </c>
      <c r="G245" s="7" t="s">
        <v>24</v>
      </c>
      <c r="H245" s="7"/>
      <c r="I245" s="7" t="s">
        <v>17</v>
      </c>
      <c r="J245" s="5" t="s">
        <v>496</v>
      </c>
      <c r="K245" s="6" t="s">
        <v>407</v>
      </c>
      <c r="L245" s="7">
        <v>2019</v>
      </c>
      <c r="M245" s="7" t="s">
        <v>18</v>
      </c>
      <c r="N245" s="7"/>
    </row>
    <row r="246" spans="1:14" ht="72">
      <c r="A246" s="7" t="str">
        <f t="shared" si="9"/>
        <v>2022-10-21</v>
      </c>
      <c r="B246" s="7" t="str">
        <f>"2130"</f>
        <v>2130</v>
      </c>
      <c r="C246" s="8" t="s">
        <v>254</v>
      </c>
      <c r="D246" s="8" t="s">
        <v>410</v>
      </c>
      <c r="E246" s="7" t="str">
        <f>"02"</f>
        <v>02</v>
      </c>
      <c r="F246" s="7">
        <v>3</v>
      </c>
      <c r="G246" s="7" t="s">
        <v>14</v>
      </c>
      <c r="H246" s="7" t="s">
        <v>82</v>
      </c>
      <c r="I246" s="7" t="s">
        <v>17</v>
      </c>
      <c r="J246" s="5" t="s">
        <v>492</v>
      </c>
      <c r="K246" s="6" t="s">
        <v>409</v>
      </c>
      <c r="L246" s="7">
        <v>2018</v>
      </c>
      <c r="M246" s="7" t="s">
        <v>18</v>
      </c>
      <c r="N246" s="7" t="s">
        <v>22</v>
      </c>
    </row>
    <row r="247" spans="1:14" ht="57.75">
      <c r="A247" s="7" t="str">
        <f t="shared" si="9"/>
        <v>2022-10-21</v>
      </c>
      <c r="B247" s="7" t="str">
        <f>"2230"</f>
        <v>2230</v>
      </c>
      <c r="C247" s="8" t="s">
        <v>411</v>
      </c>
      <c r="D247" s="8"/>
      <c r="E247" s="7" t="str">
        <f>"2021"</f>
        <v>2021</v>
      </c>
      <c r="F247" s="7">
        <v>3</v>
      </c>
      <c r="G247" s="7" t="s">
        <v>24</v>
      </c>
      <c r="H247" s="7"/>
      <c r="I247" s="7" t="s">
        <v>17</v>
      </c>
      <c r="J247" s="5" t="s">
        <v>497</v>
      </c>
      <c r="K247" s="6" t="s">
        <v>412</v>
      </c>
      <c r="L247" s="7">
        <v>2021</v>
      </c>
      <c r="M247" s="7" t="s">
        <v>18</v>
      </c>
      <c r="N247" s="7"/>
    </row>
    <row r="248" spans="1:13" ht="72">
      <c r="A248" s="1" t="str">
        <f t="shared" si="9"/>
        <v>2022-10-21</v>
      </c>
      <c r="B248" s="1" t="str">
        <f>"2330"</f>
        <v>2330</v>
      </c>
      <c r="C248" s="2" t="s">
        <v>169</v>
      </c>
      <c r="D248" s="2" t="s">
        <v>414</v>
      </c>
      <c r="E248" s="1" t="str">
        <f>"02"</f>
        <v>02</v>
      </c>
      <c r="F248" s="1">
        <v>2</v>
      </c>
      <c r="G248" s="1" t="s">
        <v>14</v>
      </c>
      <c r="I248" s="1" t="s">
        <v>17</v>
      </c>
      <c r="J248" s="4"/>
      <c r="K248" s="3" t="s">
        <v>413</v>
      </c>
      <c r="L248" s="1">
        <v>2020</v>
      </c>
      <c r="M248" s="1" t="s">
        <v>18</v>
      </c>
    </row>
    <row r="249" spans="1:13" ht="43.5">
      <c r="A249" s="1" t="str">
        <f t="shared" si="9"/>
        <v>2022-10-21</v>
      </c>
      <c r="B249" s="1" t="str">
        <f>"2400"</f>
        <v>2400</v>
      </c>
      <c r="C249" s="2" t="s">
        <v>13</v>
      </c>
      <c r="E249" s="1" t="str">
        <f aca="true" t="shared" si="10" ref="E249:E254">"03"</f>
        <v>03</v>
      </c>
      <c r="F249" s="1">
        <v>10</v>
      </c>
      <c r="G249" s="1" t="s">
        <v>14</v>
      </c>
      <c r="I249" s="1" t="s">
        <v>17</v>
      </c>
      <c r="J249" s="4"/>
      <c r="K249" s="3" t="s">
        <v>100</v>
      </c>
      <c r="L249" s="1">
        <v>2012</v>
      </c>
      <c r="M249" s="1" t="s">
        <v>18</v>
      </c>
    </row>
    <row r="250" spans="1:13" ht="43.5">
      <c r="A250" s="1" t="str">
        <f t="shared" si="9"/>
        <v>2022-10-21</v>
      </c>
      <c r="B250" s="1" t="str">
        <f>"2500"</f>
        <v>2500</v>
      </c>
      <c r="C250" s="2" t="s">
        <v>13</v>
      </c>
      <c r="E250" s="1" t="str">
        <f t="shared" si="10"/>
        <v>03</v>
      </c>
      <c r="F250" s="1">
        <v>10</v>
      </c>
      <c r="G250" s="1" t="s">
        <v>14</v>
      </c>
      <c r="I250" s="1" t="s">
        <v>17</v>
      </c>
      <c r="J250" s="4"/>
      <c r="K250" s="3" t="s">
        <v>100</v>
      </c>
      <c r="L250" s="1">
        <v>2012</v>
      </c>
      <c r="M250" s="1" t="s">
        <v>18</v>
      </c>
    </row>
    <row r="251" spans="1:13" ht="43.5">
      <c r="A251" s="1" t="str">
        <f t="shared" si="9"/>
        <v>2022-10-21</v>
      </c>
      <c r="B251" s="1" t="str">
        <f>"2600"</f>
        <v>2600</v>
      </c>
      <c r="C251" s="2" t="s">
        <v>13</v>
      </c>
      <c r="E251" s="1" t="str">
        <f t="shared" si="10"/>
        <v>03</v>
      </c>
      <c r="F251" s="1">
        <v>10</v>
      </c>
      <c r="G251" s="1" t="s">
        <v>14</v>
      </c>
      <c r="I251" s="1" t="s">
        <v>17</v>
      </c>
      <c r="J251" s="4"/>
      <c r="K251" s="3" t="s">
        <v>100</v>
      </c>
      <c r="L251" s="1">
        <v>2012</v>
      </c>
      <c r="M251" s="1" t="s">
        <v>18</v>
      </c>
    </row>
    <row r="252" spans="1:13" ht="43.5">
      <c r="A252" s="1" t="str">
        <f t="shared" si="9"/>
        <v>2022-10-21</v>
      </c>
      <c r="B252" s="1" t="str">
        <f>"2700"</f>
        <v>2700</v>
      </c>
      <c r="C252" s="2" t="s">
        <v>13</v>
      </c>
      <c r="E252" s="1" t="str">
        <f t="shared" si="10"/>
        <v>03</v>
      </c>
      <c r="F252" s="1">
        <v>10</v>
      </c>
      <c r="G252" s="1" t="s">
        <v>14</v>
      </c>
      <c r="I252" s="1" t="s">
        <v>17</v>
      </c>
      <c r="J252" s="4"/>
      <c r="K252" s="3" t="s">
        <v>100</v>
      </c>
      <c r="L252" s="1">
        <v>2012</v>
      </c>
      <c r="M252" s="1" t="s">
        <v>18</v>
      </c>
    </row>
    <row r="253" spans="1:13" ht="43.5">
      <c r="A253" s="1" t="str">
        <f t="shared" si="9"/>
        <v>2022-10-21</v>
      </c>
      <c r="B253" s="1" t="str">
        <f>"2800"</f>
        <v>2800</v>
      </c>
      <c r="C253" s="2" t="s">
        <v>13</v>
      </c>
      <c r="E253" s="1" t="str">
        <f t="shared" si="10"/>
        <v>03</v>
      </c>
      <c r="F253" s="1">
        <v>10</v>
      </c>
      <c r="G253" s="1" t="s">
        <v>14</v>
      </c>
      <c r="I253" s="1" t="s">
        <v>17</v>
      </c>
      <c r="J253" s="4"/>
      <c r="K253" s="3" t="s">
        <v>100</v>
      </c>
      <c r="L253" s="1">
        <v>2012</v>
      </c>
      <c r="M253" s="1" t="s">
        <v>18</v>
      </c>
    </row>
    <row r="254" spans="1:13" ht="43.5">
      <c r="A254" s="1" t="str">
        <f aca="true" t="shared" si="11" ref="A254:A286">"2022-10-22"</f>
        <v>2022-10-22</v>
      </c>
      <c r="B254" s="1" t="str">
        <f>"0500"</f>
        <v>0500</v>
      </c>
      <c r="C254" s="2" t="s">
        <v>13</v>
      </c>
      <c r="E254" s="1" t="str">
        <f t="shared" si="10"/>
        <v>03</v>
      </c>
      <c r="F254" s="1">
        <v>10</v>
      </c>
      <c r="G254" s="1" t="s">
        <v>14</v>
      </c>
      <c r="I254" s="1" t="s">
        <v>17</v>
      </c>
      <c r="J254" s="4"/>
      <c r="K254" s="3" t="s">
        <v>100</v>
      </c>
      <c r="L254" s="1">
        <v>2012</v>
      </c>
      <c r="M254" s="1" t="s">
        <v>18</v>
      </c>
    </row>
    <row r="255" spans="1:13" ht="28.5">
      <c r="A255" s="1" t="str">
        <f t="shared" si="11"/>
        <v>2022-10-22</v>
      </c>
      <c r="B255" s="1" t="str">
        <f>"0600"</f>
        <v>0600</v>
      </c>
      <c r="C255" s="2" t="s">
        <v>19</v>
      </c>
      <c r="D255" s="2" t="s">
        <v>415</v>
      </c>
      <c r="E255" s="1" t="str">
        <f>"02"</f>
        <v>02</v>
      </c>
      <c r="F255" s="1">
        <v>10</v>
      </c>
      <c r="G255" s="1" t="s">
        <v>24</v>
      </c>
      <c r="I255" s="1" t="s">
        <v>17</v>
      </c>
      <c r="J255" s="4"/>
      <c r="K255" s="3" t="s">
        <v>20</v>
      </c>
      <c r="L255" s="1">
        <v>2019</v>
      </c>
      <c r="M255" s="1" t="s">
        <v>18</v>
      </c>
    </row>
    <row r="256" spans="1:13" ht="57.75">
      <c r="A256" s="1" t="str">
        <f t="shared" si="11"/>
        <v>2022-10-22</v>
      </c>
      <c r="B256" s="1" t="str">
        <f>"0625"</f>
        <v>0625</v>
      </c>
      <c r="C256" s="2" t="s">
        <v>23</v>
      </c>
      <c r="D256" s="2" t="s">
        <v>417</v>
      </c>
      <c r="E256" s="1" t="str">
        <f>"02"</f>
        <v>02</v>
      </c>
      <c r="F256" s="1">
        <v>10</v>
      </c>
      <c r="G256" s="1" t="s">
        <v>24</v>
      </c>
      <c r="I256" s="1" t="s">
        <v>17</v>
      </c>
      <c r="J256" s="4"/>
      <c r="K256" s="3" t="s">
        <v>416</v>
      </c>
      <c r="L256" s="1">
        <v>2019</v>
      </c>
      <c r="M256" s="1" t="s">
        <v>27</v>
      </c>
    </row>
    <row r="257" spans="1:13" ht="57.75">
      <c r="A257" s="1" t="str">
        <f t="shared" si="11"/>
        <v>2022-10-22</v>
      </c>
      <c r="B257" s="1" t="str">
        <f>"0650"</f>
        <v>0650</v>
      </c>
      <c r="C257" s="2" t="s">
        <v>28</v>
      </c>
      <c r="D257" s="2" t="s">
        <v>419</v>
      </c>
      <c r="E257" s="1" t="str">
        <f>"01"</f>
        <v>01</v>
      </c>
      <c r="F257" s="1">
        <v>10</v>
      </c>
      <c r="G257" s="1" t="s">
        <v>24</v>
      </c>
      <c r="I257" s="1" t="s">
        <v>17</v>
      </c>
      <c r="J257" s="4"/>
      <c r="K257" s="3" t="s">
        <v>418</v>
      </c>
      <c r="L257" s="1">
        <v>2018</v>
      </c>
      <c r="M257" s="1" t="s">
        <v>31</v>
      </c>
    </row>
    <row r="258" spans="1:13" ht="28.5">
      <c r="A258" s="1" t="str">
        <f t="shared" si="11"/>
        <v>2022-10-22</v>
      </c>
      <c r="B258" s="1" t="str">
        <f>"0715"</f>
        <v>0715</v>
      </c>
      <c r="C258" s="2" t="s">
        <v>32</v>
      </c>
      <c r="D258" s="2" t="s">
        <v>107</v>
      </c>
      <c r="E258" s="1" t="str">
        <f>"02"</f>
        <v>02</v>
      </c>
      <c r="F258" s="1">
        <v>3</v>
      </c>
      <c r="G258" s="1" t="s">
        <v>24</v>
      </c>
      <c r="I258" s="1" t="s">
        <v>17</v>
      </c>
      <c r="J258" s="4"/>
      <c r="K258" s="3" t="s">
        <v>106</v>
      </c>
      <c r="L258" s="1">
        <v>2018</v>
      </c>
      <c r="M258" s="1" t="s">
        <v>35</v>
      </c>
    </row>
    <row r="259" spans="1:13" ht="28.5">
      <c r="A259" s="1" t="str">
        <f t="shared" si="11"/>
        <v>2022-10-22</v>
      </c>
      <c r="B259" s="1" t="str">
        <f>"0730"</f>
        <v>0730</v>
      </c>
      <c r="C259" s="2" t="s">
        <v>36</v>
      </c>
      <c r="D259" s="2" t="s">
        <v>421</v>
      </c>
      <c r="E259" s="1" t="str">
        <f>"01"</f>
        <v>01</v>
      </c>
      <c r="F259" s="1">
        <v>8</v>
      </c>
      <c r="G259" s="1" t="s">
        <v>24</v>
      </c>
      <c r="I259" s="1" t="s">
        <v>17</v>
      </c>
      <c r="J259" s="4"/>
      <c r="K259" s="3" t="s">
        <v>420</v>
      </c>
      <c r="L259" s="1">
        <v>2009</v>
      </c>
      <c r="M259" s="1" t="s">
        <v>27</v>
      </c>
    </row>
    <row r="260" spans="1:13" ht="57.75">
      <c r="A260" s="1" t="str">
        <f t="shared" si="11"/>
        <v>2022-10-22</v>
      </c>
      <c r="B260" s="1" t="str">
        <f>"0755"</f>
        <v>0755</v>
      </c>
      <c r="C260" s="2" t="s">
        <v>39</v>
      </c>
      <c r="D260" s="2" t="s">
        <v>423</v>
      </c>
      <c r="E260" s="1" t="str">
        <f>"02"</f>
        <v>02</v>
      </c>
      <c r="F260" s="1">
        <v>20</v>
      </c>
      <c r="G260" s="1" t="s">
        <v>24</v>
      </c>
      <c r="I260" s="1" t="s">
        <v>17</v>
      </c>
      <c r="J260" s="4"/>
      <c r="K260" s="3" t="s">
        <v>422</v>
      </c>
      <c r="L260" s="1">
        <v>2020</v>
      </c>
      <c r="M260" s="1" t="s">
        <v>31</v>
      </c>
    </row>
    <row r="261" spans="1:13" ht="57.75">
      <c r="A261" s="1" t="str">
        <f t="shared" si="11"/>
        <v>2022-10-22</v>
      </c>
      <c r="B261" s="1" t="str">
        <f>"0805"</f>
        <v>0805</v>
      </c>
      <c r="C261" s="2" t="s">
        <v>43</v>
      </c>
      <c r="D261" s="2" t="s">
        <v>425</v>
      </c>
      <c r="E261" s="1" t="str">
        <f>"01"</f>
        <v>01</v>
      </c>
      <c r="F261" s="1">
        <v>40</v>
      </c>
      <c r="G261" s="1" t="s">
        <v>24</v>
      </c>
      <c r="I261" s="1" t="s">
        <v>17</v>
      </c>
      <c r="J261" s="4"/>
      <c r="K261" s="3" t="s">
        <v>424</v>
      </c>
      <c r="L261" s="1">
        <v>2020</v>
      </c>
      <c r="M261" s="1" t="s">
        <v>31</v>
      </c>
    </row>
    <row r="262" spans="1:13" ht="57.75">
      <c r="A262" s="1" t="str">
        <f t="shared" si="11"/>
        <v>2022-10-22</v>
      </c>
      <c r="B262" s="1" t="str">
        <f>"0815"</f>
        <v>0815</v>
      </c>
      <c r="C262" s="2" t="s">
        <v>46</v>
      </c>
      <c r="D262" s="2" t="s">
        <v>427</v>
      </c>
      <c r="E262" s="1" t="str">
        <f>"01"</f>
        <v>01</v>
      </c>
      <c r="F262" s="1">
        <v>12</v>
      </c>
      <c r="G262" s="1" t="s">
        <v>24</v>
      </c>
      <c r="I262" s="1" t="s">
        <v>17</v>
      </c>
      <c r="J262" s="4"/>
      <c r="K262" s="3" t="s">
        <v>426</v>
      </c>
      <c r="L262" s="1">
        <v>2018</v>
      </c>
      <c r="M262" s="1" t="s">
        <v>49</v>
      </c>
    </row>
    <row r="263" spans="1:14" ht="72">
      <c r="A263" s="1" t="str">
        <f t="shared" si="11"/>
        <v>2022-10-22</v>
      </c>
      <c r="B263" s="1" t="str">
        <f>"0820"</f>
        <v>0820</v>
      </c>
      <c r="C263" s="2" t="s">
        <v>50</v>
      </c>
      <c r="D263" s="2" t="s">
        <v>429</v>
      </c>
      <c r="E263" s="1" t="str">
        <f>"01"</f>
        <v>01</v>
      </c>
      <c r="F263" s="1">
        <v>23</v>
      </c>
      <c r="G263" s="1" t="s">
        <v>24</v>
      </c>
      <c r="I263" s="1" t="s">
        <v>17</v>
      </c>
      <c r="J263" s="4"/>
      <c r="K263" s="3" t="s">
        <v>428</v>
      </c>
      <c r="L263" s="1">
        <v>1985</v>
      </c>
      <c r="M263" s="1" t="s">
        <v>52</v>
      </c>
      <c r="N263" s="1" t="s">
        <v>22</v>
      </c>
    </row>
    <row r="264" spans="1:13" ht="57.75">
      <c r="A264" s="1" t="str">
        <f t="shared" si="11"/>
        <v>2022-10-22</v>
      </c>
      <c r="B264" s="1" t="str">
        <f>"0845"</f>
        <v>0845</v>
      </c>
      <c r="C264" s="2" t="s">
        <v>53</v>
      </c>
      <c r="D264" s="2" t="s">
        <v>431</v>
      </c>
      <c r="E264" s="1" t="str">
        <f>"03"</f>
        <v>03</v>
      </c>
      <c r="F264" s="1">
        <v>6</v>
      </c>
      <c r="G264" s="1" t="s">
        <v>14</v>
      </c>
      <c r="H264" s="1" t="s">
        <v>40</v>
      </c>
      <c r="I264" s="1" t="s">
        <v>17</v>
      </c>
      <c r="J264" s="4"/>
      <c r="K264" s="3" t="s">
        <v>430</v>
      </c>
      <c r="L264" s="1">
        <v>2015</v>
      </c>
      <c r="M264" s="1" t="s">
        <v>18</v>
      </c>
    </row>
    <row r="265" spans="1:13" ht="57.75">
      <c r="A265" s="1" t="str">
        <f t="shared" si="11"/>
        <v>2022-10-22</v>
      </c>
      <c r="B265" s="1" t="str">
        <f>"0910"</f>
        <v>0910</v>
      </c>
      <c r="C265" s="2" t="s">
        <v>53</v>
      </c>
      <c r="D265" s="2" t="s">
        <v>433</v>
      </c>
      <c r="E265" s="1" t="str">
        <f>"03"</f>
        <v>03</v>
      </c>
      <c r="F265" s="1">
        <v>7</v>
      </c>
      <c r="G265" s="1" t="s">
        <v>14</v>
      </c>
      <c r="I265" s="1" t="s">
        <v>17</v>
      </c>
      <c r="J265" s="4"/>
      <c r="K265" s="3" t="s">
        <v>432</v>
      </c>
      <c r="L265" s="1">
        <v>2015</v>
      </c>
      <c r="M265" s="1" t="s">
        <v>18</v>
      </c>
    </row>
    <row r="266" spans="1:13" ht="57.75">
      <c r="A266" s="1" t="str">
        <f t="shared" si="11"/>
        <v>2022-10-22</v>
      </c>
      <c r="B266" s="1" t="str">
        <f>"0935"</f>
        <v>0935</v>
      </c>
      <c r="C266" s="2" t="s">
        <v>58</v>
      </c>
      <c r="D266" s="2" t="s">
        <v>435</v>
      </c>
      <c r="E266" s="1" t="str">
        <f>"05"</f>
        <v>05</v>
      </c>
      <c r="F266" s="1">
        <v>2</v>
      </c>
      <c r="G266" s="1" t="s">
        <v>24</v>
      </c>
      <c r="I266" s="1" t="s">
        <v>17</v>
      </c>
      <c r="J266" s="4"/>
      <c r="K266" s="3" t="s">
        <v>434</v>
      </c>
      <c r="L266" s="1">
        <v>2021</v>
      </c>
      <c r="M266" s="1" t="s">
        <v>31</v>
      </c>
    </row>
    <row r="267" spans="1:13" ht="72">
      <c r="A267" s="1" t="str">
        <f t="shared" si="11"/>
        <v>2022-10-22</v>
      </c>
      <c r="B267" s="1" t="str">
        <f>"1000"</f>
        <v>1000</v>
      </c>
      <c r="C267" s="2" t="s">
        <v>404</v>
      </c>
      <c r="D267" s="2" t="s">
        <v>64</v>
      </c>
      <c r="E267" s="1" t="str">
        <f>" "</f>
        <v> </v>
      </c>
      <c r="F267" s="1">
        <v>0</v>
      </c>
      <c r="G267" s="1" t="s">
        <v>14</v>
      </c>
      <c r="H267" s="1" t="s">
        <v>82</v>
      </c>
      <c r="I267" s="1" t="s">
        <v>17</v>
      </c>
      <c r="J267" s="4"/>
      <c r="K267" s="3" t="s">
        <v>405</v>
      </c>
      <c r="L267" s="1">
        <v>2008</v>
      </c>
      <c r="M267" s="1" t="s">
        <v>27</v>
      </c>
    </row>
    <row r="268" spans="1:14" ht="72">
      <c r="A268" s="1" t="str">
        <f t="shared" si="11"/>
        <v>2022-10-22</v>
      </c>
      <c r="B268" s="1" t="str">
        <f>"1150"</f>
        <v>1150</v>
      </c>
      <c r="C268" s="2" t="s">
        <v>337</v>
      </c>
      <c r="D268" s="2" t="s">
        <v>403</v>
      </c>
      <c r="E268" s="1" t="str">
        <f>"01"</f>
        <v>01</v>
      </c>
      <c r="F268" s="1">
        <v>2</v>
      </c>
      <c r="G268" s="1" t="s">
        <v>24</v>
      </c>
      <c r="I268" s="1" t="s">
        <v>17</v>
      </c>
      <c r="J268" s="4"/>
      <c r="K268" s="3" t="s">
        <v>402</v>
      </c>
      <c r="L268" s="1">
        <v>2015</v>
      </c>
      <c r="M268" s="1" t="s">
        <v>27</v>
      </c>
      <c r="N268" s="1" t="s">
        <v>22</v>
      </c>
    </row>
    <row r="269" spans="1:14" ht="72">
      <c r="A269" s="1" t="str">
        <f t="shared" si="11"/>
        <v>2022-10-22</v>
      </c>
      <c r="B269" s="1" t="str">
        <f>"1240"</f>
        <v>1240</v>
      </c>
      <c r="C269" s="2" t="s">
        <v>287</v>
      </c>
      <c r="E269" s="1" t="str">
        <f>"00"</f>
        <v>00</v>
      </c>
      <c r="F269" s="1">
        <v>0</v>
      </c>
      <c r="G269" s="1" t="s">
        <v>14</v>
      </c>
      <c r="H269" s="1" t="s">
        <v>40</v>
      </c>
      <c r="I269" s="1" t="s">
        <v>17</v>
      </c>
      <c r="J269" s="4"/>
      <c r="K269" s="3" t="s">
        <v>288</v>
      </c>
      <c r="L269" s="1">
        <v>2014</v>
      </c>
      <c r="M269" s="1" t="s">
        <v>18</v>
      </c>
      <c r="N269" s="1" t="s">
        <v>22</v>
      </c>
    </row>
    <row r="270" spans="1:13" ht="57.75">
      <c r="A270" s="1" t="str">
        <f t="shared" si="11"/>
        <v>2022-10-22</v>
      </c>
      <c r="B270" s="1" t="str">
        <f>"1330"</f>
        <v>1330</v>
      </c>
      <c r="C270" s="2" t="s">
        <v>411</v>
      </c>
      <c r="E270" s="1" t="str">
        <f>"2021"</f>
        <v>2021</v>
      </c>
      <c r="F270" s="1">
        <v>3</v>
      </c>
      <c r="G270" s="1" t="s">
        <v>24</v>
      </c>
      <c r="I270" s="1" t="s">
        <v>17</v>
      </c>
      <c r="J270" s="4"/>
      <c r="K270" s="3" t="s">
        <v>412</v>
      </c>
      <c r="L270" s="1">
        <v>2021</v>
      </c>
      <c r="M270" s="1" t="s">
        <v>18</v>
      </c>
    </row>
    <row r="271" spans="1:13" ht="28.5">
      <c r="A271" s="1" t="str">
        <f t="shared" si="11"/>
        <v>2022-10-22</v>
      </c>
      <c r="B271" s="1" t="str">
        <f>"1430"</f>
        <v>1430</v>
      </c>
      <c r="C271" s="2" t="s">
        <v>436</v>
      </c>
      <c r="E271" s="1" t="str">
        <f>"2022"</f>
        <v>2022</v>
      </c>
      <c r="F271" s="1">
        <v>21</v>
      </c>
      <c r="G271" s="1" t="s">
        <v>62</v>
      </c>
      <c r="J271" s="4"/>
      <c r="K271" s="3" t="s">
        <v>437</v>
      </c>
      <c r="L271" s="1">
        <v>2022</v>
      </c>
      <c r="M271" s="1" t="s">
        <v>18</v>
      </c>
    </row>
    <row r="272" spans="1:13" ht="28.5">
      <c r="A272" s="1" t="str">
        <f t="shared" si="11"/>
        <v>2022-10-22</v>
      </c>
      <c r="B272" s="1" t="str">
        <f>"1600"</f>
        <v>1600</v>
      </c>
      <c r="C272" s="2" t="s">
        <v>438</v>
      </c>
      <c r="E272" s="1" t="str">
        <f>"2022"</f>
        <v>2022</v>
      </c>
      <c r="F272" s="1">
        <v>21</v>
      </c>
      <c r="G272" s="1" t="s">
        <v>62</v>
      </c>
      <c r="J272" s="4"/>
      <c r="K272" s="3" t="s">
        <v>439</v>
      </c>
      <c r="L272" s="1">
        <v>2022</v>
      </c>
      <c r="M272" s="1" t="s">
        <v>18</v>
      </c>
    </row>
    <row r="273" spans="1:13" ht="72">
      <c r="A273" s="1" t="str">
        <f t="shared" si="11"/>
        <v>2022-10-22</v>
      </c>
      <c r="B273" s="1" t="str">
        <f>"1730"</f>
        <v>1730</v>
      </c>
      <c r="C273" s="2" t="s">
        <v>440</v>
      </c>
      <c r="D273" s="2" t="s">
        <v>442</v>
      </c>
      <c r="E273" s="1" t="str">
        <f>"01"</f>
        <v>01</v>
      </c>
      <c r="F273" s="1">
        <v>2</v>
      </c>
      <c r="G273" s="1" t="s">
        <v>14</v>
      </c>
      <c r="I273" s="1" t="s">
        <v>17</v>
      </c>
      <c r="J273" s="4"/>
      <c r="K273" s="3" t="s">
        <v>441</v>
      </c>
      <c r="L273" s="1">
        <v>2020</v>
      </c>
      <c r="M273" s="1" t="s">
        <v>31</v>
      </c>
    </row>
    <row r="274" spans="1:13" ht="43.5">
      <c r="A274" s="1" t="str">
        <f t="shared" si="11"/>
        <v>2022-10-22</v>
      </c>
      <c r="B274" s="1" t="str">
        <f>"1800"</f>
        <v>1800</v>
      </c>
      <c r="C274" s="2" t="s">
        <v>443</v>
      </c>
      <c r="D274" s="2" t="s">
        <v>445</v>
      </c>
      <c r="E274" s="1" t="str">
        <f>"02"</f>
        <v>02</v>
      </c>
      <c r="F274" s="1">
        <v>3</v>
      </c>
      <c r="G274" s="1" t="s">
        <v>24</v>
      </c>
      <c r="I274" s="1" t="s">
        <v>17</v>
      </c>
      <c r="J274" s="4"/>
      <c r="K274" s="3" t="s">
        <v>444</v>
      </c>
      <c r="L274" s="1">
        <v>2020</v>
      </c>
      <c r="M274" s="1" t="s">
        <v>49</v>
      </c>
    </row>
    <row r="275" spans="1:13" ht="57.75">
      <c r="A275" s="1" t="str">
        <f t="shared" si="11"/>
        <v>2022-10-22</v>
      </c>
      <c r="B275" s="1" t="str">
        <f>"1850"</f>
        <v>1850</v>
      </c>
      <c r="C275" s="2" t="s">
        <v>85</v>
      </c>
      <c r="E275" s="1" t="str">
        <f>"2022"</f>
        <v>2022</v>
      </c>
      <c r="F275" s="1">
        <v>205</v>
      </c>
      <c r="G275" s="1" t="s">
        <v>62</v>
      </c>
      <c r="J275" s="4"/>
      <c r="K275" s="3" t="s">
        <v>86</v>
      </c>
      <c r="L275" s="1">
        <v>0</v>
      </c>
      <c r="M275" s="1" t="s">
        <v>18</v>
      </c>
    </row>
    <row r="276" spans="1:14" ht="57.75">
      <c r="A276" s="7" t="str">
        <f t="shared" si="11"/>
        <v>2022-10-22</v>
      </c>
      <c r="B276" s="7" t="str">
        <f>"1900"</f>
        <v>1900</v>
      </c>
      <c r="C276" s="8" t="s">
        <v>446</v>
      </c>
      <c r="D276" s="8" t="s">
        <v>480</v>
      </c>
      <c r="E276" s="7" t="str">
        <f>"01"</f>
        <v>01</v>
      </c>
      <c r="F276" s="7">
        <v>6</v>
      </c>
      <c r="G276" s="7" t="s">
        <v>14</v>
      </c>
      <c r="H276" s="7"/>
      <c r="I276" s="7" t="s">
        <v>17</v>
      </c>
      <c r="J276" s="5" t="s">
        <v>489</v>
      </c>
      <c r="K276" s="6" t="s">
        <v>447</v>
      </c>
      <c r="L276" s="7">
        <v>2020</v>
      </c>
      <c r="M276" s="7" t="s">
        <v>31</v>
      </c>
      <c r="N276" s="7" t="s">
        <v>22</v>
      </c>
    </row>
    <row r="277" spans="1:13" ht="72">
      <c r="A277" s="1" t="str">
        <f t="shared" si="11"/>
        <v>2022-10-22</v>
      </c>
      <c r="B277" s="1" t="str">
        <f>"1930"</f>
        <v>1930</v>
      </c>
      <c r="C277" s="2" t="s">
        <v>353</v>
      </c>
      <c r="E277" s="1" t="str">
        <f>" "</f>
        <v> </v>
      </c>
      <c r="F277" s="1">
        <v>0</v>
      </c>
      <c r="G277" s="1" t="s">
        <v>24</v>
      </c>
      <c r="I277" s="1" t="s">
        <v>17</v>
      </c>
      <c r="J277" s="4"/>
      <c r="K277" s="3" t="s">
        <v>354</v>
      </c>
      <c r="L277" s="1">
        <v>2021</v>
      </c>
      <c r="M277" s="1" t="s">
        <v>18</v>
      </c>
    </row>
    <row r="278" spans="1:14" ht="43.5">
      <c r="A278" s="7" t="str">
        <f t="shared" si="11"/>
        <v>2022-10-22</v>
      </c>
      <c r="B278" s="7" t="str">
        <f>"1935"</f>
        <v>1935</v>
      </c>
      <c r="C278" s="8" t="s">
        <v>448</v>
      </c>
      <c r="D278" s="8"/>
      <c r="E278" s="7" t="str">
        <f>" "</f>
        <v> </v>
      </c>
      <c r="F278" s="7">
        <v>0</v>
      </c>
      <c r="G278" s="7" t="s">
        <v>14</v>
      </c>
      <c r="H278" s="7"/>
      <c r="I278" s="7" t="s">
        <v>17</v>
      </c>
      <c r="J278" s="5" t="s">
        <v>481</v>
      </c>
      <c r="K278" s="6" t="s">
        <v>449</v>
      </c>
      <c r="L278" s="7">
        <v>2018</v>
      </c>
      <c r="M278" s="7" t="s">
        <v>282</v>
      </c>
      <c r="N278" s="7" t="s">
        <v>22</v>
      </c>
    </row>
    <row r="279" spans="1:14" ht="43.5">
      <c r="A279" s="7" t="str">
        <f t="shared" si="11"/>
        <v>2022-10-22</v>
      </c>
      <c r="B279" s="7" t="str">
        <f>"2030"</f>
        <v>2030</v>
      </c>
      <c r="C279" s="8" t="s">
        <v>450</v>
      </c>
      <c r="D279" s="8" t="s">
        <v>64</v>
      </c>
      <c r="E279" s="7" t="str">
        <f>" "</f>
        <v> </v>
      </c>
      <c r="F279" s="7">
        <v>0</v>
      </c>
      <c r="G279" s="7" t="s">
        <v>164</v>
      </c>
      <c r="H279" s="7" t="s">
        <v>451</v>
      </c>
      <c r="I279" s="7" t="s">
        <v>17</v>
      </c>
      <c r="J279" s="5" t="s">
        <v>498</v>
      </c>
      <c r="K279" s="6" t="s">
        <v>452</v>
      </c>
      <c r="L279" s="7">
        <v>2013</v>
      </c>
      <c r="M279" s="7" t="s">
        <v>27</v>
      </c>
      <c r="N279" s="7"/>
    </row>
    <row r="280" spans="1:14" ht="72">
      <c r="A280" s="1" t="str">
        <f t="shared" si="11"/>
        <v>2022-10-22</v>
      </c>
      <c r="B280" s="1" t="str">
        <f>"2205"</f>
        <v>2205</v>
      </c>
      <c r="C280" s="2" t="s">
        <v>377</v>
      </c>
      <c r="E280" s="1" t="str">
        <f>" "</f>
        <v> </v>
      </c>
      <c r="F280" s="1">
        <v>0</v>
      </c>
      <c r="G280" s="1" t="s">
        <v>14</v>
      </c>
      <c r="I280" s="1" t="s">
        <v>17</v>
      </c>
      <c r="J280" s="4"/>
      <c r="K280" s="3" t="s">
        <v>378</v>
      </c>
      <c r="L280" s="1">
        <v>2012</v>
      </c>
      <c r="M280" s="1" t="s">
        <v>18</v>
      </c>
      <c r="N280" s="1" t="s">
        <v>22</v>
      </c>
    </row>
    <row r="281" spans="1:14" ht="72">
      <c r="A281" s="1" t="str">
        <f t="shared" si="11"/>
        <v>2022-10-22</v>
      </c>
      <c r="B281" s="1" t="str">
        <f>"2305"</f>
        <v>2305</v>
      </c>
      <c r="C281" s="2" t="s">
        <v>453</v>
      </c>
      <c r="E281" s="1" t="str">
        <f>"00"</f>
        <v>00</v>
      </c>
      <c r="F281" s="1">
        <v>0</v>
      </c>
      <c r="G281" s="1" t="s">
        <v>90</v>
      </c>
      <c r="H281" s="1" t="s">
        <v>40</v>
      </c>
      <c r="I281" s="1" t="s">
        <v>17</v>
      </c>
      <c r="J281" s="4"/>
      <c r="K281" s="3" t="s">
        <v>454</v>
      </c>
      <c r="L281" s="1">
        <v>2018</v>
      </c>
      <c r="M281" s="1" t="s">
        <v>31</v>
      </c>
      <c r="N281" s="1" t="s">
        <v>22</v>
      </c>
    </row>
    <row r="282" spans="1:13" ht="43.5">
      <c r="A282" s="1" t="str">
        <f t="shared" si="11"/>
        <v>2022-10-22</v>
      </c>
      <c r="B282" s="1" t="str">
        <f>"2400"</f>
        <v>2400</v>
      </c>
      <c r="C282" s="2" t="s">
        <v>13</v>
      </c>
      <c r="E282" s="1" t="str">
        <f>"03"</f>
        <v>03</v>
      </c>
      <c r="F282" s="1">
        <v>11</v>
      </c>
      <c r="G282" s="1" t="s">
        <v>14</v>
      </c>
      <c r="I282" s="1" t="s">
        <v>17</v>
      </c>
      <c r="J282" s="4"/>
      <c r="K282" s="3" t="s">
        <v>100</v>
      </c>
      <c r="L282" s="1">
        <v>2012</v>
      </c>
      <c r="M282" s="1" t="s">
        <v>18</v>
      </c>
    </row>
    <row r="283" spans="1:13" ht="43.5">
      <c r="A283" s="1" t="str">
        <f t="shared" si="11"/>
        <v>2022-10-22</v>
      </c>
      <c r="B283" s="1" t="str">
        <f>"2500"</f>
        <v>2500</v>
      </c>
      <c r="C283" s="2" t="s">
        <v>13</v>
      </c>
      <c r="E283" s="1" t="str">
        <f>"03"</f>
        <v>03</v>
      </c>
      <c r="F283" s="1">
        <v>11</v>
      </c>
      <c r="G283" s="1" t="s">
        <v>14</v>
      </c>
      <c r="I283" s="1" t="s">
        <v>17</v>
      </c>
      <c r="J283" s="4"/>
      <c r="K283" s="3" t="s">
        <v>100</v>
      </c>
      <c r="L283" s="1">
        <v>2012</v>
      </c>
      <c r="M283" s="1" t="s">
        <v>18</v>
      </c>
    </row>
    <row r="284" spans="1:13" ht="43.5">
      <c r="A284" s="1" t="str">
        <f t="shared" si="11"/>
        <v>2022-10-22</v>
      </c>
      <c r="B284" s="1" t="str">
        <f>"2600"</f>
        <v>2600</v>
      </c>
      <c r="C284" s="2" t="s">
        <v>13</v>
      </c>
      <c r="E284" s="1" t="str">
        <f>"03"</f>
        <v>03</v>
      </c>
      <c r="F284" s="1">
        <v>11</v>
      </c>
      <c r="G284" s="1" t="s">
        <v>14</v>
      </c>
      <c r="I284" s="1" t="s">
        <v>17</v>
      </c>
      <c r="J284" s="4"/>
      <c r="K284" s="3" t="s">
        <v>100</v>
      </c>
      <c r="L284" s="1">
        <v>2012</v>
      </c>
      <c r="M284" s="1" t="s">
        <v>18</v>
      </c>
    </row>
    <row r="285" spans="1:13" ht="43.5">
      <c r="A285" s="1" t="str">
        <f t="shared" si="11"/>
        <v>2022-10-22</v>
      </c>
      <c r="B285" s="1" t="str">
        <f>"2700"</f>
        <v>2700</v>
      </c>
      <c r="C285" s="2" t="s">
        <v>13</v>
      </c>
      <c r="E285" s="1" t="str">
        <f>"03"</f>
        <v>03</v>
      </c>
      <c r="F285" s="1">
        <v>11</v>
      </c>
      <c r="G285" s="1" t="s">
        <v>14</v>
      </c>
      <c r="I285" s="1" t="s">
        <v>17</v>
      </c>
      <c r="J285" s="4"/>
      <c r="K285" s="3" t="s">
        <v>100</v>
      </c>
      <c r="L285" s="1">
        <v>2012</v>
      </c>
      <c r="M285" s="1" t="s">
        <v>18</v>
      </c>
    </row>
    <row r="286" spans="1:13" ht="43.5">
      <c r="A286" s="1" t="str">
        <f t="shared" si="11"/>
        <v>2022-10-22</v>
      </c>
      <c r="B286" s="1" t="str">
        <f>"2800"</f>
        <v>2800</v>
      </c>
      <c r="C286" s="2" t="s">
        <v>13</v>
      </c>
      <c r="E286" s="1" t="str">
        <f>"03"</f>
        <v>03</v>
      </c>
      <c r="F286" s="1">
        <v>11</v>
      </c>
      <c r="G286" s="1" t="s">
        <v>14</v>
      </c>
      <c r="I286" s="1" t="s">
        <v>17</v>
      </c>
      <c r="J286" s="4"/>
      <c r="K286" s="3" t="s">
        <v>100</v>
      </c>
      <c r="L286" s="1">
        <v>2012</v>
      </c>
      <c r="M286" s="1" t="s">
        <v>18</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2022-09-26T23:45:19Z</dcterms:created>
  <dcterms:modified xsi:type="dcterms:W3CDTF">2022-09-26T23:45:21Z</dcterms:modified>
  <cp:category/>
  <cp:version/>
  <cp:contentType/>
  <cp:contentStatus/>
</cp:coreProperties>
</file>