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49989" sheetId="1" r:id="rId1"/>
  </sheets>
  <definedNames/>
  <calcPr fullCalcOnLoad="1"/>
</workbook>
</file>

<file path=xl/sharedStrings.xml><?xml version="1.0" encoding="utf-8"?>
<sst xmlns="http://schemas.openxmlformats.org/spreadsheetml/2006/main" count="1834" uniqueCount="512">
  <si>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</si>
  <si>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</si>
  <si>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</si>
  <si>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</si>
  <si>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</si>
  <si>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</si>
  <si>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</si>
  <si>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</si>
  <si>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</si>
  <si>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</si>
  <si>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</si>
  <si>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</si>
  <si>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</si>
  <si>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</si>
  <si>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</si>
  <si>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</si>
  <si>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</si>
  <si>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</si>
  <si>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</si>
  <si>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</si>
  <si>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Showcasing songs and videos created in remote outback communities.</t>
  </si>
  <si>
    <t>Maningrida</t>
  </si>
  <si>
    <t>Y</t>
  </si>
  <si>
    <t>Molly Of Denali</t>
  </si>
  <si>
    <t>G</t>
  </si>
  <si>
    <t>Molly is entrusted with her Grandpa's secret nivagi recipe for the Qyah Ice Cream Competition, she's determined to make a winning dish. Molly can't wait to help Nina and Dr Antigone band baby cranes.</t>
  </si>
  <si>
    <t>New Nivagi / Crane Song</t>
  </si>
  <si>
    <t>USA</t>
  </si>
  <si>
    <t>Coyote's Crazy Smart Science Show</t>
  </si>
  <si>
    <t>Isa asks, 'What is your favourite game?' and our Science Questers take a look at how to design your own video game.</t>
  </si>
  <si>
    <t>Video Games</t>
  </si>
  <si>
    <t>CANADA</t>
  </si>
  <si>
    <t>Bino And Fino</t>
  </si>
  <si>
    <t>One afternoon there is a power cut. Zeena teaches them about the wonders of electricity and takes them on a journey to where it comes from.</t>
  </si>
  <si>
    <t>Where Does Electricty Come From</t>
  </si>
  <si>
    <t>AFRICA</t>
  </si>
  <si>
    <t>Waabiny Time</t>
  </si>
  <si>
    <t>Keny, Koodjal, Dambart-One, Two Three. Counting is moorditj And do you know the kala, the colours of the rainbow</t>
  </si>
  <si>
    <t>Colours And Numbers</t>
  </si>
  <si>
    <t>Raven's Quest</t>
  </si>
  <si>
    <t xml:space="preserve">a </t>
  </si>
  <si>
    <t>Wiingashk is an 11-year-old boy from Sault Ste. Marie, Ontario. He's Ojibwe. Wiingashk loves to hang out with his father and together they practice archery and go hunting in the bush.</t>
  </si>
  <si>
    <t>Wiingashk</t>
  </si>
  <si>
    <t xml:space="preserve">Wolf Joe </t>
  </si>
  <si>
    <t>Nina is sure new speed skates will make her faster than Joe but when Chief Madwe gets blown down the ice covered lake by a big wind it is her natural athletic ability that allows her to save him.</t>
  </si>
  <si>
    <t>Speed Skater</t>
  </si>
  <si>
    <t>Legendary Myths: Raven Adventures</t>
  </si>
  <si>
    <t>All Raven wants to do is get something to eat, he is very hungry after flying over the ocean to the Big Island. In this exciting story, Raven meets new animal friends who try to teach him how to fish.</t>
  </si>
  <si>
    <t>Raven Goes Fishing</t>
  </si>
  <si>
    <t xml:space="preserve">Spartakus And The Sun Beneath The Sea </t>
  </si>
  <si>
    <t>Tehrig stops at the foot of the thousand-storey tower, a titanic library that holds all the knowledge of humanity.</t>
  </si>
  <si>
    <t>FRANCE</t>
  </si>
  <si>
    <t>Bushwhacked</t>
  </si>
  <si>
    <t xml:space="preserve">a w </t>
  </si>
  <si>
    <t>It's an invitation-only trip for the well-traveled hosts to the remote Crocodile Islands located off the coast of North East Arnhem Land - a small speck of sand in the Arafura Sea.</t>
  </si>
  <si>
    <t>Croc Island Rangers</t>
  </si>
  <si>
    <t>Join Kamil and Kayne on a Top End croc tale tinged with urgency and jeopardy and featuring some of the most spectacular scenery in the country.</t>
  </si>
  <si>
    <t>Croc Eggs</t>
  </si>
  <si>
    <t>The Magic Canoe</t>
  </si>
  <si>
    <t>When Julie gets stuck in the pond, she is too embarrassed and proud to ask for help. On an expedition, she will understand that everyone needs help sometimes and that it's okay to ask for it!</t>
  </si>
  <si>
    <t>Julie And The Mockingbird</t>
  </si>
  <si>
    <t>FIFA World Cup Classic Matches</t>
  </si>
  <si>
    <t>NC</t>
  </si>
  <si>
    <t>FIFA World Cup Classic Matches - Germany v Spain 1994.</t>
  </si>
  <si>
    <t>Germany V Spain 1994</t>
  </si>
  <si>
    <t xml:space="preserve"> </t>
  </si>
  <si>
    <t>FIFA World Cup Classic Matches - Portugal V South Korea 2002.</t>
  </si>
  <si>
    <t>Portugal V South Korea 2002</t>
  </si>
  <si>
    <t>Feeding The Scrum 2022</t>
  </si>
  <si>
    <t>Join the best First Nations athletes and entertainers to talk sports, pop culture and the issues that affect us all in a fly on the wall chat between friends.</t>
  </si>
  <si>
    <t xml:space="preserve">Gaelic Football: Ladies Gaelic Football </t>
  </si>
  <si>
    <t>High octane action from the 2017 Ladies Gaelic Football Association All-Ireland Finals.</t>
  </si>
  <si>
    <t>IRELAND</t>
  </si>
  <si>
    <t xml:space="preserve">Sportswoman </t>
  </si>
  <si>
    <t>This episode of Sportswoman features Afghan-born Danish footballer Nadia Nadim.</t>
  </si>
  <si>
    <t>Rugby League 2022: Koori Knockout</t>
  </si>
  <si>
    <t>Relive all the magic of the 50th edition of the Koori Knockout - an unforgettable gathering of sport and culture.</t>
  </si>
  <si>
    <t>QLD Murri Carnival Finals 2022</t>
  </si>
  <si>
    <t>Watch QLD Murri Carnival 2022 Finals at the Redcliffe Dolphins Moreton Daily Stadium as teams go head-to-head to become Murri Carnival champs.</t>
  </si>
  <si>
    <t>Women's Game 1</t>
  </si>
  <si>
    <t>Men's Game 1</t>
  </si>
  <si>
    <t xml:space="preserve">Tiwi Islands Grand Final 2022 </t>
  </si>
  <si>
    <t>Catch up on all the action from the Tiwi Islands Football League Grand Final 2022, Imalu Tigers vs Muluwurri Magpies.</t>
  </si>
  <si>
    <t>Kungka Kunpu</t>
  </si>
  <si>
    <t>Our film is called Kungka Kunpu, which means Strong Women! We want to show a strong, positive message about life in a remote Indigenous community.</t>
  </si>
  <si>
    <t>Amplify</t>
  </si>
  <si>
    <t>Tuscarora songwriter Jennifer Kreisberg sets out to write a song about the dispersal of the Skaru:re population following the Tuscarora War of 1710.</t>
  </si>
  <si>
    <t>Skaru:re And Song</t>
  </si>
  <si>
    <t>Nitv News Update 2022</t>
  </si>
  <si>
    <t>The latest news from the oldest living culture, Join Natalie Ahmat and the team of NITV journalists for stories from an Indigenous perspective.</t>
  </si>
  <si>
    <t>Nature's Great Migration</t>
  </si>
  <si>
    <t>Join Liz Bonnin as she travels to Samburu National Reserve, Kenya to follow one of the largest elephant migrations in East Africa as they come together in a crucial gathering.</t>
  </si>
  <si>
    <t>Elephants</t>
  </si>
  <si>
    <t>UNITED KINGDOM</t>
  </si>
  <si>
    <t>African Americans: Many Rivers To Cross</t>
  </si>
  <si>
    <t>M</t>
  </si>
  <si>
    <t xml:space="preserve">a v </t>
  </si>
  <si>
    <t>At the turn of the 20th century, a steady stream of African Americans left the South, fleeing the threat of racial violence, and searching for better opportunities in the North and the West.</t>
  </si>
  <si>
    <t>Making A Way Out Of No Way</t>
  </si>
  <si>
    <t xml:space="preserve">Australia Burns: Silence Of The Land </t>
  </si>
  <si>
    <t>In 2019, into 2020, Australia experienced a catastrophic bushfire season - one of the worst on record. This documentary explores whether climate changed played a role and why the fires were so random.</t>
  </si>
  <si>
    <t>Bank Robber</t>
  </si>
  <si>
    <t>MA</t>
  </si>
  <si>
    <t xml:space="preserve">l s </t>
  </si>
  <si>
    <t>A small-time crook hides out in a seedy motel where shady characters recognize him and demand money to keep quiet.</t>
  </si>
  <si>
    <t>Boy Nomad</t>
  </si>
  <si>
    <t>Boy Nomad follows a year in the life of 9-year old Janibek, who lives with his family in Mongolia's Altai Mountains.</t>
  </si>
  <si>
    <t>Stanley Chasm</t>
  </si>
  <si>
    <t>Oscar has dreamed about participating in Qyah's fiddle festival and becoming a champion fiddler. On the way to the dance at the Tribal Hall, Molly and Trini find themselves covered in mink stink.</t>
  </si>
  <si>
    <t>Fiddle Of Nowhere / A Splash Of Mink</t>
  </si>
  <si>
    <t>Isa introduces us to the world of virtual reality and our Science Questers hang out with Indigenous artists developing their own virtual reality!</t>
  </si>
  <si>
    <t>Vr</t>
  </si>
  <si>
    <t>Bino and Fino are building a spaceship in their front yard.</t>
  </si>
  <si>
    <t>Into Space</t>
  </si>
  <si>
    <t>Maara, hands and djena, feet are very useful to us and together with the other parts of our body help us every day. Maara baam, hands clap and djena kakarook, feet dance. It's too deadly koolangka.</t>
  </si>
  <si>
    <t>Body And Movement</t>
  </si>
  <si>
    <t>Skawennahawi is a 9-year-old Mohawk girl from Ottawa, Ontario. She loves to hang out with her best friend, Eliane, and together they go to swim team practice and make a delicious Shepherd's Pie.</t>
  </si>
  <si>
    <t>Skawennahawi</t>
  </si>
  <si>
    <t>Wolf Joe</t>
  </si>
  <si>
    <t>Joe believes he has magician's skills until he discovers Smudge the puppy helped in every one of his tricks but his real skill shines through when leading a rescue on a creaky bridge.</t>
  </si>
  <si>
    <t>Turtle Bay Talent Show</t>
  </si>
  <si>
    <t>Raven's adventures take him far and wide. One day he meets two beavers who enjoy having fun as much as he does. The beavers use magic to get salmon, and of course Raven wants that magic too.</t>
  </si>
  <si>
    <t>Raven And The Little Makers</t>
  </si>
  <si>
    <t>Our heroes are captured one by one by a giant spider, but Bic and Bac manage to  run away. They then meet a community of pangolins and among them, Yaka, the pretty pangolin.</t>
  </si>
  <si>
    <t>Land Of The Great Spider</t>
  </si>
  <si>
    <t>A matchmaking mission that takes Kayne and Kamil to Lake Eyre and Cooper Pedy, but far from romantic, this adventure involves the world's most venomous snake!</t>
  </si>
  <si>
    <t>Inland Taipan</t>
  </si>
  <si>
    <t>While she's playing with two little porcupines, Pam stands on the tail of one of them. Claiming it was an accident, she refuses to apologize. Later, she realizes that apologizing is nice thing to do.</t>
  </si>
  <si>
    <t>Pam's Apology</t>
  </si>
  <si>
    <t>The Land We're On With Penelope Towney</t>
  </si>
  <si>
    <t>In this short film, Penelope Towney performs an Acknowledgement of Country for the Dharawal and Yuin Nations. Penelope then speaks about performing Welcomes to Country and Acknowledgements of Country.</t>
  </si>
  <si>
    <t>Shortland Street</t>
  </si>
  <si>
    <t xml:space="preserve">a d l </t>
  </si>
  <si>
    <t>Madonna is challenged to let go of the past. Esther builds new confidence. Nicole meets teenage angst.</t>
  </si>
  <si>
    <t>NEW ZEALAND</t>
  </si>
  <si>
    <t>The Cook Up With Adam Liaw</t>
  </si>
  <si>
    <t>Mabu Mabu owner and chef Nornie Bero and actor Andy Trieu are in The Cook Up Kitchen with Adam Liaw to delve into their lives to create food with a story.</t>
  </si>
  <si>
    <t>Food With A Story</t>
  </si>
  <si>
    <t>It's a mission that smacks of a needle in a haystack; the boys are in a hot-air balloon above Canberra to spot an incredibly elusive and rare Albino Kangaroo.</t>
  </si>
  <si>
    <t>Albino Kangaroo</t>
  </si>
  <si>
    <t>Nico plays in a very boisterous way despite the fact that others around him need tranquility.</t>
  </si>
  <si>
    <t>Rest For Aunt Lolette</t>
  </si>
  <si>
    <t>Kookum's jars of syrup get knocked over and Buddy won't admit he did it but after his friends almost lose the results of their hard work due to his clumsiness he finally comes clean.</t>
  </si>
  <si>
    <t>Maple Snow Cones</t>
  </si>
  <si>
    <t>Morgan is a 12-year-old Metis girl from East Selkirk, Manitoba. Her Dad is a local firefighter so she gets to hang out with her best buddy Adrea at the firehouse, then the girls go swimming together!</t>
  </si>
  <si>
    <t>Morgan</t>
  </si>
  <si>
    <t>Grace Beside Me</t>
  </si>
  <si>
    <t>Nan's story gives Fuzzy and Cat an understanding of the real meaning of sorry.</t>
  </si>
  <si>
    <t>Sorry</t>
  </si>
  <si>
    <t>Spartakus And The Sun Beneath The Sea</t>
  </si>
  <si>
    <t>Rebecca got lost in the forest. Bewitched by the melody of an enchanted flute, she discovers a city mysterious populated by only children and mice.</t>
  </si>
  <si>
    <t>Children... And Mice</t>
  </si>
  <si>
    <t xml:space="preserve">Our Stories </t>
  </si>
  <si>
    <t>A day in the life of Carol George, a Wurundjeri/Bidawel singer-songwriter-rapper, YouTube sensation, mother of five and survivor of domestic violence, as she juggles motherhood and music-making.</t>
  </si>
  <si>
    <t>Rapping It Up</t>
  </si>
  <si>
    <t>Lavene, a Wankangurru/Adnyamathanha woman, is stuck in Community life and the unrelenting demands of people until a chance encounter with a travelling mentor changes her direction.</t>
  </si>
  <si>
    <t>APTN National News</t>
  </si>
  <si>
    <t>The news week in review from indigenous broadcaster APTN (Aboriginal Peoples Television Network) from Winnipeg, Canada, in English.</t>
  </si>
  <si>
    <t>Bamay</t>
  </si>
  <si>
    <t>A slow TV showcase of the stunning landscapes found in Ngarrindjeri Country.</t>
  </si>
  <si>
    <t>Ngarrindjeri Country</t>
  </si>
  <si>
    <t>Undiscovered Vistas</t>
  </si>
  <si>
    <t>Ireland is small in size but epic in wonder. Surrounded by the mighty Atlantic ocean, this small and rugged island is subjected to pounding waves and driving rain.</t>
  </si>
  <si>
    <t>Ireland</t>
  </si>
  <si>
    <t>Outback Lockdown</t>
  </si>
  <si>
    <t>As the weeks roll on, it doesn't get any easier. Their stay in the outback is set to last much longer than originally planned, so Ky and Calem make an emergency dash to the nearest town for supplies.</t>
  </si>
  <si>
    <t>Risking It And Roughing It</t>
  </si>
  <si>
    <t>Karla Grant Presents</t>
  </si>
  <si>
    <t>An exploration into the cultural significance of corn soup to the Indigenous people of Southern Ontario Canada.</t>
  </si>
  <si>
    <t>Stories From The Land Part 4</t>
  </si>
  <si>
    <t>D.I. Ray</t>
  </si>
  <si>
    <t xml:space="preserve">v </t>
  </si>
  <si>
    <t>Thao survives and is taken to hospital to recover. The cause of death of the others smuggled is found to be suffocation. The team put in a call to the Modern Slavery Unit.</t>
  </si>
  <si>
    <t>My Maori Midwife</t>
  </si>
  <si>
    <t>Manya Lynch has been a midwife for over 20 years but she's about to face her biggest challenge yet, her daughter, Maia giving birth to her first grandchild.</t>
  </si>
  <si>
    <t>Waimarie and Camille are midwives who work in South Auckland and care primarily for Maori and Polynesian families.  This week Wai has Hazel in her care, who is having her tenth baby.</t>
  </si>
  <si>
    <t>Yothu Yindi Tribute Concert</t>
  </si>
  <si>
    <t>A special tribute that recognises the contribution and the legacy that Yothu Yindi has made to our Indigenous voice on the National and International stage.</t>
  </si>
  <si>
    <t>Ballooning</t>
  </si>
  <si>
    <t>When one of Connie's prized turkeys goes missing on Molly and Tooey's watch, it's up to them to track it down, Molly, Tooey, and Trini decide to build their own sailboat and voyage to distant waters.</t>
  </si>
  <si>
    <t>Reading The Mud / Unsinkable Molly Mabray</t>
  </si>
  <si>
    <t>Join our Science Questers as they find out about how light has different temperatures; Kai shows us how to make your own sunset.</t>
  </si>
  <si>
    <t>Light</t>
  </si>
  <si>
    <t>Bino and Fino learn to ride their bikes safely.</t>
  </si>
  <si>
    <t>Ride Safely</t>
  </si>
  <si>
    <t>Djinang, Look! It's a yongka, a kangaroo. And can you see the wetj, the emu full of feathers</t>
  </si>
  <si>
    <t>Animals And Tracks</t>
  </si>
  <si>
    <t>Myles is a 10-year-old Ojibwe boy from Brandon, Manitoba. He demonstrates how to make a dream catcher with his sisters and, while at school, how to build a traditional drum from hide and wood.</t>
  </si>
  <si>
    <t>Myles</t>
  </si>
  <si>
    <t>In a frog filled marsh Joe and the team stretch their skills rescuing a baby skunk then must use teamwork to build a new shelter for the whole skunk family before a big storm arrives.</t>
  </si>
  <si>
    <t>Skunk Den Do Over</t>
  </si>
  <si>
    <t>Raven is lonely when he sees a beautiful woman on a secluded beach. He turns himself into a man and charms his way into her hut and into her life.</t>
  </si>
  <si>
    <t>Raven And The Dogfish Woman</t>
  </si>
  <si>
    <t>Our heroes are back in the village of Meo and Myra. There they meet Prince Alexis, who thinks peace is possible with Jes Mogokhs, but fails to convince the villagers.</t>
  </si>
  <si>
    <t>The Gold Coast is normally associated with sunshine and beach holidays, but a trawl through the canals and rivers of the Gold Coast will prove anything but a holiday for the Bushwhacked co-hosts.</t>
  </si>
  <si>
    <t>Bull Sharks</t>
  </si>
  <si>
    <t>Nico reads a superhero book and decides to become the Squirrel Man. Fortunately, the funny adventure will make him realize that doing acrobatics in a tree can be very dangerous!</t>
  </si>
  <si>
    <t>Road Open</t>
  </si>
  <si>
    <t>Stories from Luurnpa Catholic School, Balgo Hills in regional Western Australia.</t>
  </si>
  <si>
    <t>Balgo Hills - Luurnpa</t>
  </si>
  <si>
    <t>Fast Horse</t>
  </si>
  <si>
    <t xml:space="preserve">l </t>
  </si>
  <si>
    <t>Fast Horse is an intimate verite visit to a fascinating and little known world: the dangerous and high stakes game of Indian Relay.</t>
  </si>
  <si>
    <t>Gifts Of The Maarga</t>
  </si>
  <si>
    <t>In the Pilbara, Ngaarda families have lived on their ngurra for over 50,000 years, practising culture and law. Elders are concerned that the younger generation is losing their connection to country.</t>
  </si>
  <si>
    <t>Wilder acts out behind Maeve's back. Madonna turns the other cheek. Esther pushes herself to the limit.</t>
  </si>
  <si>
    <t>Winner of MasterChef Season 1 Julie Goodwin and comedian Aaron Chen join Adam in the Cook Up kitchen creating their ultimate family dinner recipes.</t>
  </si>
  <si>
    <t>Family Dinner</t>
  </si>
  <si>
    <t>Julie gets distracted from her tasks. In this funny adventure, she will become aware of the importance of not getting distracted when you are responsible for something.</t>
  </si>
  <si>
    <t>Joe is convinced he's not good at fishing but finding a little forest spirit in distress he uses his other skills to lead as uccessful fishing style rescue.</t>
  </si>
  <si>
    <t>Maymay Fishing</t>
  </si>
  <si>
    <t>Joshua is a 12-year-old Ojibwe boy from Curve Lake, Ontario. He's passionate about playing baseball, whether on his team or just with his friends.</t>
  </si>
  <si>
    <t>Joshua</t>
  </si>
  <si>
    <t>With the help of Milka, a haunted doll, Fuzzy helps Esther adjust to her new surroundings.</t>
  </si>
  <si>
    <t>Milka's Secret</t>
  </si>
  <si>
    <t>Recognizing Barkar, the city of Gladiators, Spartakus asks Tehrig to bypass it, refusing to even talk about it.</t>
  </si>
  <si>
    <t>Our Stories</t>
  </si>
  <si>
    <t>Kaizi has been producing premium unrefined coconut oil for over 30 years. Now the owner of a thriving family business, Kaizi shares his family's story of continuing a cultural legacy.</t>
  </si>
  <si>
    <t>The Ibarra brothers from Indigibee Bee Rescue open their backyards to share the wonderful world of native bees they rehabilitate and relocate using traditional Indigenous practices.</t>
  </si>
  <si>
    <t xml:space="preserve">Indian Country Today </t>
  </si>
  <si>
    <t>Native American News</t>
  </si>
  <si>
    <t>A slow TV showcase of the stunning landscapes found in Darumbal, Ngaro, Guugu Yimithirr, Tiwi &amp; Bathurst Island Country.</t>
  </si>
  <si>
    <t>Darumbal, Ngaro, Guugu Yimithirr, Tiwi &amp; Bathurst Island Country</t>
  </si>
  <si>
    <t>From the icy peaks of age-old mountain glaciers to the fog-shrouded canopies of Canada's only rainforest, Vancouver Island is the wettest place in North America.</t>
  </si>
  <si>
    <t>Vancouver Island</t>
  </si>
  <si>
    <t>Faboriginal</t>
  </si>
  <si>
    <t>Host Steven Oliver and team captains Elaine Crombie and Daniel Browning explore art through the subject of Longing. Guests include Brendon Boney, Leila Gurruwiwi, Ursula Yovich and Ben Graetz.</t>
  </si>
  <si>
    <t>Longing</t>
  </si>
  <si>
    <t>Wellington Paranormal</t>
  </si>
  <si>
    <t>Minogue and O'Leary go back in time to the 90s but on returning, discover they've created an apocalyptic new timeline where Sarge was never a cop.</t>
  </si>
  <si>
    <t>Time Cop</t>
  </si>
  <si>
    <t>The Casketeers</t>
  </si>
  <si>
    <t>Nona convinces the staff to try zumba for a good cause. Meanwhile, an elderly woman delays her own funeral, and Francis is surprised by a glamorous family breaking traditions on the marae.</t>
  </si>
  <si>
    <t>Kura</t>
  </si>
  <si>
    <t>After finding out that the stolen car belonged to Trinity's Koro, Billy has an attack of conscience and sets about trying to get the car back. But Billy's new criminal antics may prove to be too much.</t>
  </si>
  <si>
    <t>Too Close To Home</t>
  </si>
  <si>
    <t>Good Grief</t>
  </si>
  <si>
    <t>A bogan family wants Loving Tributes to provide a medium so their dead mum can plan her own funeral. Sharyn is happy to help.</t>
  </si>
  <si>
    <t>Trickster</t>
  </si>
  <si>
    <t>Maggie and Jared are on the run, but an encounter with Wade causes Jared to accept that only he can stop his father.</t>
  </si>
  <si>
    <t>Torres To The Thames</t>
  </si>
  <si>
    <t>Torres To The Thames follows the Purple Spider Dance troupe as they perform at a prestigious Festival in England.  The experience will strengthen their connection and belief in their Culture.</t>
  </si>
  <si>
    <t>Katherine Gorge</t>
  </si>
  <si>
    <t>Molly and the gang organize an outhouse race to determine who will become 'Winter Champions'. Great Aunt Merna keeps losing her keys, Molly creates a video to help Merna train her dog to find them.</t>
  </si>
  <si>
    <t>Winter Champions / Hus-Keys</t>
  </si>
  <si>
    <t>Our Science Questors learn about Indigenous architect Douglas Cardinal, and An'ostin makes a lean-to in the woods.</t>
  </si>
  <si>
    <t>Big Bang</t>
  </si>
  <si>
    <t xml:space="preserve">Bino And Fino </t>
  </si>
  <si>
    <t>The morning after a big storm, Bino and Fino are excited about a huge puddle made by the rain.</t>
  </si>
  <si>
    <t>Where Did My Puddle Go</t>
  </si>
  <si>
    <t>In Noongar Boodgar, Noongar Country there's so much to see. Wano, this way the djet, the flowers and ali bidi, that way you can see the boorn, the trees. Moorditj!</t>
  </si>
  <si>
    <t>Country And Directions</t>
  </si>
  <si>
    <t>Alexciia is a 9-year-old girl from the Blackfoot Nation. She lives in Calgary, Alberta. Alexciia loves to dance and she demonstrates a jingle dance and a hoop dance.</t>
  </si>
  <si>
    <t>Alexciia</t>
  </si>
  <si>
    <t>When Buddy sets out to find a crow feather just like his father did as a kid he finds it challenging until he applies a clever strategy to earn his feather, which makes his father proud.</t>
  </si>
  <si>
    <t>Little Bear Chief</t>
  </si>
  <si>
    <t>Raven Steals The Light</t>
  </si>
  <si>
    <t>Based on an ancient Haida myth, Raven Steals the Light tells the story of how the sun, moon and stars came to be.</t>
  </si>
  <si>
    <t>In order to safely cross the triangle of the Abyss, a place of significant electromagnetic disturbances, Tehrig needs Jes to increase the power of their transmitter.</t>
  </si>
  <si>
    <t>Kayne and Kamil are heading to the Apple Island in the name of platypus population research, and to uncover a little known dangerous characteristic of this popular species.</t>
  </si>
  <si>
    <t>Platypus</t>
  </si>
  <si>
    <t>Julie walks away from the camp without saying where she is going. The other travelers are worried and Max warns her not to go any further. The canoe adventure takes the travelers to the far north.</t>
  </si>
  <si>
    <t>Julie In The Blizzard</t>
  </si>
  <si>
    <t>John Pujajangka-Piyirn School is situated in the Mulan Aboriginal Community, approximately 300km south of Halls Creek. Gregory Salt Lake and the Canning Stock Route are nearby.</t>
  </si>
  <si>
    <t>Mulan</t>
  </si>
  <si>
    <t xml:space="preserve">Going Places With Ernie Dingo  </t>
  </si>
  <si>
    <t>In this episode Ernie visits Katherine and meets up with a visionary, a landscape photographer and a river guide who shares stories of the world famous Nitmiluk Gorge.</t>
  </si>
  <si>
    <t>Nitmiluk - Katherine Gorge</t>
  </si>
  <si>
    <t>Follow The Rock</t>
  </si>
  <si>
    <t>Every February for over 50 years, First Nations from all over B.C. have gathered together to wage friendly wars on the basketball courts of the Pacific Northwest.</t>
  </si>
  <si>
    <t>Trading Cultures</t>
  </si>
  <si>
    <t>Three artists from Makassar, Indonesia and three artists from Yirrkala, East Arnhem Land reconnect a 400 year old trade relationship through art.</t>
  </si>
  <si>
    <t>Chris is blindsided by wellness. Drew scurries up the ladder. Marty confronts his worst fears.</t>
  </si>
  <si>
    <t>Get the boombox and Fluro legwarmers out, we're going back to the 80's baby! Looking for Alibrandi actress Pia Miranda and chef Justin North join Adam in the Cook Up kitchen.</t>
  </si>
  <si>
    <t>80's Dinner Party</t>
  </si>
  <si>
    <t>At the camp, Max and Tibo have installed a zip line course but Pam is afraid to try it.  In funny adventure she will finally take her courage with both hands to come to help an eaglet.</t>
  </si>
  <si>
    <t>Pam Takes Her Courage In Both Hands</t>
  </si>
  <si>
    <t>Out late to view the Northern Lights, the friends race to rescue Buddy's run-away drum before it rolls off a cliff, saving it, then playing it to celebrate the dancing lights in the sky.</t>
  </si>
  <si>
    <t>Dance Of The Wawatay</t>
  </si>
  <si>
    <t>8-year-old Natalya and 10-year-old Adriana are sisters who live in Mount Currie, British Columbia. They are from the Lil'wat Nation. Adriana and Natalya are on the Whistler Indigenous Snowboard Team.</t>
  </si>
  <si>
    <t>Natalya And Adriana</t>
  </si>
  <si>
    <t>Fuzzy and Tui learn that sometimes what you wish for is right at home.</t>
  </si>
  <si>
    <t>Hangi Sleep Over</t>
  </si>
  <si>
    <t>Having conquered seven kingdoms and built a gigantic wall, the tyrannical emperor Qing decides to conquer the eighth kingdom, the city of Arkadia, with his army of thousands of clay soldiers.</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</si>
  <si>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</si>
  <si>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</si>
  <si>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</si>
  <si>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</si>
  <si>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Te Ao with Moana</t>
  </si>
  <si>
    <t>A weekly current affairs program that examines New Zealand and international stories through a Maori lens. From Maori Television, Auckland, NZ, in English.</t>
  </si>
  <si>
    <t xml:space="preserve">Bamay </t>
  </si>
  <si>
    <t>This episode of Bamay showcases beautiful Arrernte and Warlpiri Country, with locations such as Mparntwe Alice Springs and the Ellery Creek Big Hole.</t>
  </si>
  <si>
    <t>Arrernte Country - Mparntwe Alice Springs</t>
  </si>
  <si>
    <t>A slow TV showcase of the stunning landscapes found in Larrakia and Wulwulam Country.</t>
  </si>
  <si>
    <t>Larrakia &amp; Wulwulam Country</t>
  </si>
  <si>
    <t>Never Stop Riding</t>
  </si>
  <si>
    <t>In 2017 Alec Baker, Peter Mungkuri and Kunmanara (Jimmy) Pompey coordinated a men’s camp at a local cattle station, passing on their knowledge of horses, country and culture.</t>
  </si>
  <si>
    <t>Land Of Primates</t>
  </si>
  <si>
    <t>Set in Anja Reserve, Madagascar we follow a family of ring-tailed lemurs for a day. Led by a dominant female, the family face many challenges; surviving the cold, finding food and evading predators.</t>
  </si>
  <si>
    <t>Lemurs Of Anja Mountains</t>
  </si>
  <si>
    <t>Peckham's Finest</t>
  </si>
  <si>
    <t>Mojo opens up about her sexuality, as Chantal ponders the invite to hear her speak at the Queer event. Max puts on a comedy night with mixed results.</t>
  </si>
  <si>
    <t>High Arctic Haulers</t>
  </si>
  <si>
    <t xml:space="preserve">a d </t>
  </si>
  <si>
    <t>Disaster at sea - water pours onto the Sedna threatening the cargo; the Taiga's schedule forces a ship-to-ship transfer.</t>
  </si>
  <si>
    <t>Wet Below Deck</t>
  </si>
  <si>
    <t xml:space="preserve">My Survival As An Aboriginal </t>
  </si>
  <si>
    <t>Essie Coffey, a black activist and musician, shows the conflicts of living as an Aboriginal under white domination.</t>
  </si>
  <si>
    <t>Woman Who Returns</t>
  </si>
  <si>
    <t>Heather didn't know she was Haida until she was 16. Now, she's returning toHaida Gwaii to join her clan and receive her Haida name.</t>
  </si>
  <si>
    <t>Alice Dunes</t>
  </si>
  <si>
    <t>A sensational video turns Molly's excitement about an upcoming dentist visit into panic. It's all fun and secret spy games until Molly and Tooey stumble across a mystery visitor in Qyah.</t>
  </si>
  <si>
    <t>Tooth Or Consequences / Qyah Spy</t>
  </si>
  <si>
    <t>Visit with Elder Woody Morrison who shares about how it all began - from an Indigenous perspective and we learn some of the science of the big bang.</t>
  </si>
  <si>
    <t>Cosmos</t>
  </si>
  <si>
    <t>Bino and Fino</t>
  </si>
  <si>
    <t>Bino and Fino learn about the great outdoors.</t>
  </si>
  <si>
    <t>Mereny and kep, food and water keep us walang, healthy. How about a yongka stew, a kangaroo stew? Yum yum sounds moorditj!</t>
  </si>
  <si>
    <t>Food And Drink</t>
  </si>
  <si>
    <t>Phenix is an 8-year-old Mi'kmaq boy from Gesgapegiag, Quebec. He helps out at his grandparents' sugar shack making maple syrup from sap and he shows us how it's done.</t>
  </si>
  <si>
    <t>Phenix</t>
  </si>
  <si>
    <t>A friend's glider is damaged and the pals are sure Hank can fix it but when the powerful launcher he makes sends it on a wild flight they must use their speedy skills to rescue the runaway plane.</t>
  </si>
  <si>
    <t>Turtle Bay Flyers</t>
  </si>
  <si>
    <t>Raven And The Sea Wolf</t>
  </si>
  <si>
    <t>Love makes everyone do crazy things. In this story, Raven falls in love and will do anything to win the heart of his girl.</t>
  </si>
  <si>
    <t>Discovering a city surrounded by an impassable wall, our heroes are immediately captured by iron men, then thrown into the fortified city after receiving a mark on their foreheads.</t>
  </si>
  <si>
    <t>Uncle Bert</t>
  </si>
  <si>
    <t>Kayne and Kamil are on a journey to the Epping Forest National Park in central Queensland to meet the once thought extinct, but still critically endangered, Hairy-Nosed Wombat.</t>
  </si>
  <si>
    <t>Hairy Nosed Wombat</t>
  </si>
  <si>
    <t>While Pam is unhappy to be told that she is too small to do anything, Viola sends the campers on a surprise mission!</t>
  </si>
  <si>
    <t>Pam And Touti</t>
  </si>
  <si>
    <t>Kururrungku Catholic Education Centre is a school in the Billiluna community 150km south of Halls Creek in the Kimberley Region in WA.</t>
  </si>
  <si>
    <t>Billliluna Kuurrungka</t>
  </si>
  <si>
    <t>Other Side Of The Rock</t>
  </si>
  <si>
    <t>Other side of the Rock concert held in Mutitjulu celebrating 30 years of the iconic song Solid Rock</t>
  </si>
  <si>
    <t xml:space="preserve">a l v </t>
  </si>
  <si>
    <t>Samira's head is turned. Leanne is cut out of the loop. Hamish is backed into a corner.</t>
  </si>
  <si>
    <t>Chef &amp; author Jason Roberts and head chef at Sydney restaurant Red Lantern Mark Jensen join Adam in the Cook Up kitchen to create some easy and simple fresh inspired dishes.</t>
  </si>
  <si>
    <t>Fresh</t>
  </si>
  <si>
    <t>.Pam is afraid to grow up. When she meets Cuckoo the snake, she realizes that growing up means growing stronger.</t>
  </si>
  <si>
    <t>Pam And The Snake</t>
  </si>
  <si>
    <t>Joe's ambitious baking ideas get everyone covered in dough but after his friends help retrieve Kookum's lost recipe card they create delicious bannock treats for the community.</t>
  </si>
  <si>
    <t>Big Bannock Bake</t>
  </si>
  <si>
    <t>Bradley is an 11-year-old Cayuga boy from the Six Nations of the Grand River who loves spending time at his grandparents' home on Walpole Island, Ontario.</t>
  </si>
  <si>
    <t>Bradley</t>
  </si>
  <si>
    <t>Fuzzy and her class visit Lola's Forest but when they get separated they learn a powerful lesson.</t>
  </si>
  <si>
    <t>Grace</t>
  </si>
  <si>
    <t>On Arkadia, the Tehrig's disease has worsened. Not hearing any messages coming back, the Arkadians decide to try themselves to save their sun.</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</si>
  <si>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</si>
  <si>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</si>
  <si>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</si>
  <si>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</si>
  <si>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</si>
  <si>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</si>
  <si>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</si>
  <si>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</si>
  <si>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and Nari Nari Country along the waters of the Murrumbidgee River.</t>
  </si>
  <si>
    <t>Murrumbidgee River - Wiradjuri &amp; Nari Nari</t>
  </si>
  <si>
    <t>We meet the lemurs of Madagascar. Found nowhere else on earth, here they thrive. We take a look at how different species have adapted to the islands many habitats.</t>
  </si>
  <si>
    <t>Land Of Lemurs</t>
  </si>
  <si>
    <t xml:space="preserve">Going Places With Ernie Dingo </t>
  </si>
  <si>
    <t>Ernie meets three very interesting Darwin locals, each with their own connection to the land and to the wildlife that inhabits it.</t>
  </si>
  <si>
    <t>Darwin</t>
  </si>
  <si>
    <t>Tribal</t>
  </si>
  <si>
    <t xml:space="preserve">d l v </t>
  </si>
  <si>
    <t>Sam and Buke get their first assignment when an eight-year-old girl is shot in her suburban home.</t>
  </si>
  <si>
    <t>I'll Show You Chief</t>
  </si>
  <si>
    <t>Arrowhead</t>
  </si>
  <si>
    <t>A prisoner of war is offered a chance at freedom if he completes a dangerous rescue mission. His ship crash lands on a desert moon, leaving him stranded.</t>
  </si>
  <si>
    <t>Call Me Olly</t>
  </si>
  <si>
    <t>After overcoming many years of bullying, one day, Ken Burns, found his calling and chosen career as a filmmaker. But there was only one problem... his name.</t>
  </si>
  <si>
    <t>Always Was Always Will Be</t>
  </si>
  <si>
    <t>This film documents the camp set up by a number of Aboriginal organisations to protect the Sacred Grounds of the Waugul in the middle of Perth from construction of a tourist centre and car park.</t>
  </si>
  <si>
    <t>Arnhern Land</t>
  </si>
  <si>
    <t>When Trini confesses that she's never seen the Northern Lights, Molly makes it her mission to show them to her. After an awesome jig dance at the Tribal Hall, Molly can't wait for her fiddle lessons.</t>
  </si>
  <si>
    <t>Turn On The Northern Lights / Fiddlesticks</t>
  </si>
  <si>
    <t>Rock out with us as we make some noise and learn about the scientific wonders of music with musicians Gregory Coyes and Sheryl Sewepagaham.</t>
  </si>
  <si>
    <t>Science Of Music</t>
  </si>
  <si>
    <t>Bino and Fino go to bed but Fino is not tired.</t>
  </si>
  <si>
    <t>Time To Sleep</t>
  </si>
  <si>
    <t>My Moort, my family make me djoorabiny, they make me happy.</t>
  </si>
  <si>
    <t>Family And Friends</t>
  </si>
  <si>
    <t>.Gracyn is an 11-year-old Metis girl from Duck Bay, Manitoba. Gracyn is a fabulous square dancer and designs and sews the costumes for her dance troupe.</t>
  </si>
  <si>
    <t>Gracyn</t>
  </si>
  <si>
    <t>Pilot Adventure Sue flies the friends to a remote location where she teaches them tracking skills but she loses the airplane keys so Nina must use her special lynx-like abilities to get them home.</t>
  </si>
  <si>
    <t>Making Tracks</t>
  </si>
  <si>
    <t>Tehrig, badly injured after crossing the interlayer tunnel again, returned to Arkadia. Delirious, he starts talking about pirates.</t>
  </si>
  <si>
    <t>Tehrig's Nightmare</t>
  </si>
  <si>
    <t>An epic journey to the sea floor to carry out research on 'a silent assassin', the deadly Cone Snail.</t>
  </si>
  <si>
    <t>Cone Snail</t>
  </si>
  <si>
    <t>Nico has a bad cold and cannot participate in the fun adventure. In the end, he realizes that imagination is a wonderful power that he can use whenever he wants!</t>
  </si>
  <si>
    <t>Nico's Book</t>
  </si>
  <si>
    <t>Treaty</t>
  </si>
  <si>
    <t>Through discussions with their grandmother Aunty Sandra Onus and friend Oscar Monaghan, Nayuka Gorrie realises their position on Treaty has evolved.</t>
  </si>
  <si>
    <t>Jack invests deeper in a rotten egg. Dawn impedes romance. Vivienne's serenity turns to blind violence.</t>
  </si>
  <si>
    <t>King of Sustainability Tim Flannery and chef Tom Walton join Adam in the Cook Up kitchen to create some delicious dishes that use the whole ingredient not just part of it</t>
  </si>
  <si>
    <t>Sustainability</t>
  </si>
  <si>
    <t>Julie is careless in leaving a paper bag lying around in the forest. When she meets a careless camper, she realizes that even a small bag can have serious consequences.</t>
  </si>
  <si>
    <t>Fire And Water</t>
  </si>
  <si>
    <t>Joe is convinced animals love his flute playing but when they follow him to the Three Sisters garden he and his friends cannot make them leave but it's Smudge the puppy who saves the day.</t>
  </si>
  <si>
    <t>Pied Piper Joe</t>
  </si>
  <si>
    <t>Kaksat'iio is a 10-year-old Mohawk girl from Kahnawake. Today is her birthday party with cake and pizza! Kaksat'iio is proud to model clothing created by Indigenous designers.</t>
  </si>
  <si>
    <t>Kaksat'iio</t>
  </si>
  <si>
    <t>Fuzzy learns that if she doesn't respect her gift, she will lose it.</t>
  </si>
  <si>
    <t>By the magic of an old lament, Spartakus makes the Drummer appear. This leads him to the ancient kingdom of Benin for a journey which Spartakus must become king of the day.</t>
  </si>
  <si>
    <t>This story of -determination explores an Indigenous-led school program that's achieving real educational outcomes for the lives of disadvantaged kids from regional and remote Australia.</t>
  </si>
  <si>
    <t>Star Girls</t>
  </si>
  <si>
    <t xml:space="preserve">a q </t>
  </si>
  <si>
    <t>It's not every day you come across an 83-year-old still working fulltime and living life to the fullest, but that's exactly what 2019 NAIDOC Award recipient Aunty Thelma Weston is doing.</t>
  </si>
  <si>
    <t>Aunty Thelma</t>
  </si>
  <si>
    <t>Nitv News: Nula 2022</t>
  </si>
  <si>
    <t>A slow TV showcase of the stunning landscapes found in Tharawal and Inningai Country.</t>
  </si>
  <si>
    <t>Tharawal &amp; Inningai Country</t>
  </si>
  <si>
    <t>A pristine valley in South Africa is home to a remarkable troop of Chacma baboons - governed by a powerful alpha male who controls the valley with an iron fist.</t>
  </si>
  <si>
    <t>Baboons Of Bambeleta</t>
  </si>
  <si>
    <t>Frog Dreaming</t>
  </si>
  <si>
    <t>Convinced there is an underwater monster in a nearby dam, Cody and his close friend Wendy embark on a journey that will take them into the very shadow-land of mystery and intrigue.</t>
  </si>
  <si>
    <t>First Nation Bedtime Stories</t>
  </si>
  <si>
    <t>This is the story of a boy who lives by a coolibah tree with his dogs. It is a story of friendship, and teaches us to look out for each other.</t>
  </si>
  <si>
    <t>Mother Tree</t>
  </si>
  <si>
    <t xml:space="preserve">Paradise Soldiers </t>
  </si>
  <si>
    <t>As far back as World War One, through Vietnam and up to present day, young Cook Islanders have served and sacrificed alongside New Zealand in military conflicts and combat.</t>
  </si>
  <si>
    <t>Paradise Soldiers</t>
  </si>
  <si>
    <t>Music from the Tamworth Country Music Festival 2008, hosted by Troy Cassar-Daley, this episode features John Williamson and Warren H Williams.</t>
  </si>
  <si>
    <t>John Williamson And Warren Williams</t>
  </si>
  <si>
    <t>The Kamilaroi</t>
  </si>
  <si>
    <t>The compelling story of Kamilaroi First Nation from North Western NSW, sharing their cultural, historical and spiritual stories.</t>
  </si>
  <si>
    <t>Ngumpin Kartiya</t>
  </si>
  <si>
    <t>This documentary looks at a proud and sometimes difficult past, and also celebrates a bright and better future.</t>
  </si>
  <si>
    <t>Todd River</t>
  </si>
  <si>
    <t>When Molly fins out that her Mom was once an ice sculptor, she decides to organize an ice-sculpting competition. Molly's excitement about her first totem pole raising in Sitka quickly turns to panic.</t>
  </si>
  <si>
    <t>Ice Sculpture / Tale Of A Totem</t>
  </si>
  <si>
    <t>We can all help save animal homes - learn from Dr. Ruby Dunstan who helped protect the Stein Valley and wildlife habitat.</t>
  </si>
  <si>
    <t>Animal Habitat</t>
  </si>
  <si>
    <t>Bino and Fino are excited! Mummy is taking them to her friend Mrs. Ade, the Tailor to measure for some new clothes.</t>
  </si>
  <si>
    <t>Moorditj walang, good health is about looking after our bodies every day. It's solid koolangka!</t>
  </si>
  <si>
    <t>Health</t>
  </si>
  <si>
    <t>Ansen is a ten-year-old boy from the Tsuut'ina nation outside of Calgary, Alberta. He rides horses bareback, a long-standing tradition among First Nation horsemen.</t>
  </si>
  <si>
    <t>Ansen</t>
  </si>
  <si>
    <t>Joe is sure he'll win the sports competition with Mishoom as his partner but when it turns out he's with Kookum he tries to win alone until a canoe rescue reminds him to use teamwork.</t>
  </si>
  <si>
    <t>Team Supreme</t>
  </si>
  <si>
    <t>In the ruins of the first city of Arkadia, built just after the great cataclysm, our heroes search for records of the creation of the Shagma.</t>
  </si>
  <si>
    <t>Fraser Island in Queensland beckons and so too does the need to sustain the predator that calls the World Heritage site home.</t>
  </si>
  <si>
    <t>Dingoes</t>
  </si>
  <si>
    <t>Julie sees Viola hugging Pam and calling her her little treasure. She imagines that her aunt prefers Pam!</t>
  </si>
  <si>
    <t>Ernie visits Kangaroo Island in South Australia and goes spotlighting with a local wildlife guide, shoots the breeze with an artistic couple, and gets up close and personal with wild dolphins.</t>
  </si>
  <si>
    <t>Kangaroo Island</t>
  </si>
  <si>
    <t>Big Rivers Football League Grand Final</t>
  </si>
  <si>
    <t>Big Rivers Football League Women's Grand Final - Ngukurr v Eastside.</t>
  </si>
  <si>
    <t>Senior Women's - Ngukurr V Eastside</t>
  </si>
  <si>
    <t>Big Rivers Football League Men's Grand Final - Ngukurr v Katherine Camels.</t>
  </si>
  <si>
    <t>Senior Men's - Ngukurr V Katherine Camels</t>
  </si>
  <si>
    <t xml:space="preserve">Power To The People </t>
  </si>
  <si>
    <t>Situated in Canada's 'Saudi Arabia' of wind, three Mi'gmaq communities faced an uphill struggle to stake their claim in the Gaspe Bay's booming wind energy sector.</t>
  </si>
  <si>
    <t>Listuguj</t>
  </si>
  <si>
    <t>Pacific Island Food Revolution</t>
  </si>
  <si>
    <t>After a strong showing by the three Fijian teams in the first round, all three are returning to compete in the second round - but only one team will make it through to the finals!</t>
  </si>
  <si>
    <t>Fiji</t>
  </si>
  <si>
    <t>On Country Kitchen</t>
  </si>
  <si>
    <t>Mark and Derek learn about the overabundance of sea urchin, and explore a new type of sustainable farming in Berrima. The boys also have a go at bee keeping.</t>
  </si>
  <si>
    <t>Black Mamba: Kiss Of Death</t>
  </si>
  <si>
    <t>She's the deadliest snake on the planet, but will she outwit her greatest enemy and complete her mission; to safely deliver the next generation of silver killers into Mamba Valley?</t>
  </si>
  <si>
    <t>Homeland Story</t>
  </si>
  <si>
    <t>An intimate portrait of Donydji, a remote, traditional Indigenous Homeland in North-East Arnhem Land in the far north of Australia.</t>
  </si>
  <si>
    <t xml:space="preserve">Four Faces Of The Moon </t>
  </si>
  <si>
    <t>Follow the journey of an Indigenous photographer as she travels through time. She witnesses moments in her family's history and strengthens her connection to her Metis, Cree and Anishnaabe ancestors.</t>
  </si>
  <si>
    <t>The Master Of The Tongues</t>
  </si>
  <si>
    <t>Nadia Nadim</t>
  </si>
  <si>
    <t>A Photographic Exploration</t>
  </si>
  <si>
    <t>The Ransom Of Peace</t>
  </si>
  <si>
    <t>The Squirrel Man</t>
  </si>
  <si>
    <t>The Lake Manitoba Monster</t>
  </si>
  <si>
    <t>The Gladiators Of Barkar</t>
  </si>
  <si>
    <t>A Living Legacy: Kaizi's Traditional Coconut Oil</t>
  </si>
  <si>
    <t>The Keepers</t>
  </si>
  <si>
    <t>The Triangle Of The Deep</t>
  </si>
  <si>
    <t>The Emperor Qing And The Eighth Kingdom</t>
  </si>
  <si>
    <t>The Great Outdoors</t>
  </si>
  <si>
    <t>The Temkor From Arkana</t>
  </si>
  <si>
    <t>The Sweetest Gift</t>
  </si>
  <si>
    <t>The Drummer</t>
  </si>
  <si>
    <t>Intune 08</t>
  </si>
  <si>
    <t>The Missing Tape Rule</t>
  </si>
  <si>
    <t>The Brothers Barkar</t>
  </si>
  <si>
    <t>The Treasures Of Viola</t>
  </si>
  <si>
    <t>FOOTBALL</t>
  </si>
  <si>
    <t>RUGBY LEAGUE</t>
  </si>
  <si>
    <t>GAELIC FOOTBALL</t>
  </si>
  <si>
    <t>KOORI KNOCKOUT REPLAY</t>
  </si>
  <si>
    <t>QUEENSLAND MURRI CARNIVAL</t>
  </si>
  <si>
    <t>NATURAL HISTORY</t>
  </si>
  <si>
    <t>DOCUMENTARY SERIES</t>
  </si>
  <si>
    <t>FEATURE DOCUMENTARY</t>
  </si>
  <si>
    <t>LATE NIGHT MOVIE</t>
  </si>
  <si>
    <t>DOCUMENTARY</t>
  </si>
  <si>
    <t>KARLA GRANT</t>
  </si>
  <si>
    <t>NEW SERIES</t>
  </si>
  <si>
    <t>DRAMA</t>
  </si>
  <si>
    <t>COMEDY</t>
  </si>
  <si>
    <t>FACTUAL  SERIES</t>
  </si>
  <si>
    <t>ADVENTURE SERIES</t>
  </si>
  <si>
    <t>FEATURE DOCUMENTARY ENCORE</t>
  </si>
  <si>
    <t>TRAVEL</t>
  </si>
  <si>
    <t>THURSDAY NIGHT MOVIE</t>
  </si>
  <si>
    <t>NULA</t>
  </si>
  <si>
    <t>FAMILY MOVIE</t>
  </si>
  <si>
    <t>BEDTIME STORIES</t>
  </si>
  <si>
    <t>MUSIC</t>
  </si>
  <si>
    <t>SATURDAY NIGHT MOVIE</t>
  </si>
  <si>
    <t>SPORTS DOCUMENTARY</t>
  </si>
  <si>
    <t>AFL</t>
  </si>
  <si>
    <t>Week 46: Sunday 6th November to Saturday 12th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</si>
</sst>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295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6"/>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0.8515625" style="2" customWidth="1"/>
    <col min="4" max="4" width="35.14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8515625" style="1" customWidth="1"/>
    <col min="11" max="11" width="39.140625" style="3" customWidth="1"/>
    <col min="12" max="12" width="16.7109375" style="1" bestFit="1" customWidth="1"/>
    <col min="13" max="14" width="16.140625" style="1" bestFit="1" customWidth="1"/>
  </cols>
  <sheetData>
    <row r="1" ht="150.75" customHeight="1"/>
    <row r="2" ht="14.25">
      <c r="A2" s="9" t="s">
        <v>511</v>
      </c>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8">"2022-11-06"</f>
        <v>2022-11-06</v>
      </c>
      <c r="B4" s="1" t="str">
        <f>"0500"</f>
        <v>0500</v>
      </c>
      <c r="C4" s="2" t="s">
        <v>13</v>
      </c>
      <c r="E4" s="1" t="str">
        <f>"02"</f>
        <v>02</v>
      </c>
      <c r="F4" s="1">
        <v>7</v>
      </c>
      <c r="G4" s="1" t="s">
        <v>14</v>
      </c>
      <c r="H4" s="1" t="s">
        <v>15</v>
      </c>
      <c r="I4" s="1" t="s">
        <v>17</v>
      </c>
      <c r="J4" s="4"/>
      <c r="K4" s="3" t="s">
        <v>16</v>
      </c>
      <c r="L4" s="1">
        <v>2011</v>
      </c>
      <c r="M4" s="1" t="s">
        <v>18</v>
      </c>
    </row>
    <row r="5" spans="1:13" ht="28.5">
      <c r="A5" s="1" t="str">
        <f t="shared" si="0"/>
        <v>2022-11-06</v>
      </c>
      <c r="B5" s="1" t="str">
        <f>"0600"</f>
        <v>0600</v>
      </c>
      <c r="C5" s="2" t="s">
        <v>19</v>
      </c>
      <c r="D5" s="2" t="s">
        <v>21</v>
      </c>
      <c r="E5" s="1" t="str">
        <f>"02"</f>
        <v>02</v>
      </c>
      <c r="F5" s="1">
        <v>12</v>
      </c>
      <c r="G5" s="1" t="s">
        <v>14</v>
      </c>
      <c r="I5" s="1" t="s">
        <v>17</v>
      </c>
      <c r="J5" s="4"/>
      <c r="K5" s="3" t="s">
        <v>20</v>
      </c>
      <c r="L5" s="1">
        <v>2019</v>
      </c>
      <c r="M5" s="1" t="s">
        <v>18</v>
      </c>
    </row>
    <row r="6" spans="1:13" ht="72">
      <c r="A6" s="1" t="str">
        <f t="shared" si="0"/>
        <v>2022-11-06</v>
      </c>
      <c r="B6" s="1" t="str">
        <f>"0625"</f>
        <v>0625</v>
      </c>
      <c r="C6" s="2" t="s">
        <v>23</v>
      </c>
      <c r="D6" s="2" t="s">
        <v>26</v>
      </c>
      <c r="E6" s="1" t="str">
        <f>"01"</f>
        <v>01</v>
      </c>
      <c r="F6" s="1">
        <v>12</v>
      </c>
      <c r="G6" s="1" t="s">
        <v>24</v>
      </c>
      <c r="I6" s="1" t="s">
        <v>17</v>
      </c>
      <c r="J6" s="4"/>
      <c r="K6" s="3" t="s">
        <v>25</v>
      </c>
      <c r="L6" s="1">
        <v>2019</v>
      </c>
      <c r="M6" s="1" t="s">
        <v>27</v>
      </c>
    </row>
    <row r="7" spans="1:13" ht="43.5">
      <c r="A7" s="1" t="str">
        <f t="shared" si="0"/>
        <v>2022-11-06</v>
      </c>
      <c r="B7" s="1" t="str">
        <f>"0650"</f>
        <v>0650</v>
      </c>
      <c r="C7" s="2" t="s">
        <v>28</v>
      </c>
      <c r="D7" s="2" t="s">
        <v>30</v>
      </c>
      <c r="E7" s="1" t="str">
        <f>"02"</f>
        <v>02</v>
      </c>
      <c r="F7" s="1">
        <v>12</v>
      </c>
      <c r="G7" s="1" t="s">
        <v>24</v>
      </c>
      <c r="I7" s="1" t="s">
        <v>17</v>
      </c>
      <c r="J7" s="4"/>
      <c r="K7" s="3" t="s">
        <v>29</v>
      </c>
      <c r="L7" s="1">
        <v>2018</v>
      </c>
      <c r="M7" s="1" t="s">
        <v>31</v>
      </c>
    </row>
    <row r="8" spans="1:13" ht="57.75">
      <c r="A8" s="1" t="str">
        <f t="shared" si="0"/>
        <v>2022-11-06</v>
      </c>
      <c r="B8" s="1" t="str">
        <f>"0715"</f>
        <v>0715</v>
      </c>
      <c r="C8" s="2" t="s">
        <v>32</v>
      </c>
      <c r="D8" s="2" t="s">
        <v>34</v>
      </c>
      <c r="E8" s="1" t="str">
        <f>"02"</f>
        <v>02</v>
      </c>
      <c r="F8" s="1">
        <v>2</v>
      </c>
      <c r="G8" s="1" t="s">
        <v>24</v>
      </c>
      <c r="I8" s="1" t="s">
        <v>17</v>
      </c>
      <c r="J8" s="4"/>
      <c r="K8" s="3" t="s">
        <v>33</v>
      </c>
      <c r="L8" s="1">
        <v>2018</v>
      </c>
      <c r="M8" s="1" t="s">
        <v>35</v>
      </c>
    </row>
    <row r="9" spans="1:13" ht="43.5">
      <c r="A9" s="1" t="str">
        <f t="shared" si="0"/>
        <v>2022-11-06</v>
      </c>
      <c r="B9" s="1" t="str">
        <f>"0730"</f>
        <v>0730</v>
      </c>
      <c r="C9" s="2" t="s">
        <v>36</v>
      </c>
      <c r="D9" s="2" t="s">
        <v>38</v>
      </c>
      <c r="E9" s="1" t="str">
        <f>"01"</f>
        <v>01</v>
      </c>
      <c r="F9" s="1">
        <v>2</v>
      </c>
      <c r="G9" s="1" t="s">
        <v>24</v>
      </c>
      <c r="I9" s="1" t="s">
        <v>17</v>
      </c>
      <c r="J9" s="4"/>
      <c r="K9" s="3" t="s">
        <v>37</v>
      </c>
      <c r="L9" s="1">
        <v>2009</v>
      </c>
      <c r="M9" s="1" t="s">
        <v>27</v>
      </c>
    </row>
    <row r="10" spans="1:13" ht="72">
      <c r="A10" s="1" t="str">
        <f t="shared" si="0"/>
        <v>2022-11-06</v>
      </c>
      <c r="B10" s="1" t="str">
        <f>"0755"</f>
        <v>0755</v>
      </c>
      <c r="C10" s="2" t="s">
        <v>39</v>
      </c>
      <c r="D10" s="2" t="s">
        <v>42</v>
      </c>
      <c r="E10" s="1" t="str">
        <f>"02"</f>
        <v>02</v>
      </c>
      <c r="F10" s="1">
        <v>15</v>
      </c>
      <c r="G10" s="1" t="s">
        <v>14</v>
      </c>
      <c r="H10" s="1" t="s">
        <v>40</v>
      </c>
      <c r="I10" s="1" t="s">
        <v>17</v>
      </c>
      <c r="J10" s="4"/>
      <c r="K10" s="3" t="s">
        <v>41</v>
      </c>
      <c r="L10" s="1">
        <v>2020</v>
      </c>
      <c r="M10" s="1" t="s">
        <v>31</v>
      </c>
    </row>
    <row r="11" spans="1:13" ht="72">
      <c r="A11" s="1" t="str">
        <f t="shared" si="0"/>
        <v>2022-11-06</v>
      </c>
      <c r="B11" s="1" t="str">
        <f>"0805"</f>
        <v>0805</v>
      </c>
      <c r="C11" s="2" t="s">
        <v>43</v>
      </c>
      <c r="D11" s="2" t="s">
        <v>45</v>
      </c>
      <c r="E11" s="1" t="str">
        <f>"01"</f>
        <v>01</v>
      </c>
      <c r="F11" s="1">
        <v>9</v>
      </c>
      <c r="G11" s="1" t="s">
        <v>24</v>
      </c>
      <c r="I11" s="1" t="s">
        <v>17</v>
      </c>
      <c r="J11" s="4"/>
      <c r="K11" s="3" t="s">
        <v>44</v>
      </c>
      <c r="L11" s="1">
        <v>2020</v>
      </c>
      <c r="M11" s="1" t="s">
        <v>31</v>
      </c>
    </row>
    <row r="12" spans="1:13" ht="72">
      <c r="A12" s="1" t="str">
        <f t="shared" si="0"/>
        <v>2022-11-06</v>
      </c>
      <c r="B12" s="1" t="str">
        <f>"0815"</f>
        <v>0815</v>
      </c>
      <c r="C12" s="2" t="s">
        <v>46</v>
      </c>
      <c r="D12" s="2" t="s">
        <v>48</v>
      </c>
      <c r="E12" s="1" t="str">
        <f>"01"</f>
        <v>01</v>
      </c>
      <c r="F12" s="1">
        <v>3</v>
      </c>
      <c r="J12" s="4"/>
      <c r="K12" s="3" t="s">
        <v>47</v>
      </c>
      <c r="L12" s="1">
        <v>2021</v>
      </c>
      <c r="M12" s="1" t="s">
        <v>31</v>
      </c>
    </row>
    <row r="13" spans="1:14" ht="43.5">
      <c r="A13" s="1" t="str">
        <f t="shared" si="0"/>
        <v>2022-11-06</v>
      </c>
      <c r="B13" s="1" t="str">
        <f>"0820"</f>
        <v>0820</v>
      </c>
      <c r="C13" s="2" t="s">
        <v>49</v>
      </c>
      <c r="D13" s="2" t="s">
        <v>466</v>
      </c>
      <c r="E13" s="1" t="str">
        <f>"02"</f>
        <v>02</v>
      </c>
      <c r="F13" s="1">
        <v>12</v>
      </c>
      <c r="G13" s="1" t="s">
        <v>14</v>
      </c>
      <c r="I13" s="1" t="s">
        <v>17</v>
      </c>
      <c r="J13" s="4"/>
      <c r="K13" s="3" t="s">
        <v>50</v>
      </c>
      <c r="L13" s="1">
        <v>1987</v>
      </c>
      <c r="M13" s="1" t="s">
        <v>51</v>
      </c>
      <c r="N13" s="1" t="s">
        <v>22</v>
      </c>
    </row>
    <row r="14" spans="1:13" ht="72">
      <c r="A14" s="1" t="str">
        <f t="shared" si="0"/>
        <v>2022-11-06</v>
      </c>
      <c r="B14" s="1" t="str">
        <f>"0845"</f>
        <v>0845</v>
      </c>
      <c r="C14" s="2" t="s">
        <v>52</v>
      </c>
      <c r="D14" s="2" t="s">
        <v>55</v>
      </c>
      <c r="E14" s="1" t="str">
        <f>"03"</f>
        <v>03</v>
      </c>
      <c r="F14" s="1">
        <v>5</v>
      </c>
      <c r="G14" s="1" t="s">
        <v>14</v>
      </c>
      <c r="H14" s="1" t="s">
        <v>53</v>
      </c>
      <c r="I14" s="1" t="s">
        <v>17</v>
      </c>
      <c r="J14" s="4"/>
      <c r="K14" s="3" t="s">
        <v>54</v>
      </c>
      <c r="L14" s="1">
        <v>2015</v>
      </c>
      <c r="M14" s="1" t="s">
        <v>18</v>
      </c>
    </row>
    <row r="15" spans="1:13" ht="57.75">
      <c r="A15" s="1" t="str">
        <f t="shared" si="0"/>
        <v>2022-11-06</v>
      </c>
      <c r="B15" s="1" t="str">
        <f>"0910"</f>
        <v>0910</v>
      </c>
      <c r="C15" s="2" t="s">
        <v>52</v>
      </c>
      <c r="D15" s="2" t="s">
        <v>57</v>
      </c>
      <c r="E15" s="1" t="str">
        <f>"03"</f>
        <v>03</v>
      </c>
      <c r="F15" s="1">
        <v>6</v>
      </c>
      <c r="G15" s="1" t="s">
        <v>14</v>
      </c>
      <c r="H15" s="1" t="s">
        <v>53</v>
      </c>
      <c r="I15" s="1" t="s">
        <v>17</v>
      </c>
      <c r="J15" s="4"/>
      <c r="K15" s="3" t="s">
        <v>56</v>
      </c>
      <c r="L15" s="1">
        <v>2015</v>
      </c>
      <c r="M15" s="1" t="s">
        <v>18</v>
      </c>
    </row>
    <row r="16" spans="1:13" ht="72">
      <c r="A16" s="1" t="str">
        <f t="shared" si="0"/>
        <v>2022-11-06</v>
      </c>
      <c r="B16" s="1" t="str">
        <f>"0935"</f>
        <v>0935</v>
      </c>
      <c r="C16" s="2" t="s">
        <v>58</v>
      </c>
      <c r="D16" s="2" t="s">
        <v>60</v>
      </c>
      <c r="E16" s="1" t="str">
        <f>"03"</f>
        <v>03</v>
      </c>
      <c r="F16" s="1">
        <v>4</v>
      </c>
      <c r="G16" s="1" t="s">
        <v>24</v>
      </c>
      <c r="I16" s="1" t="s">
        <v>17</v>
      </c>
      <c r="J16" s="4"/>
      <c r="K16" s="3" t="s">
        <v>59</v>
      </c>
      <c r="L16" s="1">
        <v>2019</v>
      </c>
      <c r="M16" s="1" t="s">
        <v>31</v>
      </c>
    </row>
    <row r="17" spans="1:14" ht="28.5">
      <c r="A17" s="7" t="str">
        <f t="shared" si="0"/>
        <v>2022-11-06</v>
      </c>
      <c r="B17" s="7" t="str">
        <f>"1000"</f>
        <v>1000</v>
      </c>
      <c r="C17" s="8" t="s">
        <v>61</v>
      </c>
      <c r="D17" s="8" t="s">
        <v>64</v>
      </c>
      <c r="E17" s="7" t="str">
        <f>"2022"</f>
        <v>2022</v>
      </c>
      <c r="F17" s="7">
        <v>9</v>
      </c>
      <c r="G17" s="7" t="s">
        <v>62</v>
      </c>
      <c r="H17" s="7"/>
      <c r="I17" s="7"/>
      <c r="J17" s="5" t="s">
        <v>485</v>
      </c>
      <c r="K17" s="6" t="s">
        <v>63</v>
      </c>
      <c r="L17" s="7">
        <v>2022</v>
      </c>
      <c r="M17" s="7" t="s">
        <v>65</v>
      </c>
      <c r="N17" s="7"/>
    </row>
    <row r="18" spans="1:14" ht="28.5">
      <c r="A18" s="7" t="str">
        <f t="shared" si="0"/>
        <v>2022-11-06</v>
      </c>
      <c r="B18" s="7" t="str">
        <f>"1100"</f>
        <v>1100</v>
      </c>
      <c r="C18" s="8" t="s">
        <v>61</v>
      </c>
      <c r="D18" s="8" t="s">
        <v>67</v>
      </c>
      <c r="E18" s="7" t="str">
        <f>"2022"</f>
        <v>2022</v>
      </c>
      <c r="F18" s="7">
        <v>10</v>
      </c>
      <c r="G18" s="7" t="s">
        <v>62</v>
      </c>
      <c r="H18" s="7"/>
      <c r="I18" s="7"/>
      <c r="J18" s="5" t="s">
        <v>485</v>
      </c>
      <c r="K18" s="6" t="s">
        <v>66</v>
      </c>
      <c r="L18" s="7">
        <v>2022</v>
      </c>
      <c r="M18" s="7" t="s">
        <v>65</v>
      </c>
      <c r="N18" s="7"/>
    </row>
    <row r="19" spans="1:14" ht="57.75">
      <c r="A19" s="7" t="str">
        <f t="shared" si="0"/>
        <v>2022-11-06</v>
      </c>
      <c r="B19" s="7" t="str">
        <f>"1200"</f>
        <v>1200</v>
      </c>
      <c r="C19" s="8" t="s">
        <v>68</v>
      </c>
      <c r="D19" s="8"/>
      <c r="E19" s="7" t="str">
        <f>"2022"</f>
        <v>2022</v>
      </c>
      <c r="F19" s="7">
        <v>4</v>
      </c>
      <c r="G19" s="7" t="s">
        <v>62</v>
      </c>
      <c r="H19" s="7"/>
      <c r="I19" s="7" t="s">
        <v>17</v>
      </c>
      <c r="J19" s="5" t="s">
        <v>486</v>
      </c>
      <c r="K19" s="6" t="s">
        <v>69</v>
      </c>
      <c r="L19" s="7">
        <v>2022</v>
      </c>
      <c r="M19" s="7" t="s">
        <v>18</v>
      </c>
      <c r="N19" s="7"/>
    </row>
    <row r="20" spans="1:14" ht="28.5">
      <c r="A20" s="7" t="str">
        <f t="shared" si="0"/>
        <v>2022-11-06</v>
      </c>
      <c r="B20" s="7" t="str">
        <f>"1230"</f>
        <v>1230</v>
      </c>
      <c r="C20" s="8" t="s">
        <v>70</v>
      </c>
      <c r="D20" s="8"/>
      <c r="E20" s="7" t="str">
        <f>"2017"</f>
        <v>2017</v>
      </c>
      <c r="F20" s="7">
        <v>14</v>
      </c>
      <c r="G20" s="7" t="s">
        <v>62</v>
      </c>
      <c r="H20" s="7"/>
      <c r="I20" s="7" t="s">
        <v>17</v>
      </c>
      <c r="J20" s="5" t="s">
        <v>487</v>
      </c>
      <c r="K20" s="6" t="s">
        <v>71</v>
      </c>
      <c r="L20" s="7">
        <v>2017</v>
      </c>
      <c r="M20" s="7" t="s">
        <v>72</v>
      </c>
      <c r="N20" s="7"/>
    </row>
    <row r="21" spans="1:14" ht="28.5">
      <c r="A21" s="7" t="str">
        <f t="shared" si="0"/>
        <v>2022-11-06</v>
      </c>
      <c r="B21" s="7" t="str">
        <f>"1240"</f>
        <v>1240</v>
      </c>
      <c r="C21" s="8" t="s">
        <v>73</v>
      </c>
      <c r="D21" s="8" t="s">
        <v>467</v>
      </c>
      <c r="E21" s="7" t="str">
        <f>"2022"</f>
        <v>2022</v>
      </c>
      <c r="F21" s="7">
        <v>3</v>
      </c>
      <c r="G21" s="7" t="s">
        <v>62</v>
      </c>
      <c r="H21" s="7"/>
      <c r="I21" s="7" t="s">
        <v>17</v>
      </c>
      <c r="J21" s="5" t="s">
        <v>509</v>
      </c>
      <c r="K21" s="6" t="s">
        <v>74</v>
      </c>
      <c r="L21" s="7">
        <v>2022</v>
      </c>
      <c r="M21" s="7" t="s">
        <v>65</v>
      </c>
      <c r="N21" s="7"/>
    </row>
    <row r="22" spans="1:14" ht="43.5">
      <c r="A22" s="7" t="str">
        <f t="shared" si="0"/>
        <v>2022-11-06</v>
      </c>
      <c r="B22" s="7" t="str">
        <f>"1310"</f>
        <v>1310</v>
      </c>
      <c r="C22" s="8" t="s">
        <v>75</v>
      </c>
      <c r="D22" s="8"/>
      <c r="E22" s="7" t="str">
        <f>"2022"</f>
        <v>2022</v>
      </c>
      <c r="F22" s="7">
        <v>4</v>
      </c>
      <c r="G22" s="7" t="s">
        <v>62</v>
      </c>
      <c r="H22" s="7"/>
      <c r="I22" s="7"/>
      <c r="J22" s="5" t="s">
        <v>488</v>
      </c>
      <c r="K22" s="6" t="s">
        <v>76</v>
      </c>
      <c r="L22" s="7">
        <v>2022</v>
      </c>
      <c r="M22" s="7" t="s">
        <v>18</v>
      </c>
      <c r="N22" s="7"/>
    </row>
    <row r="23" spans="1:14" ht="57.75">
      <c r="A23" s="7" t="str">
        <f t="shared" si="0"/>
        <v>2022-11-06</v>
      </c>
      <c r="B23" s="7" t="str">
        <f>"1410"</f>
        <v>1410</v>
      </c>
      <c r="C23" s="8" t="s">
        <v>77</v>
      </c>
      <c r="D23" s="8" t="s">
        <v>79</v>
      </c>
      <c r="E23" s="7" t="str">
        <f>"2022"</f>
        <v>2022</v>
      </c>
      <c r="F23" s="7">
        <v>3</v>
      </c>
      <c r="G23" s="7" t="s">
        <v>62</v>
      </c>
      <c r="H23" s="7"/>
      <c r="I23" s="7" t="s">
        <v>17</v>
      </c>
      <c r="J23" s="5" t="s">
        <v>489</v>
      </c>
      <c r="K23" s="6" t="s">
        <v>78</v>
      </c>
      <c r="L23" s="7">
        <v>2022</v>
      </c>
      <c r="M23" s="7" t="s">
        <v>18</v>
      </c>
      <c r="N23" s="7"/>
    </row>
    <row r="24" spans="1:14" ht="57.75">
      <c r="A24" s="7" t="str">
        <f t="shared" si="0"/>
        <v>2022-11-06</v>
      </c>
      <c r="B24" s="7" t="str">
        <f>"1510"</f>
        <v>1510</v>
      </c>
      <c r="C24" s="8" t="s">
        <v>77</v>
      </c>
      <c r="D24" s="8" t="s">
        <v>80</v>
      </c>
      <c r="E24" s="7" t="str">
        <f>"2022"</f>
        <v>2022</v>
      </c>
      <c r="F24" s="7">
        <v>4</v>
      </c>
      <c r="G24" s="7" t="s">
        <v>62</v>
      </c>
      <c r="H24" s="7"/>
      <c r="I24" s="7" t="s">
        <v>17</v>
      </c>
      <c r="J24" s="5" t="s">
        <v>489</v>
      </c>
      <c r="K24" s="6" t="s">
        <v>78</v>
      </c>
      <c r="L24" s="7">
        <v>2022</v>
      </c>
      <c r="M24" s="7" t="s">
        <v>18</v>
      </c>
      <c r="N24" s="7"/>
    </row>
    <row r="25" spans="1:14" ht="43.5">
      <c r="A25" s="7" t="str">
        <f t="shared" si="0"/>
        <v>2022-11-06</v>
      </c>
      <c r="B25" s="7" t="str">
        <f>"1610"</f>
        <v>1610</v>
      </c>
      <c r="C25" s="8" t="s">
        <v>81</v>
      </c>
      <c r="D25" s="8"/>
      <c r="E25" s="7" t="str">
        <f>"2022"</f>
        <v>2022</v>
      </c>
      <c r="F25" s="7">
        <v>0</v>
      </c>
      <c r="G25" s="7" t="s">
        <v>62</v>
      </c>
      <c r="H25" s="7"/>
      <c r="I25" s="7" t="s">
        <v>17</v>
      </c>
      <c r="J25" s="5" t="s">
        <v>510</v>
      </c>
      <c r="K25" s="6" t="s">
        <v>82</v>
      </c>
      <c r="L25" s="7">
        <v>2022</v>
      </c>
      <c r="M25" s="7" t="s">
        <v>18</v>
      </c>
      <c r="N25" s="7"/>
    </row>
    <row r="26" spans="1:13" ht="57.75">
      <c r="A26" s="1" t="str">
        <f t="shared" si="0"/>
        <v>2022-11-06</v>
      </c>
      <c r="B26" s="1" t="str">
        <f>"1740"</f>
        <v>1740</v>
      </c>
      <c r="C26" s="2" t="s">
        <v>83</v>
      </c>
      <c r="E26" s="1" t="str">
        <f>" "</f>
        <v> </v>
      </c>
      <c r="F26" s="1">
        <v>0</v>
      </c>
      <c r="I26" s="1" t="s">
        <v>17</v>
      </c>
      <c r="J26" s="4"/>
      <c r="K26" s="3" t="s">
        <v>84</v>
      </c>
      <c r="L26" s="1">
        <v>2019</v>
      </c>
      <c r="M26" s="1" t="s">
        <v>18</v>
      </c>
    </row>
    <row r="27" spans="1:13" ht="57.75">
      <c r="A27" s="1" t="str">
        <f t="shared" si="0"/>
        <v>2022-11-06</v>
      </c>
      <c r="B27" s="1" t="str">
        <f>"1750"</f>
        <v>1750</v>
      </c>
      <c r="C27" s="2" t="s">
        <v>85</v>
      </c>
      <c r="D27" s="2" t="s">
        <v>87</v>
      </c>
      <c r="E27" s="1" t="str">
        <f>"01"</f>
        <v>01</v>
      </c>
      <c r="F27" s="1">
        <v>11</v>
      </c>
      <c r="G27" s="1" t="s">
        <v>14</v>
      </c>
      <c r="I27" s="1" t="s">
        <v>17</v>
      </c>
      <c r="J27" s="4"/>
      <c r="K27" s="3" t="s">
        <v>86</v>
      </c>
      <c r="L27" s="1">
        <v>2020</v>
      </c>
      <c r="M27" s="1" t="s">
        <v>31</v>
      </c>
    </row>
    <row r="28" spans="1:13" ht="57.75">
      <c r="A28" s="1" t="str">
        <f t="shared" si="0"/>
        <v>2022-11-06</v>
      </c>
      <c r="B28" s="1" t="str">
        <f>"1820"</f>
        <v>1820</v>
      </c>
      <c r="C28" s="2" t="s">
        <v>88</v>
      </c>
      <c r="E28" s="1" t="str">
        <f>"2022"</f>
        <v>2022</v>
      </c>
      <c r="F28" s="1">
        <v>215</v>
      </c>
      <c r="G28" s="1" t="s">
        <v>62</v>
      </c>
      <c r="I28" s="1" t="s">
        <v>17</v>
      </c>
      <c r="J28" s="4"/>
      <c r="K28" s="3" t="s">
        <v>89</v>
      </c>
      <c r="L28" s="1">
        <v>0</v>
      </c>
      <c r="M28" s="1" t="s">
        <v>18</v>
      </c>
    </row>
    <row r="29" spans="1:14" ht="57.75">
      <c r="A29" s="7" t="str">
        <f t="shared" si="0"/>
        <v>2022-11-06</v>
      </c>
      <c r="B29" s="7" t="str">
        <f>"1830"</f>
        <v>1830</v>
      </c>
      <c r="C29" s="8" t="s">
        <v>90</v>
      </c>
      <c r="D29" s="8" t="s">
        <v>92</v>
      </c>
      <c r="E29" s="7" t="str">
        <f>"01"</f>
        <v>01</v>
      </c>
      <c r="F29" s="7">
        <v>1</v>
      </c>
      <c r="G29" s="7"/>
      <c r="H29" s="7"/>
      <c r="I29" s="7" t="s">
        <v>17</v>
      </c>
      <c r="J29" s="5" t="s">
        <v>490</v>
      </c>
      <c r="K29" s="6" t="s">
        <v>91</v>
      </c>
      <c r="L29" s="7">
        <v>2016</v>
      </c>
      <c r="M29" s="7" t="s">
        <v>93</v>
      </c>
      <c r="N29" s="7" t="s">
        <v>22</v>
      </c>
    </row>
    <row r="30" spans="1:14" ht="72">
      <c r="A30" s="7" t="str">
        <f t="shared" si="0"/>
        <v>2022-11-06</v>
      </c>
      <c r="B30" s="7" t="str">
        <f>"1930"</f>
        <v>1930</v>
      </c>
      <c r="C30" s="8" t="s">
        <v>94</v>
      </c>
      <c r="D30" s="8" t="s">
        <v>98</v>
      </c>
      <c r="E30" s="7" t="str">
        <f>"01"</f>
        <v>01</v>
      </c>
      <c r="F30" s="7">
        <v>4</v>
      </c>
      <c r="G30" s="7" t="s">
        <v>95</v>
      </c>
      <c r="H30" s="7" t="s">
        <v>96</v>
      </c>
      <c r="I30" s="7" t="s">
        <v>17</v>
      </c>
      <c r="J30" s="5" t="s">
        <v>491</v>
      </c>
      <c r="K30" s="6" t="s">
        <v>97</v>
      </c>
      <c r="L30" s="7">
        <v>2013</v>
      </c>
      <c r="M30" s="7" t="s">
        <v>18</v>
      </c>
      <c r="N30" s="7" t="s">
        <v>22</v>
      </c>
    </row>
    <row r="31" spans="1:14" ht="72">
      <c r="A31" s="7" t="str">
        <f t="shared" si="0"/>
        <v>2022-11-06</v>
      </c>
      <c r="B31" s="7" t="str">
        <f>"2030"</f>
        <v>2030</v>
      </c>
      <c r="C31" s="8" t="s">
        <v>99</v>
      </c>
      <c r="D31" s="8"/>
      <c r="E31" s="7" t="str">
        <f>" "</f>
        <v> </v>
      </c>
      <c r="F31" s="7">
        <v>0</v>
      </c>
      <c r="G31" s="7" t="s">
        <v>14</v>
      </c>
      <c r="H31" s="7" t="s">
        <v>40</v>
      </c>
      <c r="I31" s="7" t="s">
        <v>17</v>
      </c>
      <c r="J31" s="5" t="s">
        <v>492</v>
      </c>
      <c r="K31" s="6" t="s">
        <v>100</v>
      </c>
      <c r="L31" s="7">
        <v>2021</v>
      </c>
      <c r="M31" s="7" t="s">
        <v>18</v>
      </c>
      <c r="N31" s="7" t="s">
        <v>22</v>
      </c>
    </row>
    <row r="32" spans="1:14" ht="43.5">
      <c r="A32" s="7" t="str">
        <f t="shared" si="0"/>
        <v>2022-11-06</v>
      </c>
      <c r="B32" s="7" t="str">
        <f>"2155"</f>
        <v>2155</v>
      </c>
      <c r="C32" s="8" t="s">
        <v>101</v>
      </c>
      <c r="D32" s="8" t="s">
        <v>65</v>
      </c>
      <c r="E32" s="7" t="str">
        <f>" "</f>
        <v> </v>
      </c>
      <c r="F32" s="7">
        <v>0</v>
      </c>
      <c r="G32" s="7" t="s">
        <v>102</v>
      </c>
      <c r="H32" s="7" t="s">
        <v>103</v>
      </c>
      <c r="I32" s="7" t="s">
        <v>17</v>
      </c>
      <c r="J32" s="5" t="s">
        <v>493</v>
      </c>
      <c r="K32" s="6" t="s">
        <v>104</v>
      </c>
      <c r="L32" s="7">
        <v>1994</v>
      </c>
      <c r="M32" s="7" t="s">
        <v>27</v>
      </c>
      <c r="N32" s="7"/>
    </row>
    <row r="33" spans="1:13" ht="43.5">
      <c r="A33" s="1" t="str">
        <f t="shared" si="0"/>
        <v>2022-11-06</v>
      </c>
      <c r="B33" s="1" t="str">
        <f>"2335"</f>
        <v>2335</v>
      </c>
      <c r="C33" s="2" t="s">
        <v>105</v>
      </c>
      <c r="E33" s="1" t="str">
        <f>"00"</f>
        <v>00</v>
      </c>
      <c r="F33" s="1">
        <v>0</v>
      </c>
      <c r="G33" s="1" t="s">
        <v>24</v>
      </c>
      <c r="I33" s="1" t="s">
        <v>17</v>
      </c>
      <c r="J33" s="4"/>
      <c r="K33" s="3" t="s">
        <v>106</v>
      </c>
      <c r="L33" s="1">
        <v>2018</v>
      </c>
      <c r="M33" s="1" t="s">
        <v>31</v>
      </c>
    </row>
    <row r="34" spans="1:13" ht="72">
      <c r="A34" s="1" t="str">
        <f t="shared" si="0"/>
        <v>2022-11-06</v>
      </c>
      <c r="B34" s="1" t="str">
        <f>"2400"</f>
        <v>2400</v>
      </c>
      <c r="C34" s="2" t="s">
        <v>13</v>
      </c>
      <c r="E34" s="1" t="str">
        <f aca="true" t="shared" si="1" ref="E34:E40">"02"</f>
        <v>02</v>
      </c>
      <c r="F34" s="1">
        <v>8</v>
      </c>
      <c r="G34" s="1" t="s">
        <v>14</v>
      </c>
      <c r="H34" s="1" t="s">
        <v>15</v>
      </c>
      <c r="I34" s="1" t="s">
        <v>17</v>
      </c>
      <c r="J34" s="4"/>
      <c r="K34" s="3" t="s">
        <v>16</v>
      </c>
      <c r="L34" s="1">
        <v>2011</v>
      </c>
      <c r="M34" s="1" t="s">
        <v>18</v>
      </c>
    </row>
    <row r="35" spans="1:13" ht="72">
      <c r="A35" s="1" t="str">
        <f t="shared" si="0"/>
        <v>2022-11-06</v>
      </c>
      <c r="B35" s="1" t="str">
        <f>"2500"</f>
        <v>2500</v>
      </c>
      <c r="C35" s="2" t="s">
        <v>13</v>
      </c>
      <c r="E35" s="1" t="str">
        <f t="shared" si="1"/>
        <v>02</v>
      </c>
      <c r="F35" s="1">
        <v>8</v>
      </c>
      <c r="G35" s="1" t="s">
        <v>14</v>
      </c>
      <c r="H35" s="1" t="s">
        <v>15</v>
      </c>
      <c r="I35" s="1" t="s">
        <v>17</v>
      </c>
      <c r="J35" s="4"/>
      <c r="K35" s="3" t="s">
        <v>16</v>
      </c>
      <c r="L35" s="1">
        <v>2011</v>
      </c>
      <c r="M35" s="1" t="s">
        <v>18</v>
      </c>
    </row>
    <row r="36" spans="1:13" ht="72">
      <c r="A36" s="1" t="str">
        <f t="shared" si="0"/>
        <v>2022-11-06</v>
      </c>
      <c r="B36" s="1" t="str">
        <f>"2600"</f>
        <v>2600</v>
      </c>
      <c r="C36" s="2" t="s">
        <v>13</v>
      </c>
      <c r="E36" s="1" t="str">
        <f t="shared" si="1"/>
        <v>02</v>
      </c>
      <c r="F36" s="1">
        <v>8</v>
      </c>
      <c r="G36" s="1" t="s">
        <v>14</v>
      </c>
      <c r="H36" s="1" t="s">
        <v>15</v>
      </c>
      <c r="I36" s="1" t="s">
        <v>17</v>
      </c>
      <c r="J36" s="4"/>
      <c r="K36" s="3" t="s">
        <v>16</v>
      </c>
      <c r="L36" s="1">
        <v>2011</v>
      </c>
      <c r="M36" s="1" t="s">
        <v>18</v>
      </c>
    </row>
    <row r="37" spans="1:13" ht="72">
      <c r="A37" s="1" t="str">
        <f t="shared" si="0"/>
        <v>2022-11-06</v>
      </c>
      <c r="B37" s="1" t="str">
        <f>"2700"</f>
        <v>2700</v>
      </c>
      <c r="C37" s="2" t="s">
        <v>13</v>
      </c>
      <c r="E37" s="1" t="str">
        <f t="shared" si="1"/>
        <v>02</v>
      </c>
      <c r="F37" s="1">
        <v>8</v>
      </c>
      <c r="G37" s="1" t="s">
        <v>14</v>
      </c>
      <c r="H37" s="1" t="s">
        <v>15</v>
      </c>
      <c r="I37" s="1" t="s">
        <v>17</v>
      </c>
      <c r="J37" s="4"/>
      <c r="K37" s="3" t="s">
        <v>16</v>
      </c>
      <c r="L37" s="1">
        <v>2011</v>
      </c>
      <c r="M37" s="1" t="s">
        <v>18</v>
      </c>
    </row>
    <row r="38" spans="1:13" ht="72">
      <c r="A38" s="1" t="str">
        <f t="shared" si="0"/>
        <v>2022-11-06</v>
      </c>
      <c r="B38" s="1" t="str">
        <f>"2800"</f>
        <v>2800</v>
      </c>
      <c r="C38" s="2" t="s">
        <v>13</v>
      </c>
      <c r="E38" s="1" t="str">
        <f t="shared" si="1"/>
        <v>02</v>
      </c>
      <c r="F38" s="1">
        <v>8</v>
      </c>
      <c r="G38" s="1" t="s">
        <v>14</v>
      </c>
      <c r="H38" s="1" t="s">
        <v>15</v>
      </c>
      <c r="I38" s="1" t="s">
        <v>17</v>
      </c>
      <c r="J38" s="4"/>
      <c r="K38" s="3" t="s">
        <v>16</v>
      </c>
      <c r="L38" s="1">
        <v>2011</v>
      </c>
      <c r="M38" s="1" t="s">
        <v>18</v>
      </c>
    </row>
    <row r="39" spans="1:13" ht="72">
      <c r="A39" s="1" t="str">
        <f aca="true" t="shared" si="2" ref="A39:A81">"2022-11-07"</f>
        <v>2022-11-07</v>
      </c>
      <c r="B39" s="1" t="str">
        <f>"0500"</f>
        <v>0500</v>
      </c>
      <c r="C39" s="2" t="s">
        <v>13</v>
      </c>
      <c r="E39" s="1" t="str">
        <f t="shared" si="1"/>
        <v>02</v>
      </c>
      <c r="F39" s="1">
        <v>8</v>
      </c>
      <c r="G39" s="1" t="s">
        <v>14</v>
      </c>
      <c r="H39" s="1" t="s">
        <v>15</v>
      </c>
      <c r="I39" s="1" t="s">
        <v>17</v>
      </c>
      <c r="J39" s="4"/>
      <c r="K39" s="3" t="s">
        <v>16</v>
      </c>
      <c r="L39" s="1">
        <v>2011</v>
      </c>
      <c r="M39" s="1" t="s">
        <v>18</v>
      </c>
    </row>
    <row r="40" spans="1:13" ht="28.5">
      <c r="A40" s="1" t="str">
        <f t="shared" si="2"/>
        <v>2022-11-07</v>
      </c>
      <c r="B40" s="1" t="str">
        <f>"0600"</f>
        <v>0600</v>
      </c>
      <c r="C40" s="2" t="s">
        <v>19</v>
      </c>
      <c r="D40" s="2" t="s">
        <v>107</v>
      </c>
      <c r="E40" s="1" t="str">
        <f t="shared" si="1"/>
        <v>02</v>
      </c>
      <c r="F40" s="1">
        <v>13</v>
      </c>
      <c r="G40" s="1" t="s">
        <v>24</v>
      </c>
      <c r="I40" s="1" t="s">
        <v>17</v>
      </c>
      <c r="J40" s="4"/>
      <c r="K40" s="3" t="s">
        <v>20</v>
      </c>
      <c r="L40" s="1">
        <v>2019</v>
      </c>
      <c r="M40" s="1" t="s">
        <v>18</v>
      </c>
    </row>
    <row r="41" spans="1:13" ht="72">
      <c r="A41" s="1" t="str">
        <f t="shared" si="2"/>
        <v>2022-11-07</v>
      </c>
      <c r="B41" s="1" t="str">
        <f>"0625"</f>
        <v>0625</v>
      </c>
      <c r="C41" s="2" t="s">
        <v>23</v>
      </c>
      <c r="D41" s="2" t="s">
        <v>109</v>
      </c>
      <c r="E41" s="1" t="str">
        <f>"01"</f>
        <v>01</v>
      </c>
      <c r="F41" s="1">
        <v>13</v>
      </c>
      <c r="G41" s="1" t="s">
        <v>24</v>
      </c>
      <c r="I41" s="1" t="s">
        <v>17</v>
      </c>
      <c r="J41" s="4"/>
      <c r="K41" s="3" t="s">
        <v>108</v>
      </c>
      <c r="L41" s="1">
        <v>2019</v>
      </c>
      <c r="M41" s="1" t="s">
        <v>27</v>
      </c>
    </row>
    <row r="42" spans="1:13" ht="57.75">
      <c r="A42" s="1" t="str">
        <f t="shared" si="2"/>
        <v>2022-11-07</v>
      </c>
      <c r="B42" s="1" t="str">
        <f>"0650"</f>
        <v>0650</v>
      </c>
      <c r="C42" s="2" t="s">
        <v>28</v>
      </c>
      <c r="D42" s="2" t="s">
        <v>111</v>
      </c>
      <c r="E42" s="1" t="str">
        <f>"02"</f>
        <v>02</v>
      </c>
      <c r="F42" s="1">
        <v>13</v>
      </c>
      <c r="G42" s="1" t="s">
        <v>24</v>
      </c>
      <c r="I42" s="1" t="s">
        <v>17</v>
      </c>
      <c r="J42" s="4"/>
      <c r="K42" s="3" t="s">
        <v>110</v>
      </c>
      <c r="L42" s="1">
        <v>2018</v>
      </c>
      <c r="M42" s="1" t="s">
        <v>31</v>
      </c>
    </row>
    <row r="43" spans="1:13" ht="28.5">
      <c r="A43" s="1" t="str">
        <f t="shared" si="2"/>
        <v>2022-11-07</v>
      </c>
      <c r="B43" s="1" t="str">
        <f>"0715"</f>
        <v>0715</v>
      </c>
      <c r="C43" s="2" t="s">
        <v>32</v>
      </c>
      <c r="D43" s="2" t="s">
        <v>113</v>
      </c>
      <c r="E43" s="1" t="str">
        <f>"02"</f>
        <v>02</v>
      </c>
      <c r="F43" s="1">
        <v>3</v>
      </c>
      <c r="G43" s="1" t="s">
        <v>24</v>
      </c>
      <c r="I43" s="1" t="s">
        <v>17</v>
      </c>
      <c r="J43" s="4"/>
      <c r="K43" s="3" t="s">
        <v>112</v>
      </c>
      <c r="L43" s="1">
        <v>2018</v>
      </c>
      <c r="M43" s="1" t="s">
        <v>35</v>
      </c>
    </row>
    <row r="44" spans="1:13" ht="72">
      <c r="A44" s="1" t="str">
        <f t="shared" si="2"/>
        <v>2022-11-07</v>
      </c>
      <c r="B44" s="1" t="str">
        <f>"0730"</f>
        <v>0730</v>
      </c>
      <c r="C44" s="2" t="s">
        <v>36</v>
      </c>
      <c r="D44" s="2" t="s">
        <v>115</v>
      </c>
      <c r="E44" s="1" t="str">
        <f>"01"</f>
        <v>01</v>
      </c>
      <c r="F44" s="1">
        <v>3</v>
      </c>
      <c r="G44" s="1" t="s">
        <v>24</v>
      </c>
      <c r="I44" s="1" t="s">
        <v>17</v>
      </c>
      <c r="J44" s="4"/>
      <c r="K44" s="3" t="s">
        <v>114</v>
      </c>
      <c r="L44" s="1">
        <v>2009</v>
      </c>
      <c r="M44" s="1" t="s">
        <v>27</v>
      </c>
    </row>
    <row r="45" spans="1:13" ht="72">
      <c r="A45" s="1" t="str">
        <f t="shared" si="2"/>
        <v>2022-11-07</v>
      </c>
      <c r="B45" s="1" t="str">
        <f>"0755"</f>
        <v>0755</v>
      </c>
      <c r="C45" s="2" t="s">
        <v>39</v>
      </c>
      <c r="D45" s="2" t="s">
        <v>117</v>
      </c>
      <c r="E45" s="1" t="str">
        <f>"02"</f>
        <v>02</v>
      </c>
      <c r="F45" s="1">
        <v>16</v>
      </c>
      <c r="G45" s="1" t="s">
        <v>24</v>
      </c>
      <c r="I45" s="1" t="s">
        <v>17</v>
      </c>
      <c r="J45" s="4"/>
      <c r="K45" s="3" t="s">
        <v>116</v>
      </c>
      <c r="L45" s="1">
        <v>2020</v>
      </c>
      <c r="M45" s="1" t="s">
        <v>31</v>
      </c>
    </row>
    <row r="46" spans="1:13" ht="72">
      <c r="A46" s="1" t="str">
        <f t="shared" si="2"/>
        <v>2022-11-07</v>
      </c>
      <c r="B46" s="1" t="str">
        <f>"0805"</f>
        <v>0805</v>
      </c>
      <c r="C46" s="2" t="s">
        <v>118</v>
      </c>
      <c r="D46" s="2" t="s">
        <v>120</v>
      </c>
      <c r="E46" s="1" t="str">
        <f>"01"</f>
        <v>01</v>
      </c>
      <c r="F46" s="1">
        <v>10</v>
      </c>
      <c r="G46" s="1" t="s">
        <v>24</v>
      </c>
      <c r="I46" s="1" t="s">
        <v>17</v>
      </c>
      <c r="J46" s="4"/>
      <c r="K46" s="3" t="s">
        <v>119</v>
      </c>
      <c r="L46" s="1">
        <v>2020</v>
      </c>
      <c r="M46" s="1" t="s">
        <v>31</v>
      </c>
    </row>
    <row r="47" spans="1:13" ht="72">
      <c r="A47" s="1" t="str">
        <f t="shared" si="2"/>
        <v>2022-11-07</v>
      </c>
      <c r="B47" s="1" t="str">
        <f>"0815"</f>
        <v>0815</v>
      </c>
      <c r="C47" s="2" t="s">
        <v>46</v>
      </c>
      <c r="D47" s="2" t="s">
        <v>122</v>
      </c>
      <c r="E47" s="1" t="str">
        <f>"01"</f>
        <v>01</v>
      </c>
      <c r="F47" s="1">
        <v>4</v>
      </c>
      <c r="J47" s="4"/>
      <c r="K47" s="3" t="s">
        <v>121</v>
      </c>
      <c r="L47" s="1">
        <v>2021</v>
      </c>
      <c r="M47" s="1" t="s">
        <v>31</v>
      </c>
    </row>
    <row r="48" spans="1:14" ht="72">
      <c r="A48" s="1" t="str">
        <f t="shared" si="2"/>
        <v>2022-11-07</v>
      </c>
      <c r="B48" s="1" t="str">
        <f>"0820"</f>
        <v>0820</v>
      </c>
      <c r="C48" s="2" t="s">
        <v>49</v>
      </c>
      <c r="D48" s="2" t="s">
        <v>124</v>
      </c>
      <c r="E48" s="1" t="str">
        <f>"02"</f>
        <v>02</v>
      </c>
      <c r="F48" s="1">
        <v>13</v>
      </c>
      <c r="G48" s="1" t="s">
        <v>14</v>
      </c>
      <c r="I48" s="1" t="s">
        <v>17</v>
      </c>
      <c r="J48" s="4"/>
      <c r="K48" s="3" t="s">
        <v>123</v>
      </c>
      <c r="L48" s="1">
        <v>1987</v>
      </c>
      <c r="M48" s="1" t="s">
        <v>51</v>
      </c>
      <c r="N48" s="1" t="s">
        <v>22</v>
      </c>
    </row>
    <row r="49" spans="1:13" ht="57.75">
      <c r="A49" s="1" t="str">
        <f t="shared" si="2"/>
        <v>2022-11-07</v>
      </c>
      <c r="B49" s="1" t="str">
        <f>"0845"</f>
        <v>0845</v>
      </c>
      <c r="C49" s="2" t="s">
        <v>52</v>
      </c>
      <c r="D49" s="2" t="s">
        <v>57</v>
      </c>
      <c r="E49" s="1" t="str">
        <f>"03"</f>
        <v>03</v>
      </c>
      <c r="F49" s="1">
        <v>6</v>
      </c>
      <c r="G49" s="1" t="s">
        <v>14</v>
      </c>
      <c r="H49" s="1" t="s">
        <v>53</v>
      </c>
      <c r="I49" s="1" t="s">
        <v>17</v>
      </c>
      <c r="J49" s="4"/>
      <c r="K49" s="3" t="s">
        <v>56</v>
      </c>
      <c r="L49" s="1">
        <v>2015</v>
      </c>
      <c r="M49" s="1" t="s">
        <v>18</v>
      </c>
    </row>
    <row r="50" spans="1:13" ht="57.75">
      <c r="A50" s="1" t="str">
        <f t="shared" si="2"/>
        <v>2022-11-07</v>
      </c>
      <c r="B50" s="1" t="str">
        <f>"0910"</f>
        <v>0910</v>
      </c>
      <c r="C50" s="2" t="s">
        <v>52</v>
      </c>
      <c r="D50" s="2" t="s">
        <v>126</v>
      </c>
      <c r="E50" s="1" t="str">
        <f>"03"</f>
        <v>03</v>
      </c>
      <c r="F50" s="1">
        <v>7</v>
      </c>
      <c r="G50" s="1" t="s">
        <v>14</v>
      </c>
      <c r="I50" s="1" t="s">
        <v>17</v>
      </c>
      <c r="J50" s="4"/>
      <c r="K50" s="3" t="s">
        <v>125</v>
      </c>
      <c r="L50" s="1">
        <v>2015</v>
      </c>
      <c r="M50" s="1" t="s">
        <v>18</v>
      </c>
    </row>
    <row r="51" spans="1:13" ht="72">
      <c r="A51" s="1" t="str">
        <f t="shared" si="2"/>
        <v>2022-11-07</v>
      </c>
      <c r="B51" s="1" t="str">
        <f>"0935"</f>
        <v>0935</v>
      </c>
      <c r="C51" s="2" t="s">
        <v>58</v>
      </c>
      <c r="D51" s="2" t="s">
        <v>128</v>
      </c>
      <c r="E51" s="1" t="str">
        <f>"03"</f>
        <v>03</v>
      </c>
      <c r="F51" s="1">
        <v>5</v>
      </c>
      <c r="G51" s="1" t="s">
        <v>24</v>
      </c>
      <c r="I51" s="1" t="s">
        <v>17</v>
      </c>
      <c r="J51" s="4"/>
      <c r="K51" s="3" t="s">
        <v>127</v>
      </c>
      <c r="L51" s="1">
        <v>2019</v>
      </c>
      <c r="M51" s="1" t="s">
        <v>31</v>
      </c>
    </row>
    <row r="52" spans="1:14" ht="57.75">
      <c r="A52" s="1" t="str">
        <f t="shared" si="2"/>
        <v>2022-11-07</v>
      </c>
      <c r="B52" s="1" t="str">
        <f>"1000"</f>
        <v>1000</v>
      </c>
      <c r="C52" s="2" t="s">
        <v>90</v>
      </c>
      <c r="D52" s="2" t="s">
        <v>92</v>
      </c>
      <c r="E52" s="1" t="str">
        <f>"01"</f>
        <v>01</v>
      </c>
      <c r="F52" s="1">
        <v>1</v>
      </c>
      <c r="I52" s="1" t="s">
        <v>17</v>
      </c>
      <c r="J52" s="4"/>
      <c r="K52" s="3" t="s">
        <v>91</v>
      </c>
      <c r="L52" s="1">
        <v>2016</v>
      </c>
      <c r="M52" s="1" t="s">
        <v>93</v>
      </c>
      <c r="N52" s="1" t="s">
        <v>22</v>
      </c>
    </row>
    <row r="53" spans="1:14" ht="72">
      <c r="A53" s="1" t="str">
        <f t="shared" si="2"/>
        <v>2022-11-07</v>
      </c>
      <c r="B53" s="1" t="str">
        <f>"1100"</f>
        <v>1100</v>
      </c>
      <c r="C53" s="2" t="s">
        <v>94</v>
      </c>
      <c r="D53" s="2" t="s">
        <v>98</v>
      </c>
      <c r="E53" s="1" t="str">
        <f>"01"</f>
        <v>01</v>
      </c>
      <c r="F53" s="1">
        <v>4</v>
      </c>
      <c r="G53" s="1" t="s">
        <v>95</v>
      </c>
      <c r="H53" s="1" t="s">
        <v>96</v>
      </c>
      <c r="I53" s="1" t="s">
        <v>17</v>
      </c>
      <c r="J53" s="4"/>
      <c r="K53" s="3" t="s">
        <v>97</v>
      </c>
      <c r="L53" s="1">
        <v>2013</v>
      </c>
      <c r="M53" s="1" t="s">
        <v>18</v>
      </c>
      <c r="N53" s="1" t="s">
        <v>22</v>
      </c>
    </row>
    <row r="54" spans="1:14" ht="72">
      <c r="A54" s="1" t="str">
        <f t="shared" si="2"/>
        <v>2022-11-07</v>
      </c>
      <c r="B54" s="1" t="str">
        <f>"1200"</f>
        <v>1200</v>
      </c>
      <c r="C54" s="2" t="s">
        <v>99</v>
      </c>
      <c r="E54" s="1" t="str">
        <f>" "</f>
        <v> </v>
      </c>
      <c r="F54" s="1">
        <v>0</v>
      </c>
      <c r="G54" s="1" t="s">
        <v>14</v>
      </c>
      <c r="H54" s="1" t="s">
        <v>40</v>
      </c>
      <c r="I54" s="1" t="s">
        <v>17</v>
      </c>
      <c r="J54" s="4"/>
      <c r="K54" s="3" t="s">
        <v>100</v>
      </c>
      <c r="L54" s="1">
        <v>2021</v>
      </c>
      <c r="M54" s="1" t="s">
        <v>18</v>
      </c>
      <c r="N54" s="1" t="s">
        <v>22</v>
      </c>
    </row>
    <row r="55" spans="1:13" ht="57.75">
      <c r="A55" s="1" t="str">
        <f t="shared" si="2"/>
        <v>2022-11-07</v>
      </c>
      <c r="B55" s="1" t="str">
        <f>"1325"</f>
        <v>1325</v>
      </c>
      <c r="C55" s="2" t="s">
        <v>85</v>
      </c>
      <c r="D55" s="2" t="s">
        <v>87</v>
      </c>
      <c r="E55" s="1" t="str">
        <f>"01"</f>
        <v>01</v>
      </c>
      <c r="F55" s="1">
        <v>11</v>
      </c>
      <c r="G55" s="1" t="s">
        <v>14</v>
      </c>
      <c r="I55" s="1" t="s">
        <v>17</v>
      </c>
      <c r="J55" s="4"/>
      <c r="K55" s="3" t="s">
        <v>86</v>
      </c>
      <c r="L55" s="1">
        <v>2020</v>
      </c>
      <c r="M55" s="1" t="s">
        <v>31</v>
      </c>
    </row>
    <row r="56" spans="1:13" ht="72">
      <c r="A56" s="1" t="str">
        <f t="shared" si="2"/>
        <v>2022-11-07</v>
      </c>
      <c r="B56" s="1" t="str">
        <f>"1355"</f>
        <v>1355</v>
      </c>
      <c r="C56" s="2" t="s">
        <v>129</v>
      </c>
      <c r="E56" s="1" t="str">
        <f>" "</f>
        <v> </v>
      </c>
      <c r="F56" s="1">
        <v>0</v>
      </c>
      <c r="G56" s="1" t="s">
        <v>24</v>
      </c>
      <c r="I56" s="1" t="s">
        <v>17</v>
      </c>
      <c r="J56" s="4"/>
      <c r="K56" s="3" t="s">
        <v>130</v>
      </c>
      <c r="L56" s="1">
        <v>2021</v>
      </c>
      <c r="M56" s="1" t="s">
        <v>18</v>
      </c>
    </row>
    <row r="57" spans="1:13" ht="43.5">
      <c r="A57" s="1" t="str">
        <f t="shared" si="2"/>
        <v>2022-11-07</v>
      </c>
      <c r="B57" s="1" t="str">
        <f>"1400"</f>
        <v>1400</v>
      </c>
      <c r="C57" s="2" t="s">
        <v>131</v>
      </c>
      <c r="E57" s="1" t="str">
        <f>"04"</f>
        <v>04</v>
      </c>
      <c r="F57" s="1">
        <v>31</v>
      </c>
      <c r="G57" s="1" t="s">
        <v>14</v>
      </c>
      <c r="H57" s="1" t="s">
        <v>132</v>
      </c>
      <c r="I57" s="1" t="s">
        <v>17</v>
      </c>
      <c r="J57" s="4"/>
      <c r="K57" s="3" t="s">
        <v>133</v>
      </c>
      <c r="L57" s="1">
        <v>2022</v>
      </c>
      <c r="M57" s="1" t="s">
        <v>134</v>
      </c>
    </row>
    <row r="58" spans="1:13" ht="57.75">
      <c r="A58" s="1" t="str">
        <f t="shared" si="2"/>
        <v>2022-11-07</v>
      </c>
      <c r="B58" s="1" t="str">
        <f>"1430"</f>
        <v>1430</v>
      </c>
      <c r="C58" s="2" t="s">
        <v>135</v>
      </c>
      <c r="D58" s="2" t="s">
        <v>137</v>
      </c>
      <c r="E58" s="1" t="str">
        <f>"02"</f>
        <v>02</v>
      </c>
      <c r="F58" s="1">
        <v>2</v>
      </c>
      <c r="G58" s="1" t="s">
        <v>24</v>
      </c>
      <c r="I58" s="1" t="s">
        <v>17</v>
      </c>
      <c r="J58" s="4"/>
      <c r="K58" s="3" t="s">
        <v>136</v>
      </c>
      <c r="L58" s="1">
        <v>0</v>
      </c>
      <c r="M58" s="1" t="s">
        <v>18</v>
      </c>
    </row>
    <row r="59" spans="1:13" ht="57.75">
      <c r="A59" s="1" t="str">
        <f t="shared" si="2"/>
        <v>2022-11-07</v>
      </c>
      <c r="B59" s="1" t="str">
        <f>"1500"</f>
        <v>1500</v>
      </c>
      <c r="C59" s="2" t="s">
        <v>52</v>
      </c>
      <c r="D59" s="2" t="s">
        <v>139</v>
      </c>
      <c r="E59" s="1" t="str">
        <f>"03"</f>
        <v>03</v>
      </c>
      <c r="F59" s="1">
        <v>4</v>
      </c>
      <c r="G59" s="1" t="s">
        <v>14</v>
      </c>
      <c r="H59" s="1" t="s">
        <v>53</v>
      </c>
      <c r="I59" s="1" t="s">
        <v>17</v>
      </c>
      <c r="J59" s="4"/>
      <c r="K59" s="3" t="s">
        <v>138</v>
      </c>
      <c r="L59" s="1">
        <v>2015</v>
      </c>
      <c r="M59" s="1" t="s">
        <v>18</v>
      </c>
    </row>
    <row r="60" spans="1:13" ht="43.5">
      <c r="A60" s="1" t="str">
        <f t="shared" si="2"/>
        <v>2022-11-07</v>
      </c>
      <c r="B60" s="1" t="str">
        <f>"1525"</f>
        <v>1525</v>
      </c>
      <c r="C60" s="2" t="s">
        <v>58</v>
      </c>
      <c r="D60" s="2" t="s">
        <v>141</v>
      </c>
      <c r="E60" s="1" t="str">
        <f>"04"</f>
        <v>04</v>
      </c>
      <c r="F60" s="1">
        <v>11</v>
      </c>
      <c r="G60" s="1" t="s">
        <v>24</v>
      </c>
      <c r="I60" s="1" t="s">
        <v>17</v>
      </c>
      <c r="J60" s="4"/>
      <c r="K60" s="3" t="s">
        <v>140</v>
      </c>
      <c r="L60" s="1">
        <v>2020</v>
      </c>
      <c r="M60" s="1" t="s">
        <v>31</v>
      </c>
    </row>
    <row r="61" spans="1:13" ht="72">
      <c r="A61" s="1" t="str">
        <f t="shared" si="2"/>
        <v>2022-11-07</v>
      </c>
      <c r="B61" s="1" t="str">
        <f>"1550"</f>
        <v>1550</v>
      </c>
      <c r="C61" s="2" t="s">
        <v>118</v>
      </c>
      <c r="D61" s="2" t="s">
        <v>143</v>
      </c>
      <c r="E61" s="1" t="str">
        <f>"01"</f>
        <v>01</v>
      </c>
      <c r="F61" s="1">
        <v>4</v>
      </c>
      <c r="G61" s="1" t="s">
        <v>24</v>
      </c>
      <c r="I61" s="1" t="s">
        <v>17</v>
      </c>
      <c r="J61" s="4"/>
      <c r="K61" s="3" t="s">
        <v>142</v>
      </c>
      <c r="L61" s="1">
        <v>2020</v>
      </c>
      <c r="M61" s="1" t="s">
        <v>31</v>
      </c>
    </row>
    <row r="62" spans="1:13" ht="72">
      <c r="A62" s="1" t="str">
        <f t="shared" si="2"/>
        <v>2022-11-07</v>
      </c>
      <c r="B62" s="1" t="str">
        <f>"1600"</f>
        <v>1600</v>
      </c>
      <c r="C62" s="2" t="s">
        <v>39</v>
      </c>
      <c r="D62" s="2" t="s">
        <v>145</v>
      </c>
      <c r="E62" s="1" t="str">
        <f>"02"</f>
        <v>02</v>
      </c>
      <c r="F62" s="1">
        <v>8</v>
      </c>
      <c r="G62" s="1" t="s">
        <v>24</v>
      </c>
      <c r="I62" s="1" t="s">
        <v>17</v>
      </c>
      <c r="J62" s="4"/>
      <c r="K62" s="3" t="s">
        <v>144</v>
      </c>
      <c r="L62" s="1">
        <v>2020</v>
      </c>
      <c r="M62" s="1" t="s">
        <v>31</v>
      </c>
    </row>
    <row r="63" spans="1:14" ht="28.5">
      <c r="A63" s="1" t="str">
        <f t="shared" si="2"/>
        <v>2022-11-07</v>
      </c>
      <c r="B63" s="1" t="str">
        <f>"1610"</f>
        <v>1610</v>
      </c>
      <c r="C63" s="2" t="s">
        <v>146</v>
      </c>
      <c r="D63" s="2" t="s">
        <v>148</v>
      </c>
      <c r="E63" s="1" t="str">
        <f>"01"</f>
        <v>01</v>
      </c>
      <c r="F63" s="1">
        <v>4</v>
      </c>
      <c r="G63" s="1" t="s">
        <v>14</v>
      </c>
      <c r="H63" s="1" t="s">
        <v>40</v>
      </c>
      <c r="I63" s="1" t="s">
        <v>17</v>
      </c>
      <c r="J63" s="4"/>
      <c r="K63" s="3" t="s">
        <v>147</v>
      </c>
      <c r="L63" s="1">
        <v>2017</v>
      </c>
      <c r="M63" s="1" t="s">
        <v>18</v>
      </c>
      <c r="N63" s="1" t="s">
        <v>22</v>
      </c>
    </row>
    <row r="64" spans="1:14" ht="57.75">
      <c r="A64" s="1" t="str">
        <f t="shared" si="2"/>
        <v>2022-11-07</v>
      </c>
      <c r="B64" s="1" t="str">
        <f>"1635"</f>
        <v>1635</v>
      </c>
      <c r="C64" s="2" t="s">
        <v>149</v>
      </c>
      <c r="D64" s="2" t="s">
        <v>151</v>
      </c>
      <c r="E64" s="1" t="str">
        <f>"01"</f>
        <v>01</v>
      </c>
      <c r="F64" s="1">
        <v>13</v>
      </c>
      <c r="G64" s="1" t="s">
        <v>14</v>
      </c>
      <c r="I64" s="1" t="s">
        <v>17</v>
      </c>
      <c r="J64" s="4"/>
      <c r="K64" s="3" t="s">
        <v>150</v>
      </c>
      <c r="L64" s="1">
        <v>1985</v>
      </c>
      <c r="M64" s="1" t="s">
        <v>51</v>
      </c>
      <c r="N64" s="1" t="s">
        <v>22</v>
      </c>
    </row>
    <row r="65" spans="1:13" ht="72">
      <c r="A65" s="1" t="str">
        <f t="shared" si="2"/>
        <v>2022-11-07</v>
      </c>
      <c r="B65" s="1" t="str">
        <f>"1700"</f>
        <v>1700</v>
      </c>
      <c r="C65" s="2" t="s">
        <v>152</v>
      </c>
      <c r="D65" s="2" t="s">
        <v>154</v>
      </c>
      <c r="E65" s="1" t="str">
        <f>"2019"</f>
        <v>2019</v>
      </c>
      <c r="F65" s="1">
        <v>4</v>
      </c>
      <c r="G65" s="1" t="s">
        <v>14</v>
      </c>
      <c r="H65" s="1" t="s">
        <v>40</v>
      </c>
      <c r="I65" s="1" t="s">
        <v>17</v>
      </c>
      <c r="J65" s="4"/>
      <c r="K65" s="3" t="s">
        <v>153</v>
      </c>
      <c r="L65" s="1">
        <v>2019</v>
      </c>
      <c r="M65" s="1" t="s">
        <v>18</v>
      </c>
    </row>
    <row r="66" spans="1:13" ht="72">
      <c r="A66" s="1" t="str">
        <f t="shared" si="2"/>
        <v>2022-11-07</v>
      </c>
      <c r="B66" s="1" t="str">
        <f>"1715"</f>
        <v>1715</v>
      </c>
      <c r="C66" s="2" t="s">
        <v>152</v>
      </c>
      <c r="D66" s="2" t="s">
        <v>468</v>
      </c>
      <c r="E66" s="1" t="str">
        <f>"2019"</f>
        <v>2019</v>
      </c>
      <c r="F66" s="1">
        <v>5</v>
      </c>
      <c r="G66" s="1" t="s">
        <v>14</v>
      </c>
      <c r="I66" s="1" t="s">
        <v>17</v>
      </c>
      <c r="J66" s="4"/>
      <c r="K66" s="3" t="s">
        <v>155</v>
      </c>
      <c r="L66" s="1">
        <v>2019</v>
      </c>
      <c r="M66" s="1" t="s">
        <v>18</v>
      </c>
    </row>
    <row r="67" spans="1:13" ht="57.75">
      <c r="A67" s="1" t="str">
        <f t="shared" si="2"/>
        <v>2022-11-07</v>
      </c>
      <c r="B67" s="1" t="str">
        <f>"1730"</f>
        <v>1730</v>
      </c>
      <c r="C67" s="2" t="s">
        <v>156</v>
      </c>
      <c r="E67" s="1" t="str">
        <f>"2020"</f>
        <v>2020</v>
      </c>
      <c r="F67" s="1">
        <v>126</v>
      </c>
      <c r="G67" s="1" t="s">
        <v>62</v>
      </c>
      <c r="J67" s="4"/>
      <c r="K67" s="3" t="s">
        <v>157</v>
      </c>
      <c r="L67" s="1">
        <v>2020</v>
      </c>
      <c r="M67" s="1" t="s">
        <v>31</v>
      </c>
    </row>
    <row r="68" spans="1:13" ht="28.5">
      <c r="A68" s="1" t="str">
        <f t="shared" si="2"/>
        <v>2022-11-07</v>
      </c>
      <c r="B68" s="1" t="str">
        <f>"1800"</f>
        <v>1800</v>
      </c>
      <c r="C68" s="2" t="s">
        <v>158</v>
      </c>
      <c r="D68" s="2" t="s">
        <v>160</v>
      </c>
      <c r="E68" s="1" t="str">
        <f>"2020"</f>
        <v>2020</v>
      </c>
      <c r="F68" s="1">
        <v>7</v>
      </c>
      <c r="G68" s="1" t="s">
        <v>24</v>
      </c>
      <c r="I68" s="1" t="s">
        <v>17</v>
      </c>
      <c r="J68" s="4"/>
      <c r="K68" s="3" t="s">
        <v>159</v>
      </c>
      <c r="L68" s="1">
        <v>2020</v>
      </c>
      <c r="M68" s="1" t="s">
        <v>18</v>
      </c>
    </row>
    <row r="69" spans="1:13" ht="57.75">
      <c r="A69" s="1" t="str">
        <f t="shared" si="2"/>
        <v>2022-11-07</v>
      </c>
      <c r="B69" s="1" t="str">
        <f>"1840"</f>
        <v>1840</v>
      </c>
      <c r="C69" s="2" t="s">
        <v>88</v>
      </c>
      <c r="E69" s="1" t="str">
        <f>"2022"</f>
        <v>2022</v>
      </c>
      <c r="F69" s="1">
        <v>216</v>
      </c>
      <c r="G69" s="1" t="s">
        <v>62</v>
      </c>
      <c r="J69" s="4"/>
      <c r="K69" s="3" t="s">
        <v>89</v>
      </c>
      <c r="L69" s="1">
        <v>0</v>
      </c>
      <c r="M69" s="1" t="s">
        <v>18</v>
      </c>
    </row>
    <row r="70" spans="1:14" ht="57.75">
      <c r="A70" s="7" t="str">
        <f t="shared" si="2"/>
        <v>2022-11-07</v>
      </c>
      <c r="B70" s="7" t="str">
        <f>"1850"</f>
        <v>1850</v>
      </c>
      <c r="C70" s="8" t="s">
        <v>161</v>
      </c>
      <c r="D70" s="8" t="s">
        <v>163</v>
      </c>
      <c r="E70" s="7" t="str">
        <f>"02"</f>
        <v>02</v>
      </c>
      <c r="F70" s="7">
        <v>5</v>
      </c>
      <c r="G70" s="7" t="s">
        <v>14</v>
      </c>
      <c r="H70" s="7"/>
      <c r="I70" s="7" t="s">
        <v>17</v>
      </c>
      <c r="J70" s="5" t="s">
        <v>490</v>
      </c>
      <c r="K70" s="6" t="s">
        <v>162</v>
      </c>
      <c r="L70" s="7">
        <v>2017</v>
      </c>
      <c r="M70" s="7" t="s">
        <v>27</v>
      </c>
      <c r="N70" s="7" t="s">
        <v>22</v>
      </c>
    </row>
    <row r="71" spans="1:14" ht="72">
      <c r="A71" s="7" t="str">
        <f t="shared" si="2"/>
        <v>2022-11-07</v>
      </c>
      <c r="B71" s="7" t="str">
        <f>"1940"</f>
        <v>1940</v>
      </c>
      <c r="C71" s="8" t="s">
        <v>164</v>
      </c>
      <c r="D71" s="8" t="s">
        <v>166</v>
      </c>
      <c r="E71" s="7" t="str">
        <f>"01"</f>
        <v>01</v>
      </c>
      <c r="F71" s="7">
        <v>2</v>
      </c>
      <c r="G71" s="7" t="s">
        <v>14</v>
      </c>
      <c r="H71" s="7"/>
      <c r="I71" s="7" t="s">
        <v>17</v>
      </c>
      <c r="J71" s="5" t="s">
        <v>494</v>
      </c>
      <c r="K71" s="6" t="s">
        <v>165</v>
      </c>
      <c r="L71" s="7">
        <v>2020</v>
      </c>
      <c r="M71" s="7" t="s">
        <v>18</v>
      </c>
      <c r="N71" s="7" t="s">
        <v>22</v>
      </c>
    </row>
    <row r="72" spans="1:14" ht="43.5">
      <c r="A72" s="7" t="str">
        <f t="shared" si="2"/>
        <v>2022-11-07</v>
      </c>
      <c r="B72" s="7" t="str">
        <f>"2030"</f>
        <v>2030</v>
      </c>
      <c r="C72" s="8" t="s">
        <v>167</v>
      </c>
      <c r="D72" s="8" t="s">
        <v>169</v>
      </c>
      <c r="E72" s="7" t="str">
        <f>"01"</f>
        <v>01</v>
      </c>
      <c r="F72" s="7">
        <v>72</v>
      </c>
      <c r="G72" s="7" t="s">
        <v>14</v>
      </c>
      <c r="H72" s="7"/>
      <c r="I72" s="7"/>
      <c r="J72" s="5" t="s">
        <v>495</v>
      </c>
      <c r="K72" s="6" t="s">
        <v>168</v>
      </c>
      <c r="L72" s="7">
        <v>2019</v>
      </c>
      <c r="M72" s="7" t="s">
        <v>18</v>
      </c>
      <c r="N72" s="7"/>
    </row>
    <row r="73" spans="1:14" ht="57.75">
      <c r="A73" s="7" t="str">
        <f t="shared" si="2"/>
        <v>2022-11-07</v>
      </c>
      <c r="B73" s="7" t="str">
        <f>"2100"</f>
        <v>2100</v>
      </c>
      <c r="C73" s="8" t="s">
        <v>170</v>
      </c>
      <c r="D73" s="8"/>
      <c r="E73" s="7" t="str">
        <f>"01"</f>
        <v>01</v>
      </c>
      <c r="F73" s="7">
        <v>3</v>
      </c>
      <c r="G73" s="7" t="s">
        <v>102</v>
      </c>
      <c r="H73" s="7" t="s">
        <v>171</v>
      </c>
      <c r="I73" s="7" t="s">
        <v>17</v>
      </c>
      <c r="J73" s="5" t="s">
        <v>497</v>
      </c>
      <c r="K73" s="6" t="s">
        <v>172</v>
      </c>
      <c r="L73" s="7">
        <v>2022</v>
      </c>
      <c r="M73" s="7" t="s">
        <v>93</v>
      </c>
      <c r="N73" s="7" t="s">
        <v>22</v>
      </c>
    </row>
    <row r="74" spans="1:13" ht="57.75">
      <c r="A74" s="1" t="str">
        <f t="shared" si="2"/>
        <v>2022-11-07</v>
      </c>
      <c r="B74" s="1" t="str">
        <f>"2155"</f>
        <v>2155</v>
      </c>
      <c r="C74" s="2" t="s">
        <v>173</v>
      </c>
      <c r="E74" s="1" t="str">
        <f>"01"</f>
        <v>01</v>
      </c>
      <c r="F74" s="1">
        <v>1</v>
      </c>
      <c r="G74" s="1" t="s">
        <v>95</v>
      </c>
      <c r="H74" s="1" t="s">
        <v>40</v>
      </c>
      <c r="I74" s="1" t="s">
        <v>17</v>
      </c>
      <c r="J74" s="4"/>
      <c r="K74" s="3" t="s">
        <v>174</v>
      </c>
      <c r="L74" s="1">
        <v>2019</v>
      </c>
      <c r="M74" s="1" t="s">
        <v>134</v>
      </c>
    </row>
    <row r="75" spans="1:13" ht="72">
      <c r="A75" s="1" t="str">
        <f t="shared" si="2"/>
        <v>2022-11-07</v>
      </c>
      <c r="B75" s="1" t="str">
        <f>"2210"</f>
        <v>2210</v>
      </c>
      <c r="C75" s="2" t="s">
        <v>173</v>
      </c>
      <c r="E75" s="1" t="str">
        <f>"01"</f>
        <v>01</v>
      </c>
      <c r="F75" s="1">
        <v>2</v>
      </c>
      <c r="G75" s="1" t="s">
        <v>14</v>
      </c>
      <c r="H75" s="1" t="s">
        <v>53</v>
      </c>
      <c r="I75" s="1" t="s">
        <v>17</v>
      </c>
      <c r="J75" s="4"/>
      <c r="K75" s="3" t="s">
        <v>175</v>
      </c>
      <c r="L75" s="1">
        <v>2019</v>
      </c>
      <c r="M75" s="1" t="s">
        <v>134</v>
      </c>
    </row>
    <row r="76" spans="1:13" ht="57.75">
      <c r="A76" s="1" t="str">
        <f t="shared" si="2"/>
        <v>2022-11-07</v>
      </c>
      <c r="B76" s="1" t="str">
        <f>"2230"</f>
        <v>2230</v>
      </c>
      <c r="C76" s="2" t="s">
        <v>176</v>
      </c>
      <c r="E76" s="1" t="str">
        <f>" "</f>
        <v> </v>
      </c>
      <c r="F76" s="1">
        <v>0</v>
      </c>
      <c r="G76" s="1" t="s">
        <v>24</v>
      </c>
      <c r="I76" s="1" t="s">
        <v>17</v>
      </c>
      <c r="J76" s="4"/>
      <c r="K76" s="3" t="s">
        <v>177</v>
      </c>
      <c r="L76" s="1">
        <v>2013</v>
      </c>
      <c r="M76" s="1" t="s">
        <v>18</v>
      </c>
    </row>
    <row r="77" spans="1:13" ht="72">
      <c r="A77" s="1" t="str">
        <f t="shared" si="2"/>
        <v>2022-11-07</v>
      </c>
      <c r="B77" s="1" t="str">
        <f>"2400"</f>
        <v>2400</v>
      </c>
      <c r="C77" s="2" t="s">
        <v>13</v>
      </c>
      <c r="E77" s="1" t="str">
        <f aca="true" t="shared" si="3" ref="E77:E83">"02"</f>
        <v>02</v>
      </c>
      <c r="F77" s="1">
        <v>9</v>
      </c>
      <c r="G77" s="1" t="s">
        <v>14</v>
      </c>
      <c r="H77" s="1" t="s">
        <v>15</v>
      </c>
      <c r="I77" s="1" t="s">
        <v>17</v>
      </c>
      <c r="J77" s="4"/>
      <c r="K77" s="3" t="s">
        <v>16</v>
      </c>
      <c r="L77" s="1">
        <v>2011</v>
      </c>
      <c r="M77" s="1" t="s">
        <v>18</v>
      </c>
    </row>
    <row r="78" spans="1:13" ht="72">
      <c r="A78" s="1" t="str">
        <f t="shared" si="2"/>
        <v>2022-11-07</v>
      </c>
      <c r="B78" s="1" t="str">
        <f>"2500"</f>
        <v>2500</v>
      </c>
      <c r="C78" s="2" t="s">
        <v>13</v>
      </c>
      <c r="E78" s="1" t="str">
        <f t="shared" si="3"/>
        <v>02</v>
      </c>
      <c r="F78" s="1">
        <v>9</v>
      </c>
      <c r="G78" s="1" t="s">
        <v>14</v>
      </c>
      <c r="H78" s="1" t="s">
        <v>15</v>
      </c>
      <c r="I78" s="1" t="s">
        <v>17</v>
      </c>
      <c r="J78" s="4"/>
      <c r="K78" s="3" t="s">
        <v>16</v>
      </c>
      <c r="L78" s="1">
        <v>2011</v>
      </c>
      <c r="M78" s="1" t="s">
        <v>18</v>
      </c>
    </row>
    <row r="79" spans="1:13" ht="72">
      <c r="A79" s="1" t="str">
        <f t="shared" si="2"/>
        <v>2022-11-07</v>
      </c>
      <c r="B79" s="1" t="str">
        <f>"2600"</f>
        <v>2600</v>
      </c>
      <c r="C79" s="2" t="s">
        <v>13</v>
      </c>
      <c r="E79" s="1" t="str">
        <f t="shared" si="3"/>
        <v>02</v>
      </c>
      <c r="F79" s="1">
        <v>9</v>
      </c>
      <c r="G79" s="1" t="s">
        <v>14</v>
      </c>
      <c r="H79" s="1" t="s">
        <v>15</v>
      </c>
      <c r="I79" s="1" t="s">
        <v>17</v>
      </c>
      <c r="J79" s="4"/>
      <c r="K79" s="3" t="s">
        <v>16</v>
      </c>
      <c r="L79" s="1">
        <v>2011</v>
      </c>
      <c r="M79" s="1" t="s">
        <v>18</v>
      </c>
    </row>
    <row r="80" spans="1:13" ht="72">
      <c r="A80" s="1" t="str">
        <f t="shared" si="2"/>
        <v>2022-11-07</v>
      </c>
      <c r="B80" s="1" t="str">
        <f>"2700"</f>
        <v>2700</v>
      </c>
      <c r="C80" s="2" t="s">
        <v>13</v>
      </c>
      <c r="E80" s="1" t="str">
        <f t="shared" si="3"/>
        <v>02</v>
      </c>
      <c r="F80" s="1">
        <v>9</v>
      </c>
      <c r="G80" s="1" t="s">
        <v>14</v>
      </c>
      <c r="H80" s="1" t="s">
        <v>15</v>
      </c>
      <c r="I80" s="1" t="s">
        <v>17</v>
      </c>
      <c r="J80" s="4"/>
      <c r="K80" s="3" t="s">
        <v>16</v>
      </c>
      <c r="L80" s="1">
        <v>2011</v>
      </c>
      <c r="M80" s="1" t="s">
        <v>18</v>
      </c>
    </row>
    <row r="81" spans="1:13" ht="72">
      <c r="A81" s="1" t="str">
        <f t="shared" si="2"/>
        <v>2022-11-07</v>
      </c>
      <c r="B81" s="1" t="str">
        <f>"2800"</f>
        <v>2800</v>
      </c>
      <c r="C81" s="2" t="s">
        <v>13</v>
      </c>
      <c r="E81" s="1" t="str">
        <f t="shared" si="3"/>
        <v>02</v>
      </c>
      <c r="F81" s="1">
        <v>9</v>
      </c>
      <c r="G81" s="1" t="s">
        <v>14</v>
      </c>
      <c r="H81" s="1" t="s">
        <v>15</v>
      </c>
      <c r="I81" s="1" t="s">
        <v>17</v>
      </c>
      <c r="J81" s="4"/>
      <c r="K81" s="3" t="s">
        <v>16</v>
      </c>
      <c r="L81" s="1">
        <v>2011</v>
      </c>
      <c r="M81" s="1" t="s">
        <v>18</v>
      </c>
    </row>
    <row r="82" spans="1:13" ht="72">
      <c r="A82" s="1" t="str">
        <f aca="true" t="shared" si="4" ref="A82:A129">"2022-11-08"</f>
        <v>2022-11-08</v>
      </c>
      <c r="B82" s="1" t="str">
        <f>"0500"</f>
        <v>0500</v>
      </c>
      <c r="C82" s="2" t="s">
        <v>13</v>
      </c>
      <c r="E82" s="1" t="str">
        <f t="shared" si="3"/>
        <v>02</v>
      </c>
      <c r="F82" s="1">
        <v>9</v>
      </c>
      <c r="G82" s="1" t="s">
        <v>14</v>
      </c>
      <c r="H82" s="1" t="s">
        <v>15</v>
      </c>
      <c r="I82" s="1" t="s">
        <v>17</v>
      </c>
      <c r="J82" s="4"/>
      <c r="K82" s="3" t="s">
        <v>16</v>
      </c>
      <c r="L82" s="1">
        <v>2011</v>
      </c>
      <c r="M82" s="1" t="s">
        <v>18</v>
      </c>
    </row>
    <row r="83" spans="1:13" ht="28.5">
      <c r="A83" s="1" t="str">
        <f t="shared" si="4"/>
        <v>2022-11-08</v>
      </c>
      <c r="B83" s="1" t="str">
        <f>"0600"</f>
        <v>0600</v>
      </c>
      <c r="C83" s="2" t="s">
        <v>19</v>
      </c>
      <c r="D83" s="2" t="s">
        <v>178</v>
      </c>
      <c r="E83" s="1" t="str">
        <f t="shared" si="3"/>
        <v>02</v>
      </c>
      <c r="F83" s="1">
        <v>1</v>
      </c>
      <c r="G83" s="1" t="s">
        <v>24</v>
      </c>
      <c r="I83" s="1" t="s">
        <v>17</v>
      </c>
      <c r="J83" s="4"/>
      <c r="K83" s="3" t="s">
        <v>20</v>
      </c>
      <c r="L83" s="1">
        <v>2019</v>
      </c>
      <c r="M83" s="1" t="s">
        <v>18</v>
      </c>
    </row>
    <row r="84" spans="1:13" ht="72">
      <c r="A84" s="1" t="str">
        <f t="shared" si="4"/>
        <v>2022-11-08</v>
      </c>
      <c r="B84" s="1" t="str">
        <f>"0625"</f>
        <v>0625</v>
      </c>
      <c r="C84" s="2" t="s">
        <v>23</v>
      </c>
      <c r="D84" s="2" t="s">
        <v>180</v>
      </c>
      <c r="E84" s="1" t="str">
        <f>"01"</f>
        <v>01</v>
      </c>
      <c r="F84" s="1">
        <v>14</v>
      </c>
      <c r="G84" s="1" t="s">
        <v>24</v>
      </c>
      <c r="I84" s="1" t="s">
        <v>17</v>
      </c>
      <c r="J84" s="4"/>
      <c r="K84" s="3" t="s">
        <v>179</v>
      </c>
      <c r="L84" s="1">
        <v>2019</v>
      </c>
      <c r="M84" s="1" t="s">
        <v>27</v>
      </c>
    </row>
    <row r="85" spans="1:13" ht="43.5">
      <c r="A85" s="1" t="str">
        <f t="shared" si="4"/>
        <v>2022-11-08</v>
      </c>
      <c r="B85" s="1" t="str">
        <f>"0650"</f>
        <v>0650</v>
      </c>
      <c r="C85" s="2" t="s">
        <v>28</v>
      </c>
      <c r="D85" s="2" t="s">
        <v>182</v>
      </c>
      <c r="E85" s="1" t="str">
        <f>"01"</f>
        <v>01</v>
      </c>
      <c r="F85" s="1">
        <v>1</v>
      </c>
      <c r="G85" s="1" t="s">
        <v>24</v>
      </c>
      <c r="I85" s="1" t="s">
        <v>17</v>
      </c>
      <c r="J85" s="4"/>
      <c r="K85" s="3" t="s">
        <v>181</v>
      </c>
      <c r="L85" s="1">
        <v>2018</v>
      </c>
      <c r="M85" s="1" t="s">
        <v>31</v>
      </c>
    </row>
    <row r="86" spans="1:13" ht="14.25">
      <c r="A86" s="1" t="str">
        <f t="shared" si="4"/>
        <v>2022-11-08</v>
      </c>
      <c r="B86" s="1" t="str">
        <f>"0715"</f>
        <v>0715</v>
      </c>
      <c r="C86" s="2" t="s">
        <v>32</v>
      </c>
      <c r="D86" s="2" t="s">
        <v>184</v>
      </c>
      <c r="E86" s="1" t="str">
        <f>"02"</f>
        <v>02</v>
      </c>
      <c r="F86" s="1">
        <v>4</v>
      </c>
      <c r="G86" s="1" t="s">
        <v>24</v>
      </c>
      <c r="I86" s="1" t="s">
        <v>17</v>
      </c>
      <c r="J86" s="4"/>
      <c r="K86" s="3" t="s">
        <v>183</v>
      </c>
      <c r="L86" s="1">
        <v>2018</v>
      </c>
      <c r="M86" s="1" t="s">
        <v>35</v>
      </c>
    </row>
    <row r="87" spans="1:13" ht="28.5">
      <c r="A87" s="1" t="str">
        <f t="shared" si="4"/>
        <v>2022-11-08</v>
      </c>
      <c r="B87" s="1" t="str">
        <f>"0730"</f>
        <v>0730</v>
      </c>
      <c r="C87" s="2" t="s">
        <v>36</v>
      </c>
      <c r="D87" s="2" t="s">
        <v>186</v>
      </c>
      <c r="E87" s="1" t="str">
        <f>"01"</f>
        <v>01</v>
      </c>
      <c r="F87" s="1">
        <v>4</v>
      </c>
      <c r="G87" s="1" t="s">
        <v>24</v>
      </c>
      <c r="I87" s="1" t="s">
        <v>17</v>
      </c>
      <c r="J87" s="4"/>
      <c r="K87" s="3" t="s">
        <v>185</v>
      </c>
      <c r="L87" s="1">
        <v>2009</v>
      </c>
      <c r="M87" s="1" t="s">
        <v>27</v>
      </c>
    </row>
    <row r="88" spans="1:13" ht="72">
      <c r="A88" s="1" t="str">
        <f t="shared" si="4"/>
        <v>2022-11-08</v>
      </c>
      <c r="B88" s="1" t="str">
        <f>"0755"</f>
        <v>0755</v>
      </c>
      <c r="C88" s="2" t="s">
        <v>39</v>
      </c>
      <c r="D88" s="2" t="s">
        <v>188</v>
      </c>
      <c r="E88" s="1" t="str">
        <f>"02"</f>
        <v>02</v>
      </c>
      <c r="F88" s="1">
        <v>17</v>
      </c>
      <c r="G88" s="1" t="s">
        <v>24</v>
      </c>
      <c r="I88" s="1" t="s">
        <v>17</v>
      </c>
      <c r="J88" s="4"/>
      <c r="K88" s="3" t="s">
        <v>187</v>
      </c>
      <c r="L88" s="1">
        <v>2020</v>
      </c>
      <c r="M88" s="1" t="s">
        <v>31</v>
      </c>
    </row>
    <row r="89" spans="1:13" ht="72">
      <c r="A89" s="1" t="str">
        <f t="shared" si="4"/>
        <v>2022-11-08</v>
      </c>
      <c r="B89" s="1" t="str">
        <f>"0805"</f>
        <v>0805</v>
      </c>
      <c r="C89" s="2" t="s">
        <v>118</v>
      </c>
      <c r="D89" s="2" t="s">
        <v>190</v>
      </c>
      <c r="E89" s="1" t="str">
        <f>"01"</f>
        <v>01</v>
      </c>
      <c r="F89" s="1">
        <v>11</v>
      </c>
      <c r="G89" s="1" t="s">
        <v>24</v>
      </c>
      <c r="I89" s="1" t="s">
        <v>17</v>
      </c>
      <c r="J89" s="4"/>
      <c r="K89" s="3" t="s">
        <v>189</v>
      </c>
      <c r="L89" s="1">
        <v>2020</v>
      </c>
      <c r="M89" s="1" t="s">
        <v>31</v>
      </c>
    </row>
    <row r="90" spans="1:13" ht="57.75">
      <c r="A90" s="1" t="str">
        <f t="shared" si="4"/>
        <v>2022-11-08</v>
      </c>
      <c r="B90" s="1" t="str">
        <f>"0815"</f>
        <v>0815</v>
      </c>
      <c r="C90" s="2" t="s">
        <v>46</v>
      </c>
      <c r="D90" s="2" t="s">
        <v>192</v>
      </c>
      <c r="E90" s="1" t="str">
        <f>"01"</f>
        <v>01</v>
      </c>
      <c r="F90" s="1">
        <v>5</v>
      </c>
      <c r="J90" s="4"/>
      <c r="K90" s="3" t="s">
        <v>191</v>
      </c>
      <c r="L90" s="1">
        <v>2021</v>
      </c>
      <c r="M90" s="1" t="s">
        <v>31</v>
      </c>
    </row>
    <row r="91" spans="1:14" ht="57.75">
      <c r="A91" s="1" t="str">
        <f t="shared" si="4"/>
        <v>2022-11-08</v>
      </c>
      <c r="B91" s="1" t="str">
        <f>"0820"</f>
        <v>0820</v>
      </c>
      <c r="C91" s="2" t="s">
        <v>49</v>
      </c>
      <c r="D91" s="2" t="s">
        <v>469</v>
      </c>
      <c r="E91" s="1" t="str">
        <f>"02"</f>
        <v>02</v>
      </c>
      <c r="F91" s="1">
        <v>14</v>
      </c>
      <c r="G91" s="1" t="s">
        <v>14</v>
      </c>
      <c r="I91" s="1" t="s">
        <v>17</v>
      </c>
      <c r="J91" s="4"/>
      <c r="K91" s="3" t="s">
        <v>193</v>
      </c>
      <c r="L91" s="1">
        <v>1987</v>
      </c>
      <c r="M91" s="1" t="s">
        <v>51</v>
      </c>
      <c r="N91" s="1" t="s">
        <v>22</v>
      </c>
    </row>
    <row r="92" spans="1:13" ht="57.75">
      <c r="A92" s="1" t="str">
        <f t="shared" si="4"/>
        <v>2022-11-08</v>
      </c>
      <c r="B92" s="1" t="str">
        <f>"0845"</f>
        <v>0845</v>
      </c>
      <c r="C92" s="2" t="s">
        <v>52</v>
      </c>
      <c r="D92" s="2" t="s">
        <v>126</v>
      </c>
      <c r="E92" s="1" t="str">
        <f>"03"</f>
        <v>03</v>
      </c>
      <c r="F92" s="1">
        <v>7</v>
      </c>
      <c r="G92" s="1" t="s">
        <v>14</v>
      </c>
      <c r="I92" s="1" t="s">
        <v>17</v>
      </c>
      <c r="J92" s="4"/>
      <c r="K92" s="3" t="s">
        <v>125</v>
      </c>
      <c r="L92" s="1">
        <v>2015</v>
      </c>
      <c r="M92" s="1" t="s">
        <v>18</v>
      </c>
    </row>
    <row r="93" spans="1:13" ht="72">
      <c r="A93" s="1" t="str">
        <f t="shared" si="4"/>
        <v>2022-11-08</v>
      </c>
      <c r="B93" s="1" t="str">
        <f>"0910"</f>
        <v>0910</v>
      </c>
      <c r="C93" s="2" t="s">
        <v>52</v>
      </c>
      <c r="D93" s="2" t="s">
        <v>195</v>
      </c>
      <c r="E93" s="1" t="str">
        <f>"03"</f>
        <v>03</v>
      </c>
      <c r="F93" s="1">
        <v>8</v>
      </c>
      <c r="G93" s="1" t="s">
        <v>14</v>
      </c>
      <c r="I93" s="1" t="s">
        <v>17</v>
      </c>
      <c r="J93" s="4"/>
      <c r="K93" s="3" t="s">
        <v>194</v>
      </c>
      <c r="L93" s="1">
        <v>2015</v>
      </c>
      <c r="M93" s="1" t="s">
        <v>18</v>
      </c>
    </row>
    <row r="94" spans="1:13" ht="72">
      <c r="A94" s="1" t="str">
        <f t="shared" si="4"/>
        <v>2022-11-08</v>
      </c>
      <c r="B94" s="1" t="str">
        <f>"0935"</f>
        <v>0935</v>
      </c>
      <c r="C94" s="2" t="s">
        <v>58</v>
      </c>
      <c r="D94" s="2" t="s">
        <v>470</v>
      </c>
      <c r="E94" s="1" t="str">
        <f>"03"</f>
        <v>03</v>
      </c>
      <c r="F94" s="1">
        <v>6</v>
      </c>
      <c r="G94" s="1" t="s">
        <v>24</v>
      </c>
      <c r="I94" s="1" t="s">
        <v>17</v>
      </c>
      <c r="J94" s="4"/>
      <c r="K94" s="3" t="s">
        <v>196</v>
      </c>
      <c r="L94" s="1">
        <v>2019</v>
      </c>
      <c r="M94" s="1" t="s">
        <v>31</v>
      </c>
    </row>
    <row r="95" spans="1:14" ht="57.75">
      <c r="A95" s="1" t="str">
        <f t="shared" si="4"/>
        <v>2022-11-08</v>
      </c>
      <c r="B95" s="1" t="str">
        <f>"1000"</f>
        <v>1000</v>
      </c>
      <c r="C95" s="2" t="s">
        <v>161</v>
      </c>
      <c r="D95" s="2" t="s">
        <v>163</v>
      </c>
      <c r="E95" s="1" t="str">
        <f>"02"</f>
        <v>02</v>
      </c>
      <c r="F95" s="1">
        <v>5</v>
      </c>
      <c r="G95" s="1" t="s">
        <v>14</v>
      </c>
      <c r="I95" s="1" t="s">
        <v>17</v>
      </c>
      <c r="J95" s="4"/>
      <c r="K95" s="3" t="s">
        <v>162</v>
      </c>
      <c r="L95" s="1">
        <v>2017</v>
      </c>
      <c r="M95" s="1" t="s">
        <v>27</v>
      </c>
      <c r="N95" s="1" t="s">
        <v>22</v>
      </c>
    </row>
    <row r="96" spans="1:13" ht="28.5">
      <c r="A96" s="1" t="str">
        <f t="shared" si="4"/>
        <v>2022-11-08</v>
      </c>
      <c r="B96" s="1" t="str">
        <f>"1050"</f>
        <v>1050</v>
      </c>
      <c r="C96" s="2" t="s">
        <v>197</v>
      </c>
      <c r="D96" s="2" t="s">
        <v>199</v>
      </c>
      <c r="E96" s="1" t="str">
        <f>"01"</f>
        <v>01</v>
      </c>
      <c r="F96" s="1">
        <v>11</v>
      </c>
      <c r="G96" s="1" t="s">
        <v>24</v>
      </c>
      <c r="I96" s="1" t="s">
        <v>17</v>
      </c>
      <c r="J96" s="4"/>
      <c r="K96" s="3" t="s">
        <v>198</v>
      </c>
      <c r="L96" s="1">
        <v>2010</v>
      </c>
      <c r="M96" s="1" t="s">
        <v>18</v>
      </c>
    </row>
    <row r="97" spans="1:13" ht="43.5">
      <c r="A97" s="1" t="str">
        <f t="shared" si="4"/>
        <v>2022-11-08</v>
      </c>
      <c r="B97" s="1" t="str">
        <f>"1100"</f>
        <v>1100</v>
      </c>
      <c r="C97" s="2" t="s">
        <v>167</v>
      </c>
      <c r="D97" s="2" t="s">
        <v>169</v>
      </c>
      <c r="E97" s="1" t="str">
        <f>"01"</f>
        <v>01</v>
      </c>
      <c r="F97" s="1">
        <v>72</v>
      </c>
      <c r="G97" s="1" t="s">
        <v>14</v>
      </c>
      <c r="I97" s="1" t="s">
        <v>17</v>
      </c>
      <c r="J97" s="4"/>
      <c r="K97" s="3" t="s">
        <v>168</v>
      </c>
      <c r="L97" s="1">
        <v>2019</v>
      </c>
      <c r="M97" s="1" t="s">
        <v>18</v>
      </c>
    </row>
    <row r="98" spans="1:14" ht="72">
      <c r="A98" s="1" t="str">
        <f t="shared" si="4"/>
        <v>2022-11-08</v>
      </c>
      <c r="B98" s="1" t="str">
        <f>"1130"</f>
        <v>1130</v>
      </c>
      <c r="C98" s="2" t="s">
        <v>164</v>
      </c>
      <c r="D98" s="2" t="s">
        <v>166</v>
      </c>
      <c r="E98" s="1" t="str">
        <f>"01"</f>
        <v>01</v>
      </c>
      <c r="F98" s="1">
        <v>2</v>
      </c>
      <c r="G98" s="1" t="s">
        <v>14</v>
      </c>
      <c r="I98" s="1" t="s">
        <v>17</v>
      </c>
      <c r="J98" s="4"/>
      <c r="K98" s="3" t="s">
        <v>165</v>
      </c>
      <c r="L98" s="1">
        <v>2020</v>
      </c>
      <c r="M98" s="1" t="s">
        <v>18</v>
      </c>
      <c r="N98" s="1" t="s">
        <v>22</v>
      </c>
    </row>
    <row r="99" spans="1:13" ht="57.75">
      <c r="A99" s="1" t="str">
        <f t="shared" si="4"/>
        <v>2022-11-08</v>
      </c>
      <c r="B99" s="1" t="str">
        <f>"1220"</f>
        <v>1220</v>
      </c>
      <c r="C99" s="2" t="s">
        <v>200</v>
      </c>
      <c r="E99" s="1" t="str">
        <f>"00"</f>
        <v>00</v>
      </c>
      <c r="F99" s="1">
        <v>0</v>
      </c>
      <c r="G99" s="1" t="s">
        <v>14</v>
      </c>
      <c r="H99" s="1" t="s">
        <v>201</v>
      </c>
      <c r="I99" s="1" t="s">
        <v>17</v>
      </c>
      <c r="J99" s="4"/>
      <c r="K99" s="3" t="s">
        <v>202</v>
      </c>
      <c r="L99" s="1">
        <v>2018</v>
      </c>
      <c r="M99" s="1" t="s">
        <v>31</v>
      </c>
    </row>
    <row r="100" spans="1:14" ht="72">
      <c r="A100" s="1" t="str">
        <f t="shared" si="4"/>
        <v>2022-11-08</v>
      </c>
      <c r="B100" s="1" t="str">
        <f>"1235"</f>
        <v>1235</v>
      </c>
      <c r="C100" s="2" t="s">
        <v>203</v>
      </c>
      <c r="E100" s="1" t="str">
        <f>"00"</f>
        <v>00</v>
      </c>
      <c r="F100" s="1">
        <v>0</v>
      </c>
      <c r="G100" s="1" t="s">
        <v>14</v>
      </c>
      <c r="H100" s="1" t="s">
        <v>53</v>
      </c>
      <c r="I100" s="1" t="s">
        <v>17</v>
      </c>
      <c r="J100" s="4"/>
      <c r="K100" s="3" t="s">
        <v>204</v>
      </c>
      <c r="L100" s="1">
        <v>2014</v>
      </c>
      <c r="M100" s="1" t="s">
        <v>18</v>
      </c>
      <c r="N100" s="1" t="s">
        <v>22</v>
      </c>
    </row>
    <row r="101" spans="1:13" ht="57.75">
      <c r="A101" s="1" t="str">
        <f t="shared" si="4"/>
        <v>2022-11-08</v>
      </c>
      <c r="B101" s="1" t="str">
        <f>"1325"</f>
        <v>1325</v>
      </c>
      <c r="C101" s="2" t="s">
        <v>173</v>
      </c>
      <c r="E101" s="1" t="str">
        <f>"01"</f>
        <v>01</v>
      </c>
      <c r="F101" s="1">
        <v>1</v>
      </c>
      <c r="G101" s="1" t="s">
        <v>95</v>
      </c>
      <c r="H101" s="1" t="s">
        <v>40</v>
      </c>
      <c r="I101" s="1" t="s">
        <v>17</v>
      </c>
      <c r="J101" s="4"/>
      <c r="K101" s="3" t="s">
        <v>174</v>
      </c>
      <c r="L101" s="1">
        <v>2019</v>
      </c>
      <c r="M101" s="1" t="s">
        <v>134</v>
      </c>
    </row>
    <row r="102" spans="1:13" ht="72">
      <c r="A102" s="1" t="str">
        <f t="shared" si="4"/>
        <v>2022-11-08</v>
      </c>
      <c r="B102" s="1" t="str">
        <f>"1340"</f>
        <v>1340</v>
      </c>
      <c r="C102" s="2" t="s">
        <v>173</v>
      </c>
      <c r="E102" s="1" t="str">
        <f>"01"</f>
        <v>01</v>
      </c>
      <c r="F102" s="1">
        <v>2</v>
      </c>
      <c r="G102" s="1" t="s">
        <v>14</v>
      </c>
      <c r="H102" s="1" t="s">
        <v>53</v>
      </c>
      <c r="I102" s="1" t="s">
        <v>17</v>
      </c>
      <c r="J102" s="4"/>
      <c r="K102" s="3" t="s">
        <v>175</v>
      </c>
      <c r="L102" s="1">
        <v>2019</v>
      </c>
      <c r="M102" s="1" t="s">
        <v>134</v>
      </c>
    </row>
    <row r="103" spans="1:13" ht="43.5">
      <c r="A103" s="1" t="str">
        <f t="shared" si="4"/>
        <v>2022-11-08</v>
      </c>
      <c r="B103" s="1" t="str">
        <f>"1400"</f>
        <v>1400</v>
      </c>
      <c r="C103" s="2" t="s">
        <v>131</v>
      </c>
      <c r="E103" s="1" t="str">
        <f>"04"</f>
        <v>04</v>
      </c>
      <c r="F103" s="1">
        <v>32</v>
      </c>
      <c r="G103" s="1" t="s">
        <v>14</v>
      </c>
      <c r="H103" s="1" t="s">
        <v>132</v>
      </c>
      <c r="I103" s="1" t="s">
        <v>17</v>
      </c>
      <c r="J103" s="4"/>
      <c r="K103" s="3" t="s">
        <v>205</v>
      </c>
      <c r="L103" s="1">
        <v>2022</v>
      </c>
      <c r="M103" s="1" t="s">
        <v>134</v>
      </c>
    </row>
    <row r="104" spans="1:13" ht="57.75">
      <c r="A104" s="1" t="str">
        <f t="shared" si="4"/>
        <v>2022-11-08</v>
      </c>
      <c r="B104" s="1" t="str">
        <f>"1430"</f>
        <v>1430</v>
      </c>
      <c r="C104" s="2" t="s">
        <v>135</v>
      </c>
      <c r="D104" s="2" t="s">
        <v>207</v>
      </c>
      <c r="E104" s="1" t="str">
        <f>"02"</f>
        <v>02</v>
      </c>
      <c r="F104" s="1">
        <v>3</v>
      </c>
      <c r="G104" s="1" t="s">
        <v>24</v>
      </c>
      <c r="I104" s="1" t="s">
        <v>17</v>
      </c>
      <c r="J104" s="4"/>
      <c r="K104" s="3" t="s">
        <v>206</v>
      </c>
      <c r="L104" s="1">
        <v>0</v>
      </c>
      <c r="M104" s="1" t="s">
        <v>18</v>
      </c>
    </row>
    <row r="105" spans="1:13" ht="72">
      <c r="A105" s="1" t="str">
        <f t="shared" si="4"/>
        <v>2022-11-08</v>
      </c>
      <c r="B105" s="1" t="str">
        <f>"1500"</f>
        <v>1500</v>
      </c>
      <c r="C105" s="2" t="s">
        <v>52</v>
      </c>
      <c r="D105" s="2" t="s">
        <v>55</v>
      </c>
      <c r="E105" s="1" t="str">
        <f>"03"</f>
        <v>03</v>
      </c>
      <c r="F105" s="1">
        <v>5</v>
      </c>
      <c r="G105" s="1" t="s">
        <v>14</v>
      </c>
      <c r="H105" s="1" t="s">
        <v>53</v>
      </c>
      <c r="I105" s="1" t="s">
        <v>17</v>
      </c>
      <c r="J105" s="4"/>
      <c r="K105" s="3" t="s">
        <v>54</v>
      </c>
      <c r="L105" s="1">
        <v>2015</v>
      </c>
      <c r="M105" s="1" t="s">
        <v>18</v>
      </c>
    </row>
    <row r="106" spans="1:13" ht="57.75">
      <c r="A106" s="1" t="str">
        <f t="shared" si="4"/>
        <v>2022-11-08</v>
      </c>
      <c r="B106" s="1" t="str">
        <f>"1525"</f>
        <v>1525</v>
      </c>
      <c r="C106" s="2" t="s">
        <v>58</v>
      </c>
      <c r="D106" s="2" t="s">
        <v>471</v>
      </c>
      <c r="E106" s="1" t="str">
        <f>"04"</f>
        <v>04</v>
      </c>
      <c r="F106" s="1">
        <v>12</v>
      </c>
      <c r="G106" s="1" t="s">
        <v>24</v>
      </c>
      <c r="I106" s="1" t="s">
        <v>17</v>
      </c>
      <c r="J106" s="4"/>
      <c r="K106" s="3" t="s">
        <v>208</v>
      </c>
      <c r="L106" s="1">
        <v>2020</v>
      </c>
      <c r="M106" s="1" t="s">
        <v>31</v>
      </c>
    </row>
    <row r="107" spans="1:13" ht="57.75">
      <c r="A107" s="1" t="str">
        <f t="shared" si="4"/>
        <v>2022-11-08</v>
      </c>
      <c r="B107" s="1" t="str">
        <f>"1550"</f>
        <v>1550</v>
      </c>
      <c r="C107" s="2" t="s">
        <v>43</v>
      </c>
      <c r="D107" s="2" t="s">
        <v>210</v>
      </c>
      <c r="E107" s="1" t="str">
        <f>"01"</f>
        <v>01</v>
      </c>
      <c r="F107" s="1">
        <v>5</v>
      </c>
      <c r="G107" s="1" t="s">
        <v>24</v>
      </c>
      <c r="I107" s="1" t="s">
        <v>17</v>
      </c>
      <c r="J107" s="4"/>
      <c r="K107" s="3" t="s">
        <v>209</v>
      </c>
      <c r="L107" s="1">
        <v>2020</v>
      </c>
      <c r="M107" s="1" t="s">
        <v>31</v>
      </c>
    </row>
    <row r="108" spans="1:13" ht="57.75">
      <c r="A108" s="1" t="str">
        <f t="shared" si="4"/>
        <v>2022-11-08</v>
      </c>
      <c r="B108" s="1" t="str">
        <f>"1600"</f>
        <v>1600</v>
      </c>
      <c r="C108" s="2" t="s">
        <v>39</v>
      </c>
      <c r="D108" s="2" t="s">
        <v>212</v>
      </c>
      <c r="E108" s="1" t="str">
        <f>"02"</f>
        <v>02</v>
      </c>
      <c r="F108" s="1">
        <v>9</v>
      </c>
      <c r="G108" s="1" t="s">
        <v>24</v>
      </c>
      <c r="I108" s="1" t="s">
        <v>17</v>
      </c>
      <c r="J108" s="4"/>
      <c r="K108" s="3" t="s">
        <v>211</v>
      </c>
      <c r="L108" s="1">
        <v>2020</v>
      </c>
      <c r="M108" s="1" t="s">
        <v>31</v>
      </c>
    </row>
    <row r="109" spans="1:14" ht="28.5">
      <c r="A109" s="1" t="str">
        <f t="shared" si="4"/>
        <v>2022-11-08</v>
      </c>
      <c r="B109" s="1" t="str">
        <f>"1610"</f>
        <v>1610</v>
      </c>
      <c r="C109" s="2" t="s">
        <v>146</v>
      </c>
      <c r="D109" s="2" t="s">
        <v>214</v>
      </c>
      <c r="E109" s="1" t="str">
        <f>"01"</f>
        <v>01</v>
      </c>
      <c r="F109" s="1">
        <v>5</v>
      </c>
      <c r="G109" s="1" t="s">
        <v>14</v>
      </c>
      <c r="H109" s="1" t="s">
        <v>40</v>
      </c>
      <c r="I109" s="1" t="s">
        <v>17</v>
      </c>
      <c r="J109" s="4"/>
      <c r="K109" s="3" t="s">
        <v>213</v>
      </c>
      <c r="L109" s="1">
        <v>2017</v>
      </c>
      <c r="M109" s="1" t="s">
        <v>18</v>
      </c>
      <c r="N109" s="1" t="s">
        <v>22</v>
      </c>
    </row>
    <row r="110" spans="1:14" ht="43.5">
      <c r="A110" s="1" t="str">
        <f t="shared" si="4"/>
        <v>2022-11-08</v>
      </c>
      <c r="B110" s="1" t="str">
        <f>"1635"</f>
        <v>1635</v>
      </c>
      <c r="C110" s="2" t="s">
        <v>149</v>
      </c>
      <c r="D110" s="2" t="s">
        <v>472</v>
      </c>
      <c r="E110" s="1" t="str">
        <f>"01"</f>
        <v>01</v>
      </c>
      <c r="F110" s="1">
        <v>14</v>
      </c>
      <c r="G110" s="1" t="s">
        <v>14</v>
      </c>
      <c r="I110" s="1" t="s">
        <v>17</v>
      </c>
      <c r="J110" s="4"/>
      <c r="K110" s="3" t="s">
        <v>215</v>
      </c>
      <c r="L110" s="1">
        <v>1985</v>
      </c>
      <c r="M110" s="1" t="s">
        <v>51</v>
      </c>
      <c r="N110" s="1" t="s">
        <v>22</v>
      </c>
    </row>
    <row r="111" spans="1:13" ht="57.75">
      <c r="A111" s="1" t="str">
        <f t="shared" si="4"/>
        <v>2022-11-08</v>
      </c>
      <c r="B111" s="1" t="str">
        <f>"1700"</f>
        <v>1700</v>
      </c>
      <c r="C111" s="2" t="s">
        <v>216</v>
      </c>
      <c r="D111" s="2" t="s">
        <v>473</v>
      </c>
      <c r="E111" s="1" t="str">
        <f>"2019"</f>
        <v>2019</v>
      </c>
      <c r="F111" s="1">
        <v>6</v>
      </c>
      <c r="G111" s="1" t="s">
        <v>24</v>
      </c>
      <c r="I111" s="1" t="s">
        <v>17</v>
      </c>
      <c r="J111" s="4"/>
      <c r="K111" s="3" t="s">
        <v>217</v>
      </c>
      <c r="L111" s="1">
        <v>2019</v>
      </c>
      <c r="M111" s="1" t="s">
        <v>18</v>
      </c>
    </row>
    <row r="112" spans="1:13" ht="72">
      <c r="A112" s="1" t="str">
        <f t="shared" si="4"/>
        <v>2022-11-08</v>
      </c>
      <c r="B112" s="1" t="str">
        <f>"1715"</f>
        <v>1715</v>
      </c>
      <c r="C112" s="2" t="s">
        <v>152</v>
      </c>
      <c r="D112" s="2" t="s">
        <v>474</v>
      </c>
      <c r="E112" s="1" t="str">
        <f>"2019"</f>
        <v>2019</v>
      </c>
      <c r="F112" s="1">
        <v>7</v>
      </c>
      <c r="G112" s="1" t="s">
        <v>24</v>
      </c>
      <c r="I112" s="1" t="s">
        <v>17</v>
      </c>
      <c r="J112" s="4"/>
      <c r="K112" s="3" t="s">
        <v>218</v>
      </c>
      <c r="L112" s="1">
        <v>2019</v>
      </c>
      <c r="M112" s="1" t="s">
        <v>18</v>
      </c>
    </row>
    <row r="113" spans="1:13" ht="14.25">
      <c r="A113" s="1" t="str">
        <f t="shared" si="4"/>
        <v>2022-11-08</v>
      </c>
      <c r="B113" s="1" t="str">
        <f>"1730"</f>
        <v>1730</v>
      </c>
      <c r="C113" s="2" t="s">
        <v>219</v>
      </c>
      <c r="E113" s="1" t="str">
        <f>"01"</f>
        <v>01</v>
      </c>
      <c r="F113" s="1">
        <v>79</v>
      </c>
      <c r="G113" s="1" t="s">
        <v>62</v>
      </c>
      <c r="J113" s="4"/>
      <c r="K113" s="3" t="s">
        <v>220</v>
      </c>
      <c r="L113" s="1">
        <v>0</v>
      </c>
      <c r="M113" s="1" t="s">
        <v>27</v>
      </c>
    </row>
    <row r="114" spans="1:13" ht="43.5">
      <c r="A114" s="1" t="str">
        <f t="shared" si="4"/>
        <v>2022-11-08</v>
      </c>
      <c r="B114" s="1" t="str">
        <f>"1800"</f>
        <v>1800</v>
      </c>
      <c r="C114" s="2" t="s">
        <v>158</v>
      </c>
      <c r="D114" s="2" t="s">
        <v>222</v>
      </c>
      <c r="E114" s="1" t="str">
        <f>"2020"</f>
        <v>2020</v>
      </c>
      <c r="F114" s="1">
        <v>11</v>
      </c>
      <c r="G114" s="1" t="s">
        <v>24</v>
      </c>
      <c r="I114" s="1" t="s">
        <v>17</v>
      </c>
      <c r="J114" s="4"/>
      <c r="K114" s="3" t="s">
        <v>221</v>
      </c>
      <c r="L114" s="1">
        <v>2020</v>
      </c>
      <c r="M114" s="1" t="s">
        <v>18</v>
      </c>
    </row>
    <row r="115" spans="1:13" ht="57.75">
      <c r="A115" s="1" t="str">
        <f t="shared" si="4"/>
        <v>2022-11-08</v>
      </c>
      <c r="B115" s="1" t="str">
        <f>"1830"</f>
        <v>1830</v>
      </c>
      <c r="C115" s="2" t="s">
        <v>88</v>
      </c>
      <c r="E115" s="1" t="str">
        <f>"2022"</f>
        <v>2022</v>
      </c>
      <c r="F115" s="1">
        <v>217</v>
      </c>
      <c r="G115" s="1" t="s">
        <v>62</v>
      </c>
      <c r="J115" s="4"/>
      <c r="K115" s="3" t="s">
        <v>89</v>
      </c>
      <c r="L115" s="1">
        <v>0</v>
      </c>
      <c r="M115" s="1" t="s">
        <v>18</v>
      </c>
    </row>
    <row r="116" spans="1:14" ht="57.75">
      <c r="A116" s="7" t="str">
        <f t="shared" si="4"/>
        <v>2022-11-08</v>
      </c>
      <c r="B116" s="7" t="str">
        <f>"1840"</f>
        <v>1840</v>
      </c>
      <c r="C116" s="8" t="s">
        <v>161</v>
      </c>
      <c r="D116" s="8" t="s">
        <v>224</v>
      </c>
      <c r="E116" s="7" t="str">
        <f>"02"</f>
        <v>02</v>
      </c>
      <c r="F116" s="7">
        <v>6</v>
      </c>
      <c r="G116" s="7" t="s">
        <v>24</v>
      </c>
      <c r="H116" s="7"/>
      <c r="I116" s="7" t="s">
        <v>17</v>
      </c>
      <c r="J116" s="5" t="s">
        <v>490</v>
      </c>
      <c r="K116" s="6" t="s">
        <v>223</v>
      </c>
      <c r="L116" s="7">
        <v>2017</v>
      </c>
      <c r="M116" s="7" t="s">
        <v>27</v>
      </c>
      <c r="N116" s="7" t="s">
        <v>22</v>
      </c>
    </row>
    <row r="117" spans="1:14" ht="72">
      <c r="A117" s="7" t="str">
        <f t="shared" si="4"/>
        <v>2022-11-08</v>
      </c>
      <c r="B117" s="7" t="str">
        <f>"1930"</f>
        <v>1930</v>
      </c>
      <c r="C117" s="8" t="s">
        <v>225</v>
      </c>
      <c r="D117" s="8" t="s">
        <v>227</v>
      </c>
      <c r="E117" s="7" t="str">
        <f>"01"</f>
        <v>01</v>
      </c>
      <c r="F117" s="7">
        <v>2</v>
      </c>
      <c r="G117" s="7" t="s">
        <v>24</v>
      </c>
      <c r="H117" s="7"/>
      <c r="I117" s="7" t="s">
        <v>17</v>
      </c>
      <c r="J117" s="5" t="s">
        <v>498</v>
      </c>
      <c r="K117" s="6" t="s">
        <v>226</v>
      </c>
      <c r="L117" s="7">
        <v>2019</v>
      </c>
      <c r="M117" s="7" t="s">
        <v>18</v>
      </c>
      <c r="N117" s="7"/>
    </row>
    <row r="118" spans="1:14" ht="57.75">
      <c r="A118" s="7" t="str">
        <f t="shared" si="4"/>
        <v>2022-11-08</v>
      </c>
      <c r="B118" s="7" t="str">
        <f>"2000"</f>
        <v>2000</v>
      </c>
      <c r="C118" s="8" t="s">
        <v>228</v>
      </c>
      <c r="D118" s="8" t="s">
        <v>230</v>
      </c>
      <c r="E118" s="7" t="str">
        <f>"04"</f>
        <v>04</v>
      </c>
      <c r="F118" s="7">
        <v>6</v>
      </c>
      <c r="G118" s="7" t="s">
        <v>14</v>
      </c>
      <c r="H118" s="7" t="s">
        <v>40</v>
      </c>
      <c r="I118" s="7" t="s">
        <v>17</v>
      </c>
      <c r="J118" s="5" t="s">
        <v>498</v>
      </c>
      <c r="K118" s="6" t="s">
        <v>229</v>
      </c>
      <c r="L118" s="7">
        <v>2021</v>
      </c>
      <c r="M118" s="7" t="s">
        <v>134</v>
      </c>
      <c r="N118" s="7" t="s">
        <v>22</v>
      </c>
    </row>
    <row r="119" spans="1:14" ht="72">
      <c r="A119" s="7" t="str">
        <f t="shared" si="4"/>
        <v>2022-11-08</v>
      </c>
      <c r="B119" s="7" t="str">
        <f>"2030"</f>
        <v>2030</v>
      </c>
      <c r="C119" s="8" t="s">
        <v>231</v>
      </c>
      <c r="D119" s="8"/>
      <c r="E119" s="7" t="str">
        <f>"03"</f>
        <v>03</v>
      </c>
      <c r="F119" s="7">
        <v>5</v>
      </c>
      <c r="G119" s="7" t="s">
        <v>14</v>
      </c>
      <c r="H119" s="7" t="s">
        <v>40</v>
      </c>
      <c r="I119" s="7" t="s">
        <v>17</v>
      </c>
      <c r="J119" s="5" t="s">
        <v>499</v>
      </c>
      <c r="K119" s="6" t="s">
        <v>232</v>
      </c>
      <c r="L119" s="7">
        <v>2019</v>
      </c>
      <c r="M119" s="7" t="s">
        <v>134</v>
      </c>
      <c r="N119" s="7"/>
    </row>
    <row r="120" spans="1:14" ht="72">
      <c r="A120" s="7" t="str">
        <f t="shared" si="4"/>
        <v>2022-11-08</v>
      </c>
      <c r="B120" s="7" t="str">
        <f>"2100"</f>
        <v>2100</v>
      </c>
      <c r="C120" s="8" t="s">
        <v>233</v>
      </c>
      <c r="D120" s="8" t="s">
        <v>235</v>
      </c>
      <c r="E120" s="7" t="str">
        <f>"02"</f>
        <v>02</v>
      </c>
      <c r="F120" s="7">
        <v>4</v>
      </c>
      <c r="G120" s="7"/>
      <c r="H120" s="7"/>
      <c r="I120" s="7"/>
      <c r="J120" s="5" t="s">
        <v>496</v>
      </c>
      <c r="K120" s="6" t="s">
        <v>234</v>
      </c>
      <c r="L120" s="7">
        <v>2021</v>
      </c>
      <c r="M120" s="7" t="s">
        <v>134</v>
      </c>
      <c r="N120" s="7" t="s">
        <v>22</v>
      </c>
    </row>
    <row r="121" spans="1:14" ht="57.75">
      <c r="A121" s="7" t="str">
        <f t="shared" si="4"/>
        <v>2022-11-08</v>
      </c>
      <c r="B121" s="7" t="str">
        <f>"2120"</f>
        <v>2120</v>
      </c>
      <c r="C121" s="8" t="s">
        <v>236</v>
      </c>
      <c r="D121" s="8"/>
      <c r="E121" s="7" t="str">
        <f>"01"</f>
        <v>01</v>
      </c>
      <c r="F121" s="7">
        <v>4</v>
      </c>
      <c r="G121" s="7" t="s">
        <v>95</v>
      </c>
      <c r="H121" s="7" t="s">
        <v>103</v>
      </c>
      <c r="I121" s="7" t="s">
        <v>17</v>
      </c>
      <c r="J121" s="5" t="s">
        <v>498</v>
      </c>
      <c r="K121" s="6" t="s">
        <v>237</v>
      </c>
      <c r="L121" s="7">
        <v>2021</v>
      </c>
      <c r="M121" s="7" t="s">
        <v>134</v>
      </c>
      <c r="N121" s="7" t="s">
        <v>22</v>
      </c>
    </row>
    <row r="122" spans="1:14" ht="43.5">
      <c r="A122" s="7" t="str">
        <f t="shared" si="4"/>
        <v>2022-11-08</v>
      </c>
      <c r="B122" s="7" t="str">
        <f>"2150"</f>
        <v>2150</v>
      </c>
      <c r="C122" s="8" t="s">
        <v>238</v>
      </c>
      <c r="D122" s="8"/>
      <c r="E122" s="7" t="str">
        <f>"01"</f>
        <v>01</v>
      </c>
      <c r="F122" s="7">
        <v>6</v>
      </c>
      <c r="G122" s="7" t="s">
        <v>95</v>
      </c>
      <c r="H122" s="7" t="s">
        <v>96</v>
      </c>
      <c r="I122" s="7" t="s">
        <v>17</v>
      </c>
      <c r="J122" s="5" t="s">
        <v>497</v>
      </c>
      <c r="K122" s="6" t="s">
        <v>239</v>
      </c>
      <c r="L122" s="7">
        <v>2020</v>
      </c>
      <c r="M122" s="7" t="s">
        <v>31</v>
      </c>
      <c r="N122" s="7" t="s">
        <v>22</v>
      </c>
    </row>
    <row r="123" spans="1:14" ht="72">
      <c r="A123" s="1" t="str">
        <f t="shared" si="4"/>
        <v>2022-11-08</v>
      </c>
      <c r="B123" s="1" t="str">
        <f>"2250"</f>
        <v>2250</v>
      </c>
      <c r="C123" s="2" t="s">
        <v>240</v>
      </c>
      <c r="E123" s="1" t="str">
        <f>" "</f>
        <v> </v>
      </c>
      <c r="F123" s="1">
        <v>0</v>
      </c>
      <c r="G123" s="1" t="s">
        <v>14</v>
      </c>
      <c r="I123" s="1" t="s">
        <v>17</v>
      </c>
      <c r="J123" s="4"/>
      <c r="K123" s="3" t="s">
        <v>241</v>
      </c>
      <c r="L123" s="1">
        <v>2012</v>
      </c>
      <c r="M123" s="1" t="s">
        <v>18</v>
      </c>
      <c r="N123" s="1" t="s">
        <v>22</v>
      </c>
    </row>
    <row r="124" spans="1:13" ht="57.75">
      <c r="A124" s="1" t="str">
        <f t="shared" si="4"/>
        <v>2022-11-08</v>
      </c>
      <c r="B124" s="1" t="str">
        <f>"2350"</f>
        <v>2350</v>
      </c>
      <c r="C124" s="2" t="s">
        <v>83</v>
      </c>
      <c r="E124" s="1" t="str">
        <f>" "</f>
        <v> </v>
      </c>
      <c r="F124" s="1">
        <v>0</v>
      </c>
      <c r="I124" s="1" t="s">
        <v>17</v>
      </c>
      <c r="J124" s="4"/>
      <c r="K124" s="3" t="s">
        <v>84</v>
      </c>
      <c r="L124" s="1">
        <v>2019</v>
      </c>
      <c r="M124" s="1" t="s">
        <v>18</v>
      </c>
    </row>
    <row r="125" spans="1:13" ht="72">
      <c r="A125" s="1" t="str">
        <f t="shared" si="4"/>
        <v>2022-11-08</v>
      </c>
      <c r="B125" s="1" t="str">
        <f>"2400"</f>
        <v>2400</v>
      </c>
      <c r="C125" s="2" t="s">
        <v>13</v>
      </c>
      <c r="E125" s="1" t="str">
        <f aca="true" t="shared" si="5" ref="E125:E131">"02"</f>
        <v>02</v>
      </c>
      <c r="F125" s="1">
        <v>10</v>
      </c>
      <c r="G125" s="1" t="s">
        <v>14</v>
      </c>
      <c r="H125" s="1" t="s">
        <v>15</v>
      </c>
      <c r="I125" s="1" t="s">
        <v>17</v>
      </c>
      <c r="J125" s="4"/>
      <c r="K125" s="3" t="s">
        <v>16</v>
      </c>
      <c r="L125" s="1">
        <v>2011</v>
      </c>
      <c r="M125" s="1" t="s">
        <v>18</v>
      </c>
    </row>
    <row r="126" spans="1:13" ht="72">
      <c r="A126" s="1" t="str">
        <f t="shared" si="4"/>
        <v>2022-11-08</v>
      </c>
      <c r="B126" s="1" t="str">
        <f>"2500"</f>
        <v>2500</v>
      </c>
      <c r="C126" s="2" t="s">
        <v>13</v>
      </c>
      <c r="E126" s="1" t="str">
        <f t="shared" si="5"/>
        <v>02</v>
      </c>
      <c r="F126" s="1">
        <v>10</v>
      </c>
      <c r="G126" s="1" t="s">
        <v>14</v>
      </c>
      <c r="H126" s="1" t="s">
        <v>15</v>
      </c>
      <c r="I126" s="1" t="s">
        <v>17</v>
      </c>
      <c r="J126" s="4"/>
      <c r="K126" s="3" t="s">
        <v>16</v>
      </c>
      <c r="L126" s="1">
        <v>2011</v>
      </c>
      <c r="M126" s="1" t="s">
        <v>18</v>
      </c>
    </row>
    <row r="127" spans="1:13" ht="72">
      <c r="A127" s="1" t="str">
        <f t="shared" si="4"/>
        <v>2022-11-08</v>
      </c>
      <c r="B127" s="1" t="str">
        <f>"2600"</f>
        <v>2600</v>
      </c>
      <c r="C127" s="2" t="s">
        <v>13</v>
      </c>
      <c r="E127" s="1" t="str">
        <f t="shared" si="5"/>
        <v>02</v>
      </c>
      <c r="F127" s="1">
        <v>10</v>
      </c>
      <c r="G127" s="1" t="s">
        <v>14</v>
      </c>
      <c r="H127" s="1" t="s">
        <v>15</v>
      </c>
      <c r="I127" s="1" t="s">
        <v>17</v>
      </c>
      <c r="J127" s="4"/>
      <c r="K127" s="3" t="s">
        <v>16</v>
      </c>
      <c r="L127" s="1">
        <v>2011</v>
      </c>
      <c r="M127" s="1" t="s">
        <v>18</v>
      </c>
    </row>
    <row r="128" spans="1:13" ht="72">
      <c r="A128" s="1" t="str">
        <f t="shared" si="4"/>
        <v>2022-11-08</v>
      </c>
      <c r="B128" s="1" t="str">
        <f>"2700"</f>
        <v>2700</v>
      </c>
      <c r="C128" s="2" t="s">
        <v>13</v>
      </c>
      <c r="E128" s="1" t="str">
        <f t="shared" si="5"/>
        <v>02</v>
      </c>
      <c r="F128" s="1">
        <v>10</v>
      </c>
      <c r="G128" s="1" t="s">
        <v>14</v>
      </c>
      <c r="H128" s="1" t="s">
        <v>15</v>
      </c>
      <c r="I128" s="1" t="s">
        <v>17</v>
      </c>
      <c r="J128" s="4"/>
      <c r="K128" s="3" t="s">
        <v>16</v>
      </c>
      <c r="L128" s="1">
        <v>2011</v>
      </c>
      <c r="M128" s="1" t="s">
        <v>18</v>
      </c>
    </row>
    <row r="129" spans="1:13" ht="72">
      <c r="A129" s="1" t="str">
        <f t="shared" si="4"/>
        <v>2022-11-08</v>
      </c>
      <c r="B129" s="1" t="str">
        <f>"2800"</f>
        <v>2800</v>
      </c>
      <c r="C129" s="2" t="s">
        <v>13</v>
      </c>
      <c r="E129" s="1" t="str">
        <f t="shared" si="5"/>
        <v>02</v>
      </c>
      <c r="F129" s="1">
        <v>10</v>
      </c>
      <c r="G129" s="1" t="s">
        <v>14</v>
      </c>
      <c r="H129" s="1" t="s">
        <v>15</v>
      </c>
      <c r="I129" s="1" t="s">
        <v>17</v>
      </c>
      <c r="J129" s="4"/>
      <c r="K129" s="3" t="s">
        <v>16</v>
      </c>
      <c r="L129" s="1">
        <v>2011</v>
      </c>
      <c r="M129" s="1" t="s">
        <v>18</v>
      </c>
    </row>
    <row r="130" spans="1:13" ht="72">
      <c r="A130" s="1" t="str">
        <f aca="true" t="shared" si="6" ref="A130:A176">"2022-11-09"</f>
        <v>2022-11-09</v>
      </c>
      <c r="B130" s="1" t="str">
        <f>"0500"</f>
        <v>0500</v>
      </c>
      <c r="C130" s="2" t="s">
        <v>13</v>
      </c>
      <c r="E130" s="1" t="str">
        <f t="shared" si="5"/>
        <v>02</v>
      </c>
      <c r="F130" s="1">
        <v>10</v>
      </c>
      <c r="G130" s="1" t="s">
        <v>14</v>
      </c>
      <c r="H130" s="1" t="s">
        <v>15</v>
      </c>
      <c r="I130" s="1" t="s">
        <v>17</v>
      </c>
      <c r="J130" s="4"/>
      <c r="K130" s="3" t="s">
        <v>16</v>
      </c>
      <c r="L130" s="1">
        <v>2011</v>
      </c>
      <c r="M130" s="1" t="s">
        <v>18</v>
      </c>
    </row>
    <row r="131" spans="1:13" ht="28.5">
      <c r="A131" s="1" t="str">
        <f t="shared" si="6"/>
        <v>2022-11-09</v>
      </c>
      <c r="B131" s="1" t="str">
        <f>"0600"</f>
        <v>0600</v>
      </c>
      <c r="C131" s="2" t="s">
        <v>19</v>
      </c>
      <c r="D131" s="2" t="s">
        <v>242</v>
      </c>
      <c r="E131" s="1" t="str">
        <f t="shared" si="5"/>
        <v>02</v>
      </c>
      <c r="F131" s="1">
        <v>2</v>
      </c>
      <c r="G131" s="1" t="s">
        <v>24</v>
      </c>
      <c r="I131" s="1" t="s">
        <v>17</v>
      </c>
      <c r="J131" s="4"/>
      <c r="K131" s="3" t="s">
        <v>20</v>
      </c>
      <c r="L131" s="1">
        <v>2019</v>
      </c>
      <c r="M131" s="1" t="s">
        <v>18</v>
      </c>
    </row>
    <row r="132" spans="1:13" ht="72">
      <c r="A132" s="1" t="str">
        <f t="shared" si="6"/>
        <v>2022-11-09</v>
      </c>
      <c r="B132" s="1" t="str">
        <f>"0625"</f>
        <v>0625</v>
      </c>
      <c r="C132" s="2" t="s">
        <v>23</v>
      </c>
      <c r="D132" s="2" t="s">
        <v>244</v>
      </c>
      <c r="E132" s="1" t="str">
        <f>"01"</f>
        <v>01</v>
      </c>
      <c r="F132" s="1">
        <v>15</v>
      </c>
      <c r="G132" s="1" t="s">
        <v>24</v>
      </c>
      <c r="I132" s="1" t="s">
        <v>17</v>
      </c>
      <c r="J132" s="4"/>
      <c r="K132" s="3" t="s">
        <v>243</v>
      </c>
      <c r="L132" s="1">
        <v>2019</v>
      </c>
      <c r="M132" s="1" t="s">
        <v>27</v>
      </c>
    </row>
    <row r="133" spans="1:13" ht="43.5">
      <c r="A133" s="1" t="str">
        <f t="shared" si="6"/>
        <v>2022-11-09</v>
      </c>
      <c r="B133" s="1" t="str">
        <f>"0650"</f>
        <v>0650</v>
      </c>
      <c r="C133" s="2" t="s">
        <v>28</v>
      </c>
      <c r="D133" s="2" t="s">
        <v>246</v>
      </c>
      <c r="E133" s="1" t="str">
        <f>"01"</f>
        <v>01</v>
      </c>
      <c r="F133" s="1">
        <v>2</v>
      </c>
      <c r="G133" s="1" t="s">
        <v>24</v>
      </c>
      <c r="I133" s="1" t="s">
        <v>17</v>
      </c>
      <c r="J133" s="4"/>
      <c r="K133" s="3" t="s">
        <v>245</v>
      </c>
      <c r="L133" s="1">
        <v>2018</v>
      </c>
      <c r="M133" s="1" t="s">
        <v>31</v>
      </c>
    </row>
    <row r="134" spans="1:13" ht="43.5">
      <c r="A134" s="1" t="str">
        <f t="shared" si="6"/>
        <v>2022-11-09</v>
      </c>
      <c r="B134" s="1" t="str">
        <f>"0715"</f>
        <v>0715</v>
      </c>
      <c r="C134" s="2" t="s">
        <v>247</v>
      </c>
      <c r="D134" s="2" t="s">
        <v>249</v>
      </c>
      <c r="E134" s="1" t="str">
        <f>"02"</f>
        <v>02</v>
      </c>
      <c r="F134" s="1">
        <v>5</v>
      </c>
      <c r="G134" s="1" t="s">
        <v>24</v>
      </c>
      <c r="I134" s="1" t="s">
        <v>17</v>
      </c>
      <c r="J134" s="4"/>
      <c r="K134" s="3" t="s">
        <v>248</v>
      </c>
      <c r="L134" s="1">
        <v>2018</v>
      </c>
      <c r="M134" s="1" t="s">
        <v>35</v>
      </c>
    </row>
    <row r="135" spans="1:13" ht="57.75">
      <c r="A135" s="1" t="str">
        <f t="shared" si="6"/>
        <v>2022-11-09</v>
      </c>
      <c r="B135" s="1" t="str">
        <f>"0730"</f>
        <v>0730</v>
      </c>
      <c r="C135" s="2" t="s">
        <v>36</v>
      </c>
      <c r="D135" s="2" t="s">
        <v>251</v>
      </c>
      <c r="E135" s="1" t="str">
        <f>"01"</f>
        <v>01</v>
      </c>
      <c r="F135" s="1">
        <v>5</v>
      </c>
      <c r="G135" s="1" t="s">
        <v>24</v>
      </c>
      <c r="I135" s="1" t="s">
        <v>17</v>
      </c>
      <c r="J135" s="4"/>
      <c r="K135" s="3" t="s">
        <v>250</v>
      </c>
      <c r="L135" s="1">
        <v>2009</v>
      </c>
      <c r="M135" s="1" t="s">
        <v>27</v>
      </c>
    </row>
    <row r="136" spans="1:13" ht="57.75">
      <c r="A136" s="1" t="str">
        <f t="shared" si="6"/>
        <v>2022-11-09</v>
      </c>
      <c r="B136" s="1" t="str">
        <f>"0755"</f>
        <v>0755</v>
      </c>
      <c r="C136" s="2" t="s">
        <v>39</v>
      </c>
      <c r="D136" s="2" t="s">
        <v>253</v>
      </c>
      <c r="E136" s="1" t="str">
        <f>"02"</f>
        <v>02</v>
      </c>
      <c r="F136" s="1">
        <v>18</v>
      </c>
      <c r="G136" s="1" t="s">
        <v>24</v>
      </c>
      <c r="I136" s="1" t="s">
        <v>17</v>
      </c>
      <c r="J136" s="4"/>
      <c r="K136" s="3" t="s">
        <v>252</v>
      </c>
      <c r="L136" s="1">
        <v>2020</v>
      </c>
      <c r="M136" s="1" t="s">
        <v>31</v>
      </c>
    </row>
    <row r="137" spans="1:13" ht="72">
      <c r="A137" s="1" t="str">
        <f t="shared" si="6"/>
        <v>2022-11-09</v>
      </c>
      <c r="B137" s="1" t="str">
        <f>"0805"</f>
        <v>0805</v>
      </c>
      <c r="C137" s="2" t="s">
        <v>118</v>
      </c>
      <c r="D137" s="2" t="s">
        <v>255</v>
      </c>
      <c r="E137" s="1" t="str">
        <f>"01"</f>
        <v>01</v>
      </c>
      <c r="F137" s="1">
        <v>12</v>
      </c>
      <c r="G137" s="1" t="s">
        <v>24</v>
      </c>
      <c r="I137" s="1" t="s">
        <v>17</v>
      </c>
      <c r="J137" s="4"/>
      <c r="K137" s="3" t="s">
        <v>254</v>
      </c>
      <c r="L137" s="1">
        <v>2020</v>
      </c>
      <c r="M137" s="1" t="s">
        <v>31</v>
      </c>
    </row>
    <row r="138" spans="1:13" ht="43.5">
      <c r="A138" s="1" t="str">
        <f t="shared" si="6"/>
        <v>2022-11-09</v>
      </c>
      <c r="B138" s="1" t="str">
        <f>"0815"</f>
        <v>0815</v>
      </c>
      <c r="C138" s="2" t="s">
        <v>256</v>
      </c>
      <c r="D138" s="2" t="s">
        <v>256</v>
      </c>
      <c r="E138" s="1" t="str">
        <f>"01"</f>
        <v>01</v>
      </c>
      <c r="F138" s="1">
        <v>1</v>
      </c>
      <c r="I138" s="1" t="s">
        <v>17</v>
      </c>
      <c r="J138" s="4"/>
      <c r="K138" s="3" t="s">
        <v>257</v>
      </c>
      <c r="L138" s="1">
        <v>2021</v>
      </c>
      <c r="M138" s="1" t="s">
        <v>31</v>
      </c>
    </row>
    <row r="139" spans="1:14" ht="57.75">
      <c r="A139" s="1" t="str">
        <f t="shared" si="6"/>
        <v>2022-11-09</v>
      </c>
      <c r="B139" s="1" t="str">
        <f>"0820"</f>
        <v>0820</v>
      </c>
      <c r="C139" s="2" t="s">
        <v>49</v>
      </c>
      <c r="D139" s="2" t="s">
        <v>475</v>
      </c>
      <c r="E139" s="1" t="str">
        <f>"02"</f>
        <v>02</v>
      </c>
      <c r="F139" s="1">
        <v>15</v>
      </c>
      <c r="G139" s="1" t="s">
        <v>14</v>
      </c>
      <c r="I139" s="1" t="s">
        <v>17</v>
      </c>
      <c r="J139" s="4"/>
      <c r="K139" s="3" t="s">
        <v>258</v>
      </c>
      <c r="L139" s="1">
        <v>1987</v>
      </c>
      <c r="M139" s="1" t="s">
        <v>51</v>
      </c>
      <c r="N139" s="1" t="s">
        <v>22</v>
      </c>
    </row>
    <row r="140" spans="1:13" ht="72">
      <c r="A140" s="1" t="str">
        <f t="shared" si="6"/>
        <v>2022-11-09</v>
      </c>
      <c r="B140" s="1" t="str">
        <f>"0845"</f>
        <v>0845</v>
      </c>
      <c r="C140" s="2" t="s">
        <v>52</v>
      </c>
      <c r="D140" s="2" t="s">
        <v>195</v>
      </c>
      <c r="E140" s="1" t="str">
        <f>"03"</f>
        <v>03</v>
      </c>
      <c r="F140" s="1">
        <v>8</v>
      </c>
      <c r="G140" s="1" t="s">
        <v>14</v>
      </c>
      <c r="I140" s="1" t="s">
        <v>17</v>
      </c>
      <c r="J140" s="4"/>
      <c r="K140" s="3" t="s">
        <v>194</v>
      </c>
      <c r="L140" s="1">
        <v>2015</v>
      </c>
      <c r="M140" s="1" t="s">
        <v>18</v>
      </c>
    </row>
    <row r="141" spans="1:13" ht="72">
      <c r="A141" s="1" t="str">
        <f t="shared" si="6"/>
        <v>2022-11-09</v>
      </c>
      <c r="B141" s="1" t="str">
        <f>"0910"</f>
        <v>0910</v>
      </c>
      <c r="C141" s="2" t="s">
        <v>52</v>
      </c>
      <c r="D141" s="2" t="s">
        <v>260</v>
      </c>
      <c r="E141" s="1" t="str">
        <f>"03"</f>
        <v>03</v>
      </c>
      <c r="F141" s="1">
        <v>9</v>
      </c>
      <c r="G141" s="1" t="s">
        <v>24</v>
      </c>
      <c r="I141" s="1" t="s">
        <v>17</v>
      </c>
      <c r="J141" s="4"/>
      <c r="K141" s="3" t="s">
        <v>259</v>
      </c>
      <c r="L141" s="1">
        <v>2015</v>
      </c>
      <c r="M141" s="1" t="s">
        <v>18</v>
      </c>
    </row>
    <row r="142" spans="1:13" ht="72">
      <c r="A142" s="1" t="str">
        <f t="shared" si="6"/>
        <v>2022-11-09</v>
      </c>
      <c r="B142" s="1" t="str">
        <f>"0935"</f>
        <v>0935</v>
      </c>
      <c r="C142" s="2" t="s">
        <v>58</v>
      </c>
      <c r="D142" s="2" t="s">
        <v>262</v>
      </c>
      <c r="E142" s="1" t="str">
        <f>"03"</f>
        <v>03</v>
      </c>
      <c r="F142" s="1">
        <v>7</v>
      </c>
      <c r="G142" s="1" t="s">
        <v>24</v>
      </c>
      <c r="I142" s="1" t="s">
        <v>17</v>
      </c>
      <c r="J142" s="4"/>
      <c r="K142" s="3" t="s">
        <v>261</v>
      </c>
      <c r="L142" s="1">
        <v>2019</v>
      </c>
      <c r="M142" s="1" t="s">
        <v>31</v>
      </c>
    </row>
    <row r="143" spans="1:14" ht="57.75">
      <c r="A143" s="1" t="str">
        <f t="shared" si="6"/>
        <v>2022-11-09</v>
      </c>
      <c r="B143" s="1" t="str">
        <f>"1000"</f>
        <v>1000</v>
      </c>
      <c r="C143" s="2" t="s">
        <v>161</v>
      </c>
      <c r="D143" s="2" t="s">
        <v>224</v>
      </c>
      <c r="E143" s="1" t="str">
        <f>"02"</f>
        <v>02</v>
      </c>
      <c r="F143" s="1">
        <v>6</v>
      </c>
      <c r="G143" s="1" t="s">
        <v>24</v>
      </c>
      <c r="I143" s="1" t="s">
        <v>17</v>
      </c>
      <c r="J143" s="4"/>
      <c r="K143" s="3" t="s">
        <v>223</v>
      </c>
      <c r="L143" s="1">
        <v>2017</v>
      </c>
      <c r="M143" s="1" t="s">
        <v>27</v>
      </c>
      <c r="N143" s="1" t="s">
        <v>22</v>
      </c>
    </row>
    <row r="144" spans="1:13" ht="72">
      <c r="A144" s="1" t="str">
        <f t="shared" si="6"/>
        <v>2022-11-09</v>
      </c>
      <c r="B144" s="1" t="str">
        <f>"1050"</f>
        <v>1050</v>
      </c>
      <c r="C144" s="2" t="s">
        <v>197</v>
      </c>
      <c r="D144" s="2" t="s">
        <v>264</v>
      </c>
      <c r="E144" s="1" t="str">
        <f>"01"</f>
        <v>01</v>
      </c>
      <c r="F144" s="1">
        <v>12</v>
      </c>
      <c r="G144" s="1" t="s">
        <v>24</v>
      </c>
      <c r="I144" s="1" t="s">
        <v>17</v>
      </c>
      <c r="J144" s="4"/>
      <c r="K144" s="3" t="s">
        <v>263</v>
      </c>
      <c r="L144" s="1">
        <v>2010</v>
      </c>
      <c r="M144" s="1" t="s">
        <v>18</v>
      </c>
    </row>
    <row r="145" spans="1:13" ht="72">
      <c r="A145" s="1" t="str">
        <f t="shared" si="6"/>
        <v>2022-11-09</v>
      </c>
      <c r="B145" s="1" t="str">
        <f>"1100"</f>
        <v>1100</v>
      </c>
      <c r="C145" s="2" t="s">
        <v>225</v>
      </c>
      <c r="D145" s="2" t="s">
        <v>227</v>
      </c>
      <c r="E145" s="1" t="str">
        <f>"01"</f>
        <v>01</v>
      </c>
      <c r="F145" s="1">
        <v>2</v>
      </c>
      <c r="G145" s="1" t="s">
        <v>24</v>
      </c>
      <c r="I145" s="1" t="s">
        <v>17</v>
      </c>
      <c r="J145" s="4"/>
      <c r="K145" s="3" t="s">
        <v>226</v>
      </c>
      <c r="L145" s="1">
        <v>2019</v>
      </c>
      <c r="M145" s="1" t="s">
        <v>18</v>
      </c>
    </row>
    <row r="146" spans="1:14" ht="57.75">
      <c r="A146" s="1" t="str">
        <f t="shared" si="6"/>
        <v>2022-11-09</v>
      </c>
      <c r="B146" s="1" t="str">
        <f>"1130"</f>
        <v>1130</v>
      </c>
      <c r="C146" s="2" t="s">
        <v>265</v>
      </c>
      <c r="D146" s="2" t="s">
        <v>267</v>
      </c>
      <c r="E146" s="1" t="str">
        <f>"02"</f>
        <v>02</v>
      </c>
      <c r="F146" s="1">
        <v>10</v>
      </c>
      <c r="G146" s="1" t="s">
        <v>24</v>
      </c>
      <c r="I146" s="1" t="s">
        <v>17</v>
      </c>
      <c r="J146" s="4"/>
      <c r="K146" s="3" t="s">
        <v>266</v>
      </c>
      <c r="L146" s="1">
        <v>2018</v>
      </c>
      <c r="M146" s="1" t="s">
        <v>18</v>
      </c>
      <c r="N146" s="1" t="s">
        <v>22</v>
      </c>
    </row>
    <row r="147" spans="1:13" ht="72">
      <c r="A147" s="1" t="str">
        <f t="shared" si="6"/>
        <v>2022-11-09</v>
      </c>
      <c r="B147" s="1" t="str">
        <f>"1200"</f>
        <v>1200</v>
      </c>
      <c r="C147" s="2" t="s">
        <v>231</v>
      </c>
      <c r="E147" s="1" t="str">
        <f>"03"</f>
        <v>03</v>
      </c>
      <c r="F147" s="1">
        <v>5</v>
      </c>
      <c r="G147" s="1" t="s">
        <v>14</v>
      </c>
      <c r="H147" s="1" t="s">
        <v>40</v>
      </c>
      <c r="I147" s="1" t="s">
        <v>17</v>
      </c>
      <c r="J147" s="4"/>
      <c r="K147" s="3" t="s">
        <v>232</v>
      </c>
      <c r="L147" s="1">
        <v>2019</v>
      </c>
      <c r="M147" s="1" t="s">
        <v>134</v>
      </c>
    </row>
    <row r="148" spans="1:14" ht="72">
      <c r="A148" s="1" t="str">
        <f t="shared" si="6"/>
        <v>2022-11-09</v>
      </c>
      <c r="B148" s="1" t="str">
        <f>"1230"</f>
        <v>1230</v>
      </c>
      <c r="C148" s="2" t="s">
        <v>233</v>
      </c>
      <c r="D148" s="2" t="s">
        <v>235</v>
      </c>
      <c r="E148" s="1" t="str">
        <f>"02"</f>
        <v>02</v>
      </c>
      <c r="F148" s="1">
        <v>4</v>
      </c>
      <c r="I148" s="1" t="s">
        <v>17</v>
      </c>
      <c r="J148" s="4"/>
      <c r="K148" s="3" t="s">
        <v>234</v>
      </c>
      <c r="L148" s="1">
        <v>2021</v>
      </c>
      <c r="M148" s="1" t="s">
        <v>134</v>
      </c>
      <c r="N148" s="1" t="s">
        <v>22</v>
      </c>
    </row>
    <row r="149" spans="1:13" ht="57.75">
      <c r="A149" s="1" t="str">
        <f t="shared" si="6"/>
        <v>2022-11-09</v>
      </c>
      <c r="B149" s="1" t="str">
        <f>"1250"</f>
        <v>1250</v>
      </c>
      <c r="C149" s="2" t="s">
        <v>268</v>
      </c>
      <c r="E149" s="1" t="str">
        <f>"00"</f>
        <v>00</v>
      </c>
      <c r="F149" s="1">
        <v>0</v>
      </c>
      <c r="G149" s="1" t="s">
        <v>24</v>
      </c>
      <c r="I149" s="1" t="s">
        <v>17</v>
      </c>
      <c r="J149" s="4"/>
      <c r="K149" s="3" t="s">
        <v>269</v>
      </c>
      <c r="L149" s="1">
        <v>2017</v>
      </c>
      <c r="M149" s="1" t="s">
        <v>31</v>
      </c>
    </row>
    <row r="150" spans="1:14" ht="57.75">
      <c r="A150" s="1" t="str">
        <f t="shared" si="6"/>
        <v>2022-11-09</v>
      </c>
      <c r="B150" s="1" t="str">
        <f>"1300"</f>
        <v>1300</v>
      </c>
      <c r="C150" s="2" t="s">
        <v>270</v>
      </c>
      <c r="E150" s="1" t="str">
        <f>" "</f>
        <v> </v>
      </c>
      <c r="F150" s="1">
        <v>0</v>
      </c>
      <c r="G150" s="1" t="s">
        <v>14</v>
      </c>
      <c r="H150" s="1" t="s">
        <v>40</v>
      </c>
      <c r="I150" s="1" t="s">
        <v>17</v>
      </c>
      <c r="J150" s="4"/>
      <c r="K150" s="3" t="s">
        <v>271</v>
      </c>
      <c r="L150" s="1">
        <v>2019</v>
      </c>
      <c r="M150" s="1" t="s">
        <v>18</v>
      </c>
      <c r="N150" s="1" t="s">
        <v>22</v>
      </c>
    </row>
    <row r="151" spans="1:13" ht="43.5">
      <c r="A151" s="1" t="str">
        <f t="shared" si="6"/>
        <v>2022-11-09</v>
      </c>
      <c r="B151" s="1" t="str">
        <f>"1400"</f>
        <v>1400</v>
      </c>
      <c r="C151" s="2" t="s">
        <v>131</v>
      </c>
      <c r="E151" s="1" t="str">
        <f>"04"</f>
        <v>04</v>
      </c>
      <c r="F151" s="1">
        <v>33</v>
      </c>
      <c r="G151" s="1" t="s">
        <v>14</v>
      </c>
      <c r="H151" s="1" t="s">
        <v>40</v>
      </c>
      <c r="I151" s="1" t="s">
        <v>17</v>
      </c>
      <c r="J151" s="4"/>
      <c r="K151" s="3" t="s">
        <v>272</v>
      </c>
      <c r="L151" s="1">
        <v>2022</v>
      </c>
      <c r="M151" s="1" t="s">
        <v>134</v>
      </c>
    </row>
    <row r="152" spans="1:13" ht="72">
      <c r="A152" s="1" t="str">
        <f t="shared" si="6"/>
        <v>2022-11-09</v>
      </c>
      <c r="B152" s="1" t="str">
        <f>"1430"</f>
        <v>1430</v>
      </c>
      <c r="C152" s="2" t="s">
        <v>135</v>
      </c>
      <c r="D152" s="2" t="s">
        <v>274</v>
      </c>
      <c r="E152" s="1" t="str">
        <f>"02"</f>
        <v>02</v>
      </c>
      <c r="F152" s="1">
        <v>4</v>
      </c>
      <c r="G152" s="1" t="s">
        <v>24</v>
      </c>
      <c r="I152" s="1" t="s">
        <v>17</v>
      </c>
      <c r="J152" s="4"/>
      <c r="K152" s="3" t="s">
        <v>273</v>
      </c>
      <c r="L152" s="1">
        <v>0</v>
      </c>
      <c r="M152" s="1" t="s">
        <v>18</v>
      </c>
    </row>
    <row r="153" spans="1:13" ht="57.75">
      <c r="A153" s="1" t="str">
        <f t="shared" si="6"/>
        <v>2022-11-09</v>
      </c>
      <c r="B153" s="1" t="str">
        <f>"1500"</f>
        <v>1500</v>
      </c>
      <c r="C153" s="2" t="s">
        <v>52</v>
      </c>
      <c r="D153" s="2" t="s">
        <v>57</v>
      </c>
      <c r="E153" s="1" t="str">
        <f>"03"</f>
        <v>03</v>
      </c>
      <c r="F153" s="1">
        <v>6</v>
      </c>
      <c r="G153" s="1" t="s">
        <v>14</v>
      </c>
      <c r="H153" s="1" t="s">
        <v>53</v>
      </c>
      <c r="I153" s="1" t="s">
        <v>17</v>
      </c>
      <c r="J153" s="4"/>
      <c r="K153" s="3" t="s">
        <v>56</v>
      </c>
      <c r="L153" s="1">
        <v>2015</v>
      </c>
      <c r="M153" s="1" t="s">
        <v>18</v>
      </c>
    </row>
    <row r="154" spans="1:13" ht="72">
      <c r="A154" s="1" t="str">
        <f t="shared" si="6"/>
        <v>2022-11-09</v>
      </c>
      <c r="B154" s="1" t="str">
        <f>"1525"</f>
        <v>1525</v>
      </c>
      <c r="C154" s="2" t="s">
        <v>58</v>
      </c>
      <c r="D154" s="2" t="s">
        <v>276</v>
      </c>
      <c r="E154" s="1" t="str">
        <f>"04"</f>
        <v>04</v>
      </c>
      <c r="F154" s="1">
        <v>13</v>
      </c>
      <c r="G154" s="1" t="s">
        <v>24</v>
      </c>
      <c r="I154" s="1" t="s">
        <v>17</v>
      </c>
      <c r="J154" s="4"/>
      <c r="K154" s="3" t="s">
        <v>275</v>
      </c>
      <c r="L154" s="1">
        <v>2020</v>
      </c>
      <c r="M154" s="1" t="s">
        <v>31</v>
      </c>
    </row>
    <row r="155" spans="1:13" ht="72">
      <c r="A155" s="1" t="str">
        <f t="shared" si="6"/>
        <v>2022-11-09</v>
      </c>
      <c r="B155" s="1" t="str">
        <f>"1550"</f>
        <v>1550</v>
      </c>
      <c r="C155" s="2" t="s">
        <v>118</v>
      </c>
      <c r="D155" s="2" t="s">
        <v>278</v>
      </c>
      <c r="E155" s="1" t="str">
        <f>"01"</f>
        <v>01</v>
      </c>
      <c r="F155" s="1">
        <v>6</v>
      </c>
      <c r="G155" s="1" t="s">
        <v>24</v>
      </c>
      <c r="I155" s="1" t="s">
        <v>17</v>
      </c>
      <c r="J155" s="4"/>
      <c r="K155" s="3" t="s">
        <v>277</v>
      </c>
      <c r="L155" s="1">
        <v>2020</v>
      </c>
      <c r="M155" s="1" t="s">
        <v>31</v>
      </c>
    </row>
    <row r="156" spans="1:13" ht="72">
      <c r="A156" s="1" t="str">
        <f t="shared" si="6"/>
        <v>2022-11-09</v>
      </c>
      <c r="B156" s="1" t="str">
        <f>"1600"</f>
        <v>1600</v>
      </c>
      <c r="C156" s="2" t="s">
        <v>39</v>
      </c>
      <c r="D156" s="2" t="s">
        <v>280</v>
      </c>
      <c r="E156" s="1" t="str">
        <f>"02"</f>
        <v>02</v>
      </c>
      <c r="F156" s="1">
        <v>10</v>
      </c>
      <c r="G156" s="1" t="s">
        <v>24</v>
      </c>
      <c r="I156" s="1" t="s">
        <v>17</v>
      </c>
      <c r="J156" s="4"/>
      <c r="K156" s="3" t="s">
        <v>279</v>
      </c>
      <c r="L156" s="1">
        <v>2020</v>
      </c>
      <c r="M156" s="1" t="s">
        <v>31</v>
      </c>
    </row>
    <row r="157" spans="1:14" ht="28.5">
      <c r="A157" s="1" t="str">
        <f t="shared" si="6"/>
        <v>2022-11-09</v>
      </c>
      <c r="B157" s="1" t="str">
        <f>"1610"</f>
        <v>1610</v>
      </c>
      <c r="C157" s="2" t="s">
        <v>146</v>
      </c>
      <c r="D157" s="2" t="s">
        <v>282</v>
      </c>
      <c r="E157" s="1" t="str">
        <f>"01"</f>
        <v>01</v>
      </c>
      <c r="F157" s="1">
        <v>6</v>
      </c>
      <c r="G157" s="1" t="s">
        <v>14</v>
      </c>
      <c r="H157" s="1" t="s">
        <v>40</v>
      </c>
      <c r="I157" s="1" t="s">
        <v>17</v>
      </c>
      <c r="J157" s="4"/>
      <c r="K157" s="3" t="s">
        <v>281</v>
      </c>
      <c r="L157" s="1">
        <v>2017</v>
      </c>
      <c r="M157" s="1" t="s">
        <v>18</v>
      </c>
      <c r="N157" s="1" t="s">
        <v>22</v>
      </c>
    </row>
    <row r="158" spans="1:14" ht="72">
      <c r="A158" s="1" t="str">
        <f t="shared" si="6"/>
        <v>2022-11-09</v>
      </c>
      <c r="B158" s="1" t="str">
        <f>"1635"</f>
        <v>1635</v>
      </c>
      <c r="C158" s="2" t="s">
        <v>149</v>
      </c>
      <c r="D158" s="2" t="s">
        <v>476</v>
      </c>
      <c r="E158" s="1" t="str">
        <f>"01"</f>
        <v>01</v>
      </c>
      <c r="F158" s="1">
        <v>15</v>
      </c>
      <c r="G158" s="1" t="s">
        <v>14</v>
      </c>
      <c r="H158" s="1" t="s">
        <v>40</v>
      </c>
      <c r="I158" s="1" t="s">
        <v>17</v>
      </c>
      <c r="J158" s="4"/>
      <c r="K158" s="3" t="s">
        <v>283</v>
      </c>
      <c r="L158" s="1">
        <v>1985</v>
      </c>
      <c r="M158" s="1" t="s">
        <v>51</v>
      </c>
      <c r="N158" s="1" t="s">
        <v>22</v>
      </c>
    </row>
    <row r="159" spans="1:13" ht="57.75">
      <c r="A159" s="1" t="str">
        <f t="shared" si="6"/>
        <v>2022-11-09</v>
      </c>
      <c r="B159" s="1" t="str">
        <f>"1700"</f>
        <v>1700</v>
      </c>
      <c r="C159" s="2" t="s">
        <v>216</v>
      </c>
      <c r="D159" s="2" t="s">
        <v>285</v>
      </c>
      <c r="E159" s="1" t="str">
        <f>"2019"</f>
        <v>2019</v>
      </c>
      <c r="F159" s="1">
        <v>8</v>
      </c>
      <c r="G159" s="1" t="s">
        <v>24</v>
      </c>
      <c r="I159" s="1" t="s">
        <v>17</v>
      </c>
      <c r="J159" s="4"/>
      <c r="K159" s="3" t="s">
        <v>284</v>
      </c>
      <c r="L159" s="1">
        <v>2019</v>
      </c>
      <c r="M159" s="1" t="s">
        <v>18</v>
      </c>
    </row>
    <row r="160" spans="1:13" ht="72">
      <c r="A160" s="1" t="str">
        <f t="shared" si="6"/>
        <v>2022-11-09</v>
      </c>
      <c r="B160" s="1" t="str">
        <f>"1715"</f>
        <v>1715</v>
      </c>
      <c r="C160" s="2" t="s">
        <v>216</v>
      </c>
      <c r="D160" s="2" t="s">
        <v>287</v>
      </c>
      <c r="E160" s="1" t="str">
        <f>"2019"</f>
        <v>2019</v>
      </c>
      <c r="F160" s="1">
        <v>9</v>
      </c>
      <c r="G160" s="1" t="s">
        <v>14</v>
      </c>
      <c r="I160" s="1" t="s">
        <v>17</v>
      </c>
      <c r="J160" s="4"/>
      <c r="K160" s="3" t="s">
        <v>286</v>
      </c>
      <c r="L160" s="1">
        <v>2019</v>
      </c>
      <c r="M160" s="1" t="s">
        <v>18</v>
      </c>
    </row>
    <row r="161" spans="1:13" ht="57.75">
      <c r="A161" s="1" t="str">
        <f t="shared" si="6"/>
        <v>2022-11-09</v>
      </c>
      <c r="B161" s="1" t="str">
        <f>"1730"</f>
        <v>1730</v>
      </c>
      <c r="C161" s="2" t="s">
        <v>288</v>
      </c>
      <c r="E161" s="1" t="str">
        <f>"2021"</f>
        <v>2021</v>
      </c>
      <c r="F161" s="1">
        <v>76</v>
      </c>
      <c r="G161" s="1" t="s">
        <v>62</v>
      </c>
      <c r="J161" s="4"/>
      <c r="K161" s="3" t="s">
        <v>289</v>
      </c>
      <c r="L161" s="1">
        <v>2021</v>
      </c>
      <c r="M161" s="1" t="s">
        <v>134</v>
      </c>
    </row>
    <row r="162" spans="1:13" ht="57.75">
      <c r="A162" s="1" t="str">
        <f t="shared" si="6"/>
        <v>2022-11-09</v>
      </c>
      <c r="B162" s="1" t="str">
        <f>"1800"</f>
        <v>1800</v>
      </c>
      <c r="C162" s="2" t="s">
        <v>290</v>
      </c>
      <c r="D162" s="2" t="s">
        <v>292</v>
      </c>
      <c r="E162" s="1" t="str">
        <f>"2020"</f>
        <v>2020</v>
      </c>
      <c r="F162" s="1">
        <v>17</v>
      </c>
      <c r="G162" s="1" t="s">
        <v>24</v>
      </c>
      <c r="I162" s="1" t="s">
        <v>17</v>
      </c>
      <c r="J162" s="4"/>
      <c r="K162" s="3" t="s">
        <v>291</v>
      </c>
      <c r="L162" s="1">
        <v>2020</v>
      </c>
      <c r="M162" s="1" t="s">
        <v>18</v>
      </c>
    </row>
    <row r="163" spans="1:13" ht="43.5">
      <c r="A163" s="1" t="str">
        <f t="shared" si="6"/>
        <v>2022-11-09</v>
      </c>
      <c r="B163" s="1" t="str">
        <f>"1820"</f>
        <v>1820</v>
      </c>
      <c r="C163" s="2" t="s">
        <v>158</v>
      </c>
      <c r="D163" s="2" t="s">
        <v>294</v>
      </c>
      <c r="E163" s="1" t="str">
        <f>"2020"</f>
        <v>2020</v>
      </c>
      <c r="F163" s="1">
        <v>12</v>
      </c>
      <c r="G163" s="1" t="s">
        <v>24</v>
      </c>
      <c r="I163" s="1" t="s">
        <v>17</v>
      </c>
      <c r="J163" s="4"/>
      <c r="K163" s="3" t="s">
        <v>293</v>
      </c>
      <c r="L163" s="1">
        <v>2020</v>
      </c>
      <c r="M163" s="1" t="s">
        <v>18</v>
      </c>
    </row>
    <row r="164" spans="1:13" ht="72">
      <c r="A164" s="1" t="str">
        <f t="shared" si="6"/>
        <v>2022-11-09</v>
      </c>
      <c r="B164" s="1" t="str">
        <f>"1835"</f>
        <v>1835</v>
      </c>
      <c r="C164" s="2" t="s">
        <v>295</v>
      </c>
      <c r="E164" s="1" t="str">
        <f>" "</f>
        <v> </v>
      </c>
      <c r="F164" s="1">
        <v>0</v>
      </c>
      <c r="J164" s="4"/>
      <c r="K164" s="3" t="s">
        <v>296</v>
      </c>
      <c r="L164" s="1">
        <v>2018</v>
      </c>
      <c r="M164" s="1" t="s">
        <v>18</v>
      </c>
    </row>
    <row r="165" spans="1:13" ht="57.75">
      <c r="A165" s="1" t="str">
        <f t="shared" si="6"/>
        <v>2022-11-09</v>
      </c>
      <c r="B165" s="1" t="str">
        <f>"1850"</f>
        <v>1850</v>
      </c>
      <c r="C165" s="2" t="s">
        <v>88</v>
      </c>
      <c r="E165" s="1" t="str">
        <f>"2022"</f>
        <v>2022</v>
      </c>
      <c r="F165" s="1">
        <v>218</v>
      </c>
      <c r="G165" s="1" t="s">
        <v>62</v>
      </c>
      <c r="J165" s="4"/>
      <c r="K165" s="3" t="s">
        <v>89</v>
      </c>
      <c r="L165" s="1">
        <v>0</v>
      </c>
      <c r="M165" s="1" t="s">
        <v>18</v>
      </c>
    </row>
    <row r="166" spans="1:14" ht="72">
      <c r="A166" s="7" t="str">
        <f t="shared" si="6"/>
        <v>2022-11-09</v>
      </c>
      <c r="B166" s="7" t="str">
        <f>"1900"</f>
        <v>1900</v>
      </c>
      <c r="C166" s="8" t="s">
        <v>297</v>
      </c>
      <c r="D166" s="8" t="s">
        <v>299</v>
      </c>
      <c r="E166" s="7" t="str">
        <f>"01"</f>
        <v>01</v>
      </c>
      <c r="F166" s="7">
        <v>1</v>
      </c>
      <c r="G166" s="7" t="s">
        <v>14</v>
      </c>
      <c r="H166" s="7" t="s">
        <v>40</v>
      </c>
      <c r="I166" s="7" t="s">
        <v>17</v>
      </c>
      <c r="J166" s="5" t="s">
        <v>490</v>
      </c>
      <c r="K166" s="6" t="s">
        <v>298</v>
      </c>
      <c r="L166" s="7">
        <v>2016</v>
      </c>
      <c r="M166" s="7" t="s">
        <v>31</v>
      </c>
      <c r="N166" s="7" t="s">
        <v>22</v>
      </c>
    </row>
    <row r="167" spans="1:14" ht="57.75">
      <c r="A167" s="7" t="str">
        <f t="shared" si="6"/>
        <v>2022-11-09</v>
      </c>
      <c r="B167" s="7" t="str">
        <f>"1950"</f>
        <v>1950</v>
      </c>
      <c r="C167" s="8" t="s">
        <v>300</v>
      </c>
      <c r="D167" s="8"/>
      <c r="E167" s="7" t="str">
        <f>"01"</f>
        <v>01</v>
      </c>
      <c r="F167" s="7">
        <v>5</v>
      </c>
      <c r="G167" s="7" t="s">
        <v>95</v>
      </c>
      <c r="H167" s="7"/>
      <c r="I167" s="7"/>
      <c r="J167" s="5" t="s">
        <v>496</v>
      </c>
      <c r="K167" s="6" t="s">
        <v>301</v>
      </c>
      <c r="L167" s="7">
        <v>2021</v>
      </c>
      <c r="M167" s="7" t="s">
        <v>93</v>
      </c>
      <c r="N167" s="7"/>
    </row>
    <row r="168" spans="1:14" ht="43.5">
      <c r="A168" s="7" t="str">
        <f t="shared" si="6"/>
        <v>2022-11-09</v>
      </c>
      <c r="B168" s="7" t="str">
        <f>"2030"</f>
        <v>2030</v>
      </c>
      <c r="C168" s="8" t="s">
        <v>302</v>
      </c>
      <c r="D168" s="8" t="s">
        <v>305</v>
      </c>
      <c r="E168" s="7" t="str">
        <f>"01"</f>
        <v>01</v>
      </c>
      <c r="F168" s="7">
        <v>5</v>
      </c>
      <c r="G168" s="7" t="s">
        <v>14</v>
      </c>
      <c r="H168" s="7" t="s">
        <v>303</v>
      </c>
      <c r="I168" s="7" t="s">
        <v>17</v>
      </c>
      <c r="J168" s="5" t="s">
        <v>500</v>
      </c>
      <c r="K168" s="6" t="s">
        <v>304</v>
      </c>
      <c r="L168" s="7">
        <v>2020</v>
      </c>
      <c r="M168" s="7" t="s">
        <v>31</v>
      </c>
      <c r="N168" s="7" t="s">
        <v>22</v>
      </c>
    </row>
    <row r="169" spans="1:14" ht="72">
      <c r="A169" s="7" t="str">
        <f t="shared" si="6"/>
        <v>2022-11-09</v>
      </c>
      <c r="B169" s="7" t="str">
        <f>"2120"</f>
        <v>2120</v>
      </c>
      <c r="C169" s="8" t="s">
        <v>99</v>
      </c>
      <c r="D169" s="8"/>
      <c r="E169" s="7" t="str">
        <f>" "</f>
        <v> </v>
      </c>
      <c r="F169" s="7">
        <v>0</v>
      </c>
      <c r="G169" s="7" t="s">
        <v>14</v>
      </c>
      <c r="H169" s="7" t="s">
        <v>40</v>
      </c>
      <c r="I169" s="7" t="s">
        <v>17</v>
      </c>
      <c r="J169" s="5" t="s">
        <v>501</v>
      </c>
      <c r="K169" s="6" t="s">
        <v>100</v>
      </c>
      <c r="L169" s="7">
        <v>2021</v>
      </c>
      <c r="M169" s="7" t="s">
        <v>18</v>
      </c>
      <c r="N169" s="7" t="s">
        <v>22</v>
      </c>
    </row>
    <row r="170" spans="1:14" ht="43.5">
      <c r="A170" s="1" t="str">
        <f t="shared" si="6"/>
        <v>2022-11-09</v>
      </c>
      <c r="B170" s="1" t="str">
        <f>"2245"</f>
        <v>2245</v>
      </c>
      <c r="C170" s="2" t="s">
        <v>306</v>
      </c>
      <c r="E170" s="1" t="str">
        <f>" "</f>
        <v> </v>
      </c>
      <c r="F170" s="1">
        <v>0</v>
      </c>
      <c r="G170" s="1" t="s">
        <v>14</v>
      </c>
      <c r="I170" s="1" t="s">
        <v>17</v>
      </c>
      <c r="J170" s="4"/>
      <c r="K170" s="3" t="s">
        <v>307</v>
      </c>
      <c r="L170" s="1">
        <v>1979</v>
      </c>
      <c r="M170" s="1" t="s">
        <v>18</v>
      </c>
      <c r="N170" s="1" t="s">
        <v>22</v>
      </c>
    </row>
    <row r="171" spans="1:13" ht="43.5">
      <c r="A171" s="1" t="str">
        <f t="shared" si="6"/>
        <v>2022-11-09</v>
      </c>
      <c r="B171" s="1" t="str">
        <f>"2345"</f>
        <v>2345</v>
      </c>
      <c r="C171" s="2" t="s">
        <v>308</v>
      </c>
      <c r="E171" s="1" t="str">
        <f>"00"</f>
        <v>00</v>
      </c>
      <c r="F171" s="1">
        <v>0</v>
      </c>
      <c r="G171" s="1" t="s">
        <v>24</v>
      </c>
      <c r="I171" s="1" t="s">
        <v>17</v>
      </c>
      <c r="J171" s="4"/>
      <c r="K171" s="3" t="s">
        <v>309</v>
      </c>
      <c r="L171" s="1">
        <v>2016</v>
      </c>
      <c r="M171" s="1" t="s">
        <v>31</v>
      </c>
    </row>
    <row r="172" spans="1:13" ht="72">
      <c r="A172" s="1" t="str">
        <f t="shared" si="6"/>
        <v>2022-11-09</v>
      </c>
      <c r="B172" s="1" t="str">
        <f>"2400"</f>
        <v>2400</v>
      </c>
      <c r="C172" s="2" t="s">
        <v>13</v>
      </c>
      <c r="E172" s="1" t="str">
        <f aca="true" t="shared" si="7" ref="E172:E178">"02"</f>
        <v>02</v>
      </c>
      <c r="F172" s="1">
        <v>11</v>
      </c>
      <c r="G172" s="1" t="s">
        <v>14</v>
      </c>
      <c r="H172" s="1" t="s">
        <v>15</v>
      </c>
      <c r="I172" s="1" t="s">
        <v>17</v>
      </c>
      <c r="J172" s="4"/>
      <c r="K172" s="3" t="s">
        <v>16</v>
      </c>
      <c r="L172" s="1">
        <v>2011</v>
      </c>
      <c r="M172" s="1" t="s">
        <v>18</v>
      </c>
    </row>
    <row r="173" spans="1:13" ht="72">
      <c r="A173" s="1" t="str">
        <f t="shared" si="6"/>
        <v>2022-11-09</v>
      </c>
      <c r="B173" s="1" t="str">
        <f>"2500"</f>
        <v>2500</v>
      </c>
      <c r="C173" s="2" t="s">
        <v>13</v>
      </c>
      <c r="E173" s="1" t="str">
        <f t="shared" si="7"/>
        <v>02</v>
      </c>
      <c r="F173" s="1">
        <v>11</v>
      </c>
      <c r="G173" s="1" t="s">
        <v>14</v>
      </c>
      <c r="H173" s="1" t="s">
        <v>15</v>
      </c>
      <c r="I173" s="1" t="s">
        <v>17</v>
      </c>
      <c r="J173" s="4"/>
      <c r="K173" s="3" t="s">
        <v>16</v>
      </c>
      <c r="L173" s="1">
        <v>2011</v>
      </c>
      <c r="M173" s="1" t="s">
        <v>18</v>
      </c>
    </row>
    <row r="174" spans="1:13" ht="72">
      <c r="A174" s="1" t="str">
        <f t="shared" si="6"/>
        <v>2022-11-09</v>
      </c>
      <c r="B174" s="1" t="str">
        <f>"2600"</f>
        <v>2600</v>
      </c>
      <c r="C174" s="2" t="s">
        <v>13</v>
      </c>
      <c r="E174" s="1" t="str">
        <f t="shared" si="7"/>
        <v>02</v>
      </c>
      <c r="F174" s="1">
        <v>11</v>
      </c>
      <c r="G174" s="1" t="s">
        <v>14</v>
      </c>
      <c r="H174" s="1" t="s">
        <v>15</v>
      </c>
      <c r="I174" s="1" t="s">
        <v>17</v>
      </c>
      <c r="J174" s="4"/>
      <c r="K174" s="3" t="s">
        <v>16</v>
      </c>
      <c r="L174" s="1">
        <v>2011</v>
      </c>
      <c r="M174" s="1" t="s">
        <v>18</v>
      </c>
    </row>
    <row r="175" spans="1:13" ht="72">
      <c r="A175" s="1" t="str">
        <f t="shared" si="6"/>
        <v>2022-11-09</v>
      </c>
      <c r="B175" s="1" t="str">
        <f>"2700"</f>
        <v>2700</v>
      </c>
      <c r="C175" s="2" t="s">
        <v>13</v>
      </c>
      <c r="E175" s="1" t="str">
        <f t="shared" si="7"/>
        <v>02</v>
      </c>
      <c r="F175" s="1">
        <v>11</v>
      </c>
      <c r="G175" s="1" t="s">
        <v>14</v>
      </c>
      <c r="H175" s="1" t="s">
        <v>15</v>
      </c>
      <c r="I175" s="1" t="s">
        <v>17</v>
      </c>
      <c r="J175" s="4"/>
      <c r="K175" s="3" t="s">
        <v>16</v>
      </c>
      <c r="L175" s="1">
        <v>2011</v>
      </c>
      <c r="M175" s="1" t="s">
        <v>18</v>
      </c>
    </row>
    <row r="176" spans="1:13" ht="72">
      <c r="A176" s="1" t="str">
        <f t="shared" si="6"/>
        <v>2022-11-09</v>
      </c>
      <c r="B176" s="1" t="str">
        <f>"2800"</f>
        <v>2800</v>
      </c>
      <c r="C176" s="2" t="s">
        <v>13</v>
      </c>
      <c r="E176" s="1" t="str">
        <f t="shared" si="7"/>
        <v>02</v>
      </c>
      <c r="F176" s="1">
        <v>11</v>
      </c>
      <c r="G176" s="1" t="s">
        <v>14</v>
      </c>
      <c r="H176" s="1" t="s">
        <v>15</v>
      </c>
      <c r="I176" s="1" t="s">
        <v>17</v>
      </c>
      <c r="J176" s="4"/>
      <c r="K176" s="3" t="s">
        <v>16</v>
      </c>
      <c r="L176" s="1">
        <v>2011</v>
      </c>
      <c r="M176" s="1" t="s">
        <v>18</v>
      </c>
    </row>
    <row r="177" spans="1:13" ht="72">
      <c r="A177" s="1" t="str">
        <f aca="true" t="shared" si="8" ref="A177:A219">"2022-11-10"</f>
        <v>2022-11-10</v>
      </c>
      <c r="B177" s="1" t="str">
        <f>"0500"</f>
        <v>0500</v>
      </c>
      <c r="C177" s="2" t="s">
        <v>13</v>
      </c>
      <c r="E177" s="1" t="str">
        <f t="shared" si="7"/>
        <v>02</v>
      </c>
      <c r="F177" s="1">
        <v>11</v>
      </c>
      <c r="G177" s="1" t="s">
        <v>14</v>
      </c>
      <c r="H177" s="1" t="s">
        <v>15</v>
      </c>
      <c r="I177" s="1" t="s">
        <v>17</v>
      </c>
      <c r="J177" s="4"/>
      <c r="K177" s="3" t="s">
        <v>16</v>
      </c>
      <c r="L177" s="1">
        <v>2011</v>
      </c>
      <c r="M177" s="1" t="s">
        <v>18</v>
      </c>
    </row>
    <row r="178" spans="1:13" ht="28.5">
      <c r="A178" s="1" t="str">
        <f t="shared" si="8"/>
        <v>2022-11-10</v>
      </c>
      <c r="B178" s="1" t="str">
        <f>"0600"</f>
        <v>0600</v>
      </c>
      <c r="C178" s="2" t="s">
        <v>19</v>
      </c>
      <c r="D178" s="2" t="s">
        <v>310</v>
      </c>
      <c r="E178" s="1" t="str">
        <f t="shared" si="7"/>
        <v>02</v>
      </c>
      <c r="F178" s="1">
        <v>3</v>
      </c>
      <c r="G178" s="1" t="s">
        <v>24</v>
      </c>
      <c r="I178" s="1" t="s">
        <v>17</v>
      </c>
      <c r="J178" s="4"/>
      <c r="K178" s="3" t="s">
        <v>20</v>
      </c>
      <c r="L178" s="1">
        <v>2019</v>
      </c>
      <c r="M178" s="1" t="s">
        <v>18</v>
      </c>
    </row>
    <row r="179" spans="1:13" ht="72">
      <c r="A179" s="1" t="str">
        <f t="shared" si="8"/>
        <v>2022-11-10</v>
      </c>
      <c r="B179" s="1" t="str">
        <f>"0625"</f>
        <v>0625</v>
      </c>
      <c r="C179" s="2" t="s">
        <v>23</v>
      </c>
      <c r="D179" s="2" t="s">
        <v>312</v>
      </c>
      <c r="E179" s="1" t="str">
        <f>"01"</f>
        <v>01</v>
      </c>
      <c r="F179" s="1">
        <v>16</v>
      </c>
      <c r="G179" s="1" t="s">
        <v>24</v>
      </c>
      <c r="I179" s="1" t="s">
        <v>17</v>
      </c>
      <c r="J179" s="4"/>
      <c r="K179" s="3" t="s">
        <v>311</v>
      </c>
      <c r="L179" s="1">
        <v>2019</v>
      </c>
      <c r="M179" s="1" t="s">
        <v>27</v>
      </c>
    </row>
    <row r="180" spans="1:13" ht="57.75">
      <c r="A180" s="1" t="str">
        <f t="shared" si="8"/>
        <v>2022-11-10</v>
      </c>
      <c r="B180" s="1" t="str">
        <f>"0650"</f>
        <v>0650</v>
      </c>
      <c r="C180" s="2" t="s">
        <v>28</v>
      </c>
      <c r="D180" s="2" t="s">
        <v>314</v>
      </c>
      <c r="E180" s="1" t="str">
        <f>"01"</f>
        <v>01</v>
      </c>
      <c r="F180" s="1">
        <v>3</v>
      </c>
      <c r="G180" s="1" t="s">
        <v>24</v>
      </c>
      <c r="I180" s="1" t="s">
        <v>17</v>
      </c>
      <c r="J180" s="4"/>
      <c r="K180" s="3" t="s">
        <v>313</v>
      </c>
      <c r="L180" s="1">
        <v>2018</v>
      </c>
      <c r="M180" s="1" t="s">
        <v>31</v>
      </c>
    </row>
    <row r="181" spans="1:13" ht="28.5">
      <c r="A181" s="1" t="str">
        <f t="shared" si="8"/>
        <v>2022-11-10</v>
      </c>
      <c r="B181" s="1" t="str">
        <f>"0715"</f>
        <v>0715</v>
      </c>
      <c r="C181" s="2" t="s">
        <v>315</v>
      </c>
      <c r="D181" s="2" t="s">
        <v>477</v>
      </c>
      <c r="E181" s="1" t="str">
        <f>"02"</f>
        <v>02</v>
      </c>
      <c r="F181" s="1">
        <v>6</v>
      </c>
      <c r="G181" s="1" t="s">
        <v>24</v>
      </c>
      <c r="I181" s="1" t="s">
        <v>17</v>
      </c>
      <c r="J181" s="4"/>
      <c r="K181" s="3" t="s">
        <v>316</v>
      </c>
      <c r="L181" s="1">
        <v>2018</v>
      </c>
      <c r="M181" s="1" t="s">
        <v>35</v>
      </c>
    </row>
    <row r="182" spans="1:13" ht="43.5">
      <c r="A182" s="1" t="str">
        <f t="shared" si="8"/>
        <v>2022-11-10</v>
      </c>
      <c r="B182" s="1" t="str">
        <f>"0730"</f>
        <v>0730</v>
      </c>
      <c r="C182" s="2" t="s">
        <v>36</v>
      </c>
      <c r="D182" s="2" t="s">
        <v>318</v>
      </c>
      <c r="E182" s="1" t="str">
        <f>"01"</f>
        <v>01</v>
      </c>
      <c r="F182" s="1">
        <v>6</v>
      </c>
      <c r="G182" s="1" t="s">
        <v>24</v>
      </c>
      <c r="I182" s="1" t="s">
        <v>17</v>
      </c>
      <c r="J182" s="4"/>
      <c r="K182" s="3" t="s">
        <v>317</v>
      </c>
      <c r="L182" s="1">
        <v>2009</v>
      </c>
      <c r="M182" s="1" t="s">
        <v>27</v>
      </c>
    </row>
    <row r="183" spans="1:13" ht="72">
      <c r="A183" s="1" t="str">
        <f t="shared" si="8"/>
        <v>2022-11-10</v>
      </c>
      <c r="B183" s="1" t="str">
        <f>"0755"</f>
        <v>0755</v>
      </c>
      <c r="C183" s="2" t="s">
        <v>39</v>
      </c>
      <c r="D183" s="2" t="s">
        <v>320</v>
      </c>
      <c r="E183" s="1" t="str">
        <f>"02"</f>
        <v>02</v>
      </c>
      <c r="F183" s="1">
        <v>19</v>
      </c>
      <c r="G183" s="1" t="s">
        <v>24</v>
      </c>
      <c r="I183" s="1" t="s">
        <v>17</v>
      </c>
      <c r="J183" s="4"/>
      <c r="K183" s="3" t="s">
        <v>319</v>
      </c>
      <c r="L183" s="1">
        <v>2020</v>
      </c>
      <c r="M183" s="1" t="s">
        <v>31</v>
      </c>
    </row>
    <row r="184" spans="1:13" ht="72">
      <c r="A184" s="1" t="str">
        <f t="shared" si="8"/>
        <v>2022-11-10</v>
      </c>
      <c r="B184" s="1" t="str">
        <f>"0805"</f>
        <v>0805</v>
      </c>
      <c r="C184" s="2" t="s">
        <v>118</v>
      </c>
      <c r="D184" s="2" t="s">
        <v>322</v>
      </c>
      <c r="E184" s="1" t="str">
        <f>"01"</f>
        <v>01</v>
      </c>
      <c r="F184" s="1">
        <v>13</v>
      </c>
      <c r="G184" s="1" t="s">
        <v>24</v>
      </c>
      <c r="I184" s="1" t="s">
        <v>17</v>
      </c>
      <c r="J184" s="4"/>
      <c r="K184" s="3" t="s">
        <v>321</v>
      </c>
      <c r="L184" s="1">
        <v>2020</v>
      </c>
      <c r="M184" s="1" t="s">
        <v>31</v>
      </c>
    </row>
    <row r="185" spans="1:13" ht="43.5">
      <c r="A185" s="1" t="str">
        <f t="shared" si="8"/>
        <v>2022-11-10</v>
      </c>
      <c r="B185" s="1" t="str">
        <f>"0815"</f>
        <v>0815</v>
      </c>
      <c r="C185" s="2" t="s">
        <v>323</v>
      </c>
      <c r="D185" s="2" t="s">
        <v>323</v>
      </c>
      <c r="E185" s="1" t="str">
        <f>"01"</f>
        <v>01</v>
      </c>
      <c r="F185" s="1">
        <v>2</v>
      </c>
      <c r="I185" s="1" t="s">
        <v>17</v>
      </c>
      <c r="J185" s="4"/>
      <c r="K185" s="3" t="s">
        <v>324</v>
      </c>
      <c r="L185" s="1">
        <v>2021</v>
      </c>
      <c r="M185" s="1" t="s">
        <v>31</v>
      </c>
    </row>
    <row r="186" spans="1:14" ht="72">
      <c r="A186" s="1" t="str">
        <f t="shared" si="8"/>
        <v>2022-11-10</v>
      </c>
      <c r="B186" s="1" t="str">
        <f>"0820"</f>
        <v>0820</v>
      </c>
      <c r="C186" s="2" t="s">
        <v>49</v>
      </c>
      <c r="D186" s="2" t="s">
        <v>326</v>
      </c>
      <c r="E186" s="1" t="str">
        <f>"02"</f>
        <v>02</v>
      </c>
      <c r="F186" s="1">
        <v>16</v>
      </c>
      <c r="G186" s="1" t="s">
        <v>14</v>
      </c>
      <c r="I186" s="1" t="s">
        <v>17</v>
      </c>
      <c r="J186" s="4"/>
      <c r="K186" s="3" t="s">
        <v>325</v>
      </c>
      <c r="L186" s="1">
        <v>1987</v>
      </c>
      <c r="M186" s="1" t="s">
        <v>51</v>
      </c>
      <c r="N186" s="1" t="s">
        <v>22</v>
      </c>
    </row>
    <row r="187" spans="1:13" ht="72">
      <c r="A187" s="1" t="str">
        <f t="shared" si="8"/>
        <v>2022-11-10</v>
      </c>
      <c r="B187" s="1" t="str">
        <f>"0845"</f>
        <v>0845</v>
      </c>
      <c r="C187" s="2" t="s">
        <v>52</v>
      </c>
      <c r="D187" s="2" t="s">
        <v>260</v>
      </c>
      <c r="E187" s="1" t="str">
        <f>"03"</f>
        <v>03</v>
      </c>
      <c r="F187" s="1">
        <v>9</v>
      </c>
      <c r="G187" s="1" t="s">
        <v>24</v>
      </c>
      <c r="I187" s="1" t="s">
        <v>17</v>
      </c>
      <c r="J187" s="4"/>
      <c r="K187" s="3" t="s">
        <v>259</v>
      </c>
      <c r="L187" s="1">
        <v>2015</v>
      </c>
      <c r="M187" s="1" t="s">
        <v>18</v>
      </c>
    </row>
    <row r="188" spans="1:13" ht="72">
      <c r="A188" s="1" t="str">
        <f t="shared" si="8"/>
        <v>2022-11-10</v>
      </c>
      <c r="B188" s="1" t="str">
        <f>"0910"</f>
        <v>0910</v>
      </c>
      <c r="C188" s="2" t="s">
        <v>52</v>
      </c>
      <c r="D188" s="2" t="s">
        <v>328</v>
      </c>
      <c r="E188" s="1" t="str">
        <f>"03"</f>
        <v>03</v>
      </c>
      <c r="F188" s="1">
        <v>10</v>
      </c>
      <c r="G188" s="1" t="s">
        <v>24</v>
      </c>
      <c r="I188" s="1" t="s">
        <v>17</v>
      </c>
      <c r="J188" s="4"/>
      <c r="K188" s="3" t="s">
        <v>327</v>
      </c>
      <c r="L188" s="1">
        <v>2015</v>
      </c>
      <c r="M188" s="1" t="s">
        <v>18</v>
      </c>
    </row>
    <row r="189" spans="1:13" ht="43.5">
      <c r="A189" s="1" t="str">
        <f t="shared" si="8"/>
        <v>2022-11-10</v>
      </c>
      <c r="B189" s="1" t="str">
        <f>"0935"</f>
        <v>0935</v>
      </c>
      <c r="C189" s="2" t="s">
        <v>58</v>
      </c>
      <c r="D189" s="2" t="s">
        <v>330</v>
      </c>
      <c r="E189" s="1" t="str">
        <f>"03"</f>
        <v>03</v>
      </c>
      <c r="F189" s="1">
        <v>8</v>
      </c>
      <c r="G189" s="1" t="s">
        <v>24</v>
      </c>
      <c r="I189" s="1" t="s">
        <v>17</v>
      </c>
      <c r="J189" s="4"/>
      <c r="K189" s="3" t="s">
        <v>329</v>
      </c>
      <c r="L189" s="1">
        <v>2019</v>
      </c>
      <c r="M189" s="1" t="s">
        <v>31</v>
      </c>
    </row>
    <row r="190" spans="1:14" ht="72">
      <c r="A190" s="1" t="str">
        <f t="shared" si="8"/>
        <v>2022-11-10</v>
      </c>
      <c r="B190" s="1" t="str">
        <f>"1000"</f>
        <v>1000</v>
      </c>
      <c r="C190" s="2" t="s">
        <v>297</v>
      </c>
      <c r="D190" s="2" t="s">
        <v>299</v>
      </c>
      <c r="E190" s="1" t="str">
        <f>"01"</f>
        <v>01</v>
      </c>
      <c r="F190" s="1">
        <v>1</v>
      </c>
      <c r="G190" s="1" t="s">
        <v>14</v>
      </c>
      <c r="H190" s="1" t="s">
        <v>40</v>
      </c>
      <c r="I190" s="1" t="s">
        <v>17</v>
      </c>
      <c r="J190" s="4"/>
      <c r="K190" s="3" t="s">
        <v>298</v>
      </c>
      <c r="L190" s="1">
        <v>2016</v>
      </c>
      <c r="M190" s="1" t="s">
        <v>31</v>
      </c>
      <c r="N190" s="1" t="s">
        <v>22</v>
      </c>
    </row>
    <row r="191" spans="1:13" ht="57.75">
      <c r="A191" s="1" t="str">
        <f t="shared" si="8"/>
        <v>2022-11-10</v>
      </c>
      <c r="B191" s="1" t="str">
        <f>"1050"</f>
        <v>1050</v>
      </c>
      <c r="C191" s="2" t="s">
        <v>197</v>
      </c>
      <c r="D191" s="2" t="s">
        <v>332</v>
      </c>
      <c r="E191" s="1" t="str">
        <f>"01"</f>
        <v>01</v>
      </c>
      <c r="F191" s="1">
        <v>13</v>
      </c>
      <c r="G191" s="1" t="s">
        <v>24</v>
      </c>
      <c r="I191" s="1" t="s">
        <v>17</v>
      </c>
      <c r="J191" s="4"/>
      <c r="K191" s="3" t="s">
        <v>331</v>
      </c>
      <c r="L191" s="1">
        <v>2010</v>
      </c>
      <c r="M191" s="1" t="s">
        <v>18</v>
      </c>
    </row>
    <row r="192" spans="1:13" ht="57.75">
      <c r="A192" s="1" t="str">
        <f t="shared" si="8"/>
        <v>2022-11-10</v>
      </c>
      <c r="B192" s="1" t="str">
        <f>"1100"</f>
        <v>1100</v>
      </c>
      <c r="C192" s="2" t="s">
        <v>300</v>
      </c>
      <c r="E192" s="1" t="str">
        <f>"01"</f>
        <v>01</v>
      </c>
      <c r="F192" s="1">
        <v>5</v>
      </c>
      <c r="G192" s="1" t="s">
        <v>95</v>
      </c>
      <c r="I192" s="1" t="s">
        <v>17</v>
      </c>
      <c r="J192" s="4"/>
      <c r="K192" s="3" t="s">
        <v>301</v>
      </c>
      <c r="L192" s="1">
        <v>2021</v>
      </c>
      <c r="M192" s="1" t="s">
        <v>93</v>
      </c>
    </row>
    <row r="193" spans="1:14" ht="43.5">
      <c r="A193" s="1" t="str">
        <f t="shared" si="8"/>
        <v>2022-11-10</v>
      </c>
      <c r="B193" s="1" t="str">
        <f>"1140"</f>
        <v>1140</v>
      </c>
      <c r="C193" s="2" t="s">
        <v>302</v>
      </c>
      <c r="D193" s="2" t="s">
        <v>305</v>
      </c>
      <c r="E193" s="1" t="str">
        <f>"01"</f>
        <v>01</v>
      </c>
      <c r="F193" s="1">
        <v>5</v>
      </c>
      <c r="G193" s="1" t="s">
        <v>14</v>
      </c>
      <c r="H193" s="1" t="s">
        <v>303</v>
      </c>
      <c r="I193" s="1" t="s">
        <v>17</v>
      </c>
      <c r="J193" s="4"/>
      <c r="K193" s="3" t="s">
        <v>304</v>
      </c>
      <c r="L193" s="1">
        <v>2020</v>
      </c>
      <c r="M193" s="1" t="s">
        <v>31</v>
      </c>
      <c r="N193" s="1" t="s">
        <v>22</v>
      </c>
    </row>
    <row r="194" spans="1:14" ht="72">
      <c r="A194" s="1" t="str">
        <f t="shared" si="8"/>
        <v>2022-11-10</v>
      </c>
      <c r="B194" s="1" t="str">
        <f>"1230"</f>
        <v>1230</v>
      </c>
      <c r="C194" s="2" t="s">
        <v>99</v>
      </c>
      <c r="E194" s="1" t="str">
        <f>" "</f>
        <v> </v>
      </c>
      <c r="F194" s="1">
        <v>0</v>
      </c>
      <c r="G194" s="1" t="s">
        <v>14</v>
      </c>
      <c r="H194" s="1" t="s">
        <v>40</v>
      </c>
      <c r="I194" s="1" t="s">
        <v>17</v>
      </c>
      <c r="J194" s="4"/>
      <c r="K194" s="3" t="s">
        <v>100</v>
      </c>
      <c r="L194" s="1">
        <v>2021</v>
      </c>
      <c r="M194" s="1" t="s">
        <v>18</v>
      </c>
      <c r="N194" s="1" t="s">
        <v>22</v>
      </c>
    </row>
    <row r="195" spans="1:13" ht="43.5">
      <c r="A195" s="1" t="str">
        <f t="shared" si="8"/>
        <v>2022-11-10</v>
      </c>
      <c r="B195" s="1" t="str">
        <f>"1355"</f>
        <v>1355</v>
      </c>
      <c r="C195" s="2" t="s">
        <v>333</v>
      </c>
      <c r="E195" s="1" t="str">
        <f>" "</f>
        <v> </v>
      </c>
      <c r="F195" s="1">
        <v>0</v>
      </c>
      <c r="G195" s="1" t="s">
        <v>24</v>
      </c>
      <c r="I195" s="1" t="s">
        <v>17</v>
      </c>
      <c r="J195" s="4"/>
      <c r="K195" s="3" t="s">
        <v>334</v>
      </c>
      <c r="L195" s="1">
        <v>2013</v>
      </c>
      <c r="M195" s="1" t="s">
        <v>18</v>
      </c>
    </row>
    <row r="196" spans="1:13" ht="28.5">
      <c r="A196" s="1" t="str">
        <f t="shared" si="8"/>
        <v>2022-11-10</v>
      </c>
      <c r="B196" s="1" t="str">
        <f>"1400"</f>
        <v>1400</v>
      </c>
      <c r="C196" s="2" t="s">
        <v>131</v>
      </c>
      <c r="E196" s="1" t="str">
        <f>"04"</f>
        <v>04</v>
      </c>
      <c r="F196" s="1">
        <v>34</v>
      </c>
      <c r="G196" s="1" t="s">
        <v>14</v>
      </c>
      <c r="H196" s="1" t="s">
        <v>335</v>
      </c>
      <c r="I196" s="1" t="s">
        <v>17</v>
      </c>
      <c r="J196" s="4"/>
      <c r="K196" s="3" t="s">
        <v>336</v>
      </c>
      <c r="L196" s="1">
        <v>2022</v>
      </c>
      <c r="M196" s="1" t="s">
        <v>134</v>
      </c>
    </row>
    <row r="197" spans="1:13" ht="72">
      <c r="A197" s="1" t="str">
        <f t="shared" si="8"/>
        <v>2022-11-10</v>
      </c>
      <c r="B197" s="1" t="str">
        <f>"1430"</f>
        <v>1430</v>
      </c>
      <c r="C197" s="2" t="s">
        <v>135</v>
      </c>
      <c r="D197" s="2" t="s">
        <v>338</v>
      </c>
      <c r="E197" s="1" t="str">
        <f>"02"</f>
        <v>02</v>
      </c>
      <c r="F197" s="1">
        <v>5</v>
      </c>
      <c r="G197" s="1" t="s">
        <v>24</v>
      </c>
      <c r="I197" s="1" t="s">
        <v>17</v>
      </c>
      <c r="J197" s="4"/>
      <c r="K197" s="3" t="s">
        <v>337</v>
      </c>
      <c r="L197" s="1">
        <v>0</v>
      </c>
      <c r="M197" s="1" t="s">
        <v>18</v>
      </c>
    </row>
    <row r="198" spans="1:13" ht="57.75">
      <c r="A198" s="1" t="str">
        <f t="shared" si="8"/>
        <v>2022-11-10</v>
      </c>
      <c r="B198" s="1" t="str">
        <f>"1500"</f>
        <v>1500</v>
      </c>
      <c r="C198" s="2" t="s">
        <v>52</v>
      </c>
      <c r="D198" s="2" t="s">
        <v>126</v>
      </c>
      <c r="E198" s="1" t="str">
        <f>"03"</f>
        <v>03</v>
      </c>
      <c r="F198" s="1">
        <v>7</v>
      </c>
      <c r="G198" s="1" t="s">
        <v>14</v>
      </c>
      <c r="I198" s="1" t="s">
        <v>17</v>
      </c>
      <c r="J198" s="4"/>
      <c r="K198" s="3" t="s">
        <v>125</v>
      </c>
      <c r="L198" s="1">
        <v>2015</v>
      </c>
      <c r="M198" s="1" t="s">
        <v>18</v>
      </c>
    </row>
    <row r="199" spans="1:13" ht="43.5">
      <c r="A199" s="1" t="str">
        <f t="shared" si="8"/>
        <v>2022-11-10</v>
      </c>
      <c r="B199" s="1" t="str">
        <f>"1525"</f>
        <v>1525</v>
      </c>
      <c r="C199" s="2" t="s">
        <v>58</v>
      </c>
      <c r="D199" s="2" t="s">
        <v>340</v>
      </c>
      <c r="E199" s="1" t="str">
        <f>"05"</f>
        <v>05</v>
      </c>
      <c r="F199" s="1">
        <v>1</v>
      </c>
      <c r="G199" s="1" t="s">
        <v>24</v>
      </c>
      <c r="I199" s="1" t="s">
        <v>17</v>
      </c>
      <c r="J199" s="4"/>
      <c r="K199" s="3" t="s">
        <v>339</v>
      </c>
      <c r="L199" s="1">
        <v>2021</v>
      </c>
      <c r="M199" s="1" t="s">
        <v>31</v>
      </c>
    </row>
    <row r="200" spans="1:13" ht="72">
      <c r="A200" s="1" t="str">
        <f t="shared" si="8"/>
        <v>2022-11-10</v>
      </c>
      <c r="B200" s="1" t="str">
        <f>"1550"</f>
        <v>1550</v>
      </c>
      <c r="C200" s="2" t="s">
        <v>118</v>
      </c>
      <c r="D200" s="2" t="s">
        <v>342</v>
      </c>
      <c r="E200" s="1" t="str">
        <f>"01"</f>
        <v>01</v>
      </c>
      <c r="F200" s="1">
        <v>7</v>
      </c>
      <c r="G200" s="1" t="s">
        <v>24</v>
      </c>
      <c r="I200" s="1" t="s">
        <v>17</v>
      </c>
      <c r="J200" s="4"/>
      <c r="K200" s="3" t="s">
        <v>341</v>
      </c>
      <c r="L200" s="1">
        <v>2020</v>
      </c>
      <c r="M200" s="1" t="s">
        <v>31</v>
      </c>
    </row>
    <row r="201" spans="1:13" ht="57.75">
      <c r="A201" s="1" t="str">
        <f t="shared" si="8"/>
        <v>2022-11-10</v>
      </c>
      <c r="B201" s="1" t="str">
        <f>"1600"</f>
        <v>1600</v>
      </c>
      <c r="C201" s="2" t="s">
        <v>39</v>
      </c>
      <c r="D201" s="2" t="s">
        <v>344</v>
      </c>
      <c r="E201" s="1" t="str">
        <f>"02"</f>
        <v>02</v>
      </c>
      <c r="F201" s="1">
        <v>11</v>
      </c>
      <c r="G201" s="1" t="s">
        <v>24</v>
      </c>
      <c r="H201" s="1" t="s">
        <v>53</v>
      </c>
      <c r="I201" s="1" t="s">
        <v>17</v>
      </c>
      <c r="J201" s="4"/>
      <c r="K201" s="3" t="s">
        <v>343</v>
      </c>
      <c r="L201" s="1">
        <v>2020</v>
      </c>
      <c r="M201" s="1" t="s">
        <v>31</v>
      </c>
    </row>
    <row r="202" spans="1:14" ht="43.5">
      <c r="A202" s="1" t="str">
        <f t="shared" si="8"/>
        <v>2022-11-10</v>
      </c>
      <c r="B202" s="1" t="str">
        <f>"1610"</f>
        <v>1610</v>
      </c>
      <c r="C202" s="2" t="s">
        <v>146</v>
      </c>
      <c r="D202" s="2" t="s">
        <v>346</v>
      </c>
      <c r="E202" s="1" t="str">
        <f>"01"</f>
        <v>01</v>
      </c>
      <c r="F202" s="1">
        <v>7</v>
      </c>
      <c r="G202" s="1" t="s">
        <v>14</v>
      </c>
      <c r="H202" s="1" t="s">
        <v>40</v>
      </c>
      <c r="I202" s="1" t="s">
        <v>17</v>
      </c>
      <c r="J202" s="4"/>
      <c r="K202" s="3" t="s">
        <v>345</v>
      </c>
      <c r="L202" s="1">
        <v>2017</v>
      </c>
      <c r="M202" s="1" t="s">
        <v>18</v>
      </c>
      <c r="N202" s="1" t="s">
        <v>22</v>
      </c>
    </row>
    <row r="203" spans="1:14" ht="57.75">
      <c r="A203" s="1" t="str">
        <f t="shared" si="8"/>
        <v>2022-11-10</v>
      </c>
      <c r="B203" s="1" t="str">
        <f>"1635"</f>
        <v>1635</v>
      </c>
      <c r="C203" s="2" t="s">
        <v>149</v>
      </c>
      <c r="D203" s="2" t="s">
        <v>478</v>
      </c>
      <c r="E203" s="1" t="str">
        <f>"01"</f>
        <v>01</v>
      </c>
      <c r="F203" s="1">
        <v>16</v>
      </c>
      <c r="G203" s="1" t="s">
        <v>14</v>
      </c>
      <c r="H203" s="1" t="s">
        <v>40</v>
      </c>
      <c r="I203" s="1" t="s">
        <v>17</v>
      </c>
      <c r="J203" s="4"/>
      <c r="K203" s="3" t="s">
        <v>347</v>
      </c>
      <c r="L203" s="1">
        <v>1985</v>
      </c>
      <c r="M203" s="1" t="s">
        <v>51</v>
      </c>
      <c r="N203" s="1" t="s">
        <v>22</v>
      </c>
    </row>
    <row r="204" spans="1:13" ht="72">
      <c r="A204" s="1" t="str">
        <f t="shared" si="8"/>
        <v>2022-11-10</v>
      </c>
      <c r="B204" s="1" t="str">
        <f>"1700"</f>
        <v>1700</v>
      </c>
      <c r="C204" s="2" t="s">
        <v>216</v>
      </c>
      <c r="D204" s="2" t="s">
        <v>349</v>
      </c>
      <c r="E204" s="1" t="str">
        <f>"2019"</f>
        <v>2019</v>
      </c>
      <c r="F204" s="1">
        <v>10</v>
      </c>
      <c r="G204" s="1" t="s">
        <v>24</v>
      </c>
      <c r="I204" s="1" t="s">
        <v>17</v>
      </c>
      <c r="J204" s="4"/>
      <c r="K204" s="3" t="s">
        <v>348</v>
      </c>
      <c r="L204" s="1">
        <v>2019</v>
      </c>
      <c r="M204" s="1" t="s">
        <v>18</v>
      </c>
    </row>
    <row r="205" spans="1:13" ht="72">
      <c r="A205" s="1" t="str">
        <f t="shared" si="8"/>
        <v>2022-11-10</v>
      </c>
      <c r="B205" s="1" t="str">
        <f>"1715"</f>
        <v>1715</v>
      </c>
      <c r="C205" s="2" t="s">
        <v>216</v>
      </c>
      <c r="D205" s="2" t="s">
        <v>352</v>
      </c>
      <c r="E205" s="1" t="str">
        <f>"2019"</f>
        <v>2019</v>
      </c>
      <c r="F205" s="1">
        <v>11</v>
      </c>
      <c r="G205" s="1" t="s">
        <v>24</v>
      </c>
      <c r="H205" s="1" t="s">
        <v>350</v>
      </c>
      <c r="I205" s="1" t="s">
        <v>17</v>
      </c>
      <c r="J205" s="4"/>
      <c r="K205" s="3" t="s">
        <v>351</v>
      </c>
      <c r="L205" s="1">
        <v>2019</v>
      </c>
      <c r="M205" s="1" t="s">
        <v>18</v>
      </c>
    </row>
    <row r="206" spans="1:13" ht="72">
      <c r="A206" s="1" t="str">
        <f t="shared" si="8"/>
        <v>2022-11-10</v>
      </c>
      <c r="B206" s="1" t="str">
        <f>"1730"</f>
        <v>1730</v>
      </c>
      <c r="C206" s="2" t="s">
        <v>353</v>
      </c>
      <c r="E206" s="1" t="str">
        <f>"2021"</f>
        <v>2021</v>
      </c>
      <c r="F206" s="1">
        <v>79</v>
      </c>
      <c r="G206" s="1" t="s">
        <v>62</v>
      </c>
      <c r="J206" s="4"/>
      <c r="K206" s="3" t="s">
        <v>354</v>
      </c>
      <c r="L206" s="1">
        <v>2021</v>
      </c>
      <c r="M206" s="1" t="s">
        <v>355</v>
      </c>
    </row>
    <row r="207" spans="1:13" ht="57.75">
      <c r="A207" s="1" t="str">
        <f t="shared" si="8"/>
        <v>2022-11-10</v>
      </c>
      <c r="B207" s="1" t="str">
        <f>"1800"</f>
        <v>1800</v>
      </c>
      <c r="C207" s="2" t="s">
        <v>158</v>
      </c>
      <c r="D207" s="2" t="s">
        <v>357</v>
      </c>
      <c r="E207" s="1" t="str">
        <f>"2020"</f>
        <v>2020</v>
      </c>
      <c r="F207" s="1">
        <v>5</v>
      </c>
      <c r="G207" s="1" t="s">
        <v>24</v>
      </c>
      <c r="I207" s="1" t="s">
        <v>17</v>
      </c>
      <c r="J207" s="4"/>
      <c r="K207" s="3" t="s">
        <v>356</v>
      </c>
      <c r="L207" s="1">
        <v>2020</v>
      </c>
      <c r="M207" s="1" t="s">
        <v>18</v>
      </c>
    </row>
    <row r="208" spans="1:13" ht="57.75">
      <c r="A208" s="1" t="str">
        <f t="shared" si="8"/>
        <v>2022-11-10</v>
      </c>
      <c r="B208" s="1" t="str">
        <f>"1830"</f>
        <v>1830</v>
      </c>
      <c r="C208" s="2" t="s">
        <v>88</v>
      </c>
      <c r="E208" s="1" t="str">
        <f>"2022"</f>
        <v>2022</v>
      </c>
      <c r="F208" s="1">
        <v>219</v>
      </c>
      <c r="G208" s="1" t="s">
        <v>62</v>
      </c>
      <c r="J208" s="4"/>
      <c r="K208" s="3" t="s">
        <v>89</v>
      </c>
      <c r="L208" s="1">
        <v>0</v>
      </c>
      <c r="M208" s="1" t="s">
        <v>18</v>
      </c>
    </row>
    <row r="209" spans="1:14" ht="57.75">
      <c r="A209" s="7" t="str">
        <f t="shared" si="8"/>
        <v>2022-11-10</v>
      </c>
      <c r="B209" s="7" t="str">
        <f>"1840"</f>
        <v>1840</v>
      </c>
      <c r="C209" s="8" t="s">
        <v>297</v>
      </c>
      <c r="D209" s="8" t="s">
        <v>359</v>
      </c>
      <c r="E209" s="7" t="str">
        <f>"01"</f>
        <v>01</v>
      </c>
      <c r="F209" s="7">
        <v>2</v>
      </c>
      <c r="G209" s="7" t="s">
        <v>24</v>
      </c>
      <c r="H209" s="7"/>
      <c r="I209" s="7" t="s">
        <v>17</v>
      </c>
      <c r="J209" s="5" t="s">
        <v>490</v>
      </c>
      <c r="K209" s="6" t="s">
        <v>358</v>
      </c>
      <c r="L209" s="7">
        <v>2016</v>
      </c>
      <c r="M209" s="7" t="s">
        <v>31</v>
      </c>
      <c r="N209" s="7" t="s">
        <v>22</v>
      </c>
    </row>
    <row r="210" spans="1:14" ht="43.5">
      <c r="A210" s="7" t="str">
        <f t="shared" si="8"/>
        <v>2022-11-10</v>
      </c>
      <c r="B210" s="7" t="str">
        <f>"1930"</f>
        <v>1930</v>
      </c>
      <c r="C210" s="8" t="s">
        <v>360</v>
      </c>
      <c r="D210" s="8" t="s">
        <v>362</v>
      </c>
      <c r="E210" s="7" t="str">
        <f>"04"</f>
        <v>04</v>
      </c>
      <c r="F210" s="7">
        <v>4</v>
      </c>
      <c r="G210" s="7" t="s">
        <v>24</v>
      </c>
      <c r="H210" s="7"/>
      <c r="I210" s="7" t="s">
        <v>17</v>
      </c>
      <c r="J210" s="5" t="s">
        <v>502</v>
      </c>
      <c r="K210" s="6" t="s">
        <v>361</v>
      </c>
      <c r="L210" s="7">
        <v>2020</v>
      </c>
      <c r="M210" s="7" t="s">
        <v>18</v>
      </c>
      <c r="N210" s="7"/>
    </row>
    <row r="211" spans="1:14" ht="43.5">
      <c r="A211" s="7" t="str">
        <f t="shared" si="8"/>
        <v>2022-11-10</v>
      </c>
      <c r="B211" s="7" t="str">
        <f>"2030"</f>
        <v>2030</v>
      </c>
      <c r="C211" s="8" t="s">
        <v>363</v>
      </c>
      <c r="D211" s="8" t="s">
        <v>366</v>
      </c>
      <c r="E211" s="7" t="str">
        <f>"01"</f>
        <v>01</v>
      </c>
      <c r="F211" s="7">
        <v>1</v>
      </c>
      <c r="G211" s="7" t="s">
        <v>95</v>
      </c>
      <c r="H211" s="7" t="s">
        <v>364</v>
      </c>
      <c r="I211" s="7" t="s">
        <v>17</v>
      </c>
      <c r="J211" s="5" t="s">
        <v>497</v>
      </c>
      <c r="K211" s="6" t="s">
        <v>365</v>
      </c>
      <c r="L211" s="7">
        <v>2020</v>
      </c>
      <c r="M211" s="7" t="s">
        <v>31</v>
      </c>
      <c r="N211" s="7" t="s">
        <v>22</v>
      </c>
    </row>
    <row r="212" spans="1:14" ht="57.75">
      <c r="A212" s="7" t="str">
        <f t="shared" si="8"/>
        <v>2022-11-10</v>
      </c>
      <c r="B212" s="7" t="str">
        <f>"2125"</f>
        <v>2125</v>
      </c>
      <c r="C212" s="8" t="s">
        <v>367</v>
      </c>
      <c r="D212" s="8" t="s">
        <v>65</v>
      </c>
      <c r="E212" s="7" t="str">
        <f>" "</f>
        <v> </v>
      </c>
      <c r="F212" s="7">
        <v>0</v>
      </c>
      <c r="G212" s="7" t="s">
        <v>95</v>
      </c>
      <c r="H212" s="7" t="s">
        <v>96</v>
      </c>
      <c r="I212" s="7" t="s">
        <v>17</v>
      </c>
      <c r="J212" s="5" t="s">
        <v>503</v>
      </c>
      <c r="K212" s="6" t="s">
        <v>368</v>
      </c>
      <c r="L212" s="7">
        <v>2016</v>
      </c>
      <c r="M212" s="7" t="s">
        <v>18</v>
      </c>
      <c r="N212" s="7"/>
    </row>
    <row r="213" spans="1:13" ht="57.75">
      <c r="A213" s="1" t="str">
        <f t="shared" si="8"/>
        <v>2022-11-10</v>
      </c>
      <c r="B213" s="1" t="str">
        <f>"2310"</f>
        <v>2310</v>
      </c>
      <c r="C213" s="2" t="s">
        <v>369</v>
      </c>
      <c r="E213" s="1" t="str">
        <f>"00"</f>
        <v>00</v>
      </c>
      <c r="F213" s="1">
        <v>0</v>
      </c>
      <c r="G213" s="1" t="s">
        <v>95</v>
      </c>
      <c r="H213" s="1" t="s">
        <v>201</v>
      </c>
      <c r="I213" s="1" t="s">
        <v>17</v>
      </c>
      <c r="J213" s="4"/>
      <c r="K213" s="3" t="s">
        <v>370</v>
      </c>
      <c r="L213" s="1">
        <v>2017</v>
      </c>
      <c r="M213" s="1" t="s">
        <v>31</v>
      </c>
    </row>
    <row r="214" spans="1:14" ht="72">
      <c r="A214" s="1" t="str">
        <f t="shared" si="8"/>
        <v>2022-11-10</v>
      </c>
      <c r="B214" s="1" t="str">
        <f>"2325"</f>
        <v>2325</v>
      </c>
      <c r="C214" s="2" t="s">
        <v>371</v>
      </c>
      <c r="E214" s="1" t="str">
        <f>" "</f>
        <v> </v>
      </c>
      <c r="F214" s="1">
        <v>0</v>
      </c>
      <c r="G214" s="1" t="s">
        <v>24</v>
      </c>
      <c r="I214" s="1" t="s">
        <v>17</v>
      </c>
      <c r="J214" s="4"/>
      <c r="K214" s="3" t="s">
        <v>372</v>
      </c>
      <c r="L214" s="1">
        <v>1989</v>
      </c>
      <c r="M214" s="1" t="s">
        <v>18</v>
      </c>
      <c r="N214" s="1" t="s">
        <v>22</v>
      </c>
    </row>
    <row r="215" spans="1:13" ht="72">
      <c r="A215" s="1" t="str">
        <f t="shared" si="8"/>
        <v>2022-11-10</v>
      </c>
      <c r="B215" s="1" t="str">
        <f>"2400"</f>
        <v>2400</v>
      </c>
      <c r="C215" s="2" t="s">
        <v>13</v>
      </c>
      <c r="E215" s="1" t="str">
        <f aca="true" t="shared" si="9" ref="E215:E221">"02"</f>
        <v>02</v>
      </c>
      <c r="F215" s="1">
        <v>12</v>
      </c>
      <c r="G215" s="1" t="s">
        <v>14</v>
      </c>
      <c r="H215" s="1" t="s">
        <v>15</v>
      </c>
      <c r="I215" s="1" t="s">
        <v>17</v>
      </c>
      <c r="J215" s="4"/>
      <c r="K215" s="3" t="s">
        <v>16</v>
      </c>
      <c r="L215" s="1">
        <v>2011</v>
      </c>
      <c r="M215" s="1" t="s">
        <v>18</v>
      </c>
    </row>
    <row r="216" spans="1:13" ht="72">
      <c r="A216" s="1" t="str">
        <f t="shared" si="8"/>
        <v>2022-11-10</v>
      </c>
      <c r="B216" s="1" t="str">
        <f>"2500"</f>
        <v>2500</v>
      </c>
      <c r="C216" s="2" t="s">
        <v>13</v>
      </c>
      <c r="E216" s="1" t="str">
        <f t="shared" si="9"/>
        <v>02</v>
      </c>
      <c r="F216" s="1">
        <v>12</v>
      </c>
      <c r="G216" s="1" t="s">
        <v>14</v>
      </c>
      <c r="H216" s="1" t="s">
        <v>15</v>
      </c>
      <c r="I216" s="1" t="s">
        <v>17</v>
      </c>
      <c r="J216" s="4"/>
      <c r="K216" s="3" t="s">
        <v>16</v>
      </c>
      <c r="L216" s="1">
        <v>2011</v>
      </c>
      <c r="M216" s="1" t="s">
        <v>18</v>
      </c>
    </row>
    <row r="217" spans="1:13" ht="72">
      <c r="A217" s="1" t="str">
        <f t="shared" si="8"/>
        <v>2022-11-10</v>
      </c>
      <c r="B217" s="1" t="str">
        <f>"2600"</f>
        <v>2600</v>
      </c>
      <c r="C217" s="2" t="s">
        <v>13</v>
      </c>
      <c r="E217" s="1" t="str">
        <f t="shared" si="9"/>
        <v>02</v>
      </c>
      <c r="F217" s="1">
        <v>12</v>
      </c>
      <c r="G217" s="1" t="s">
        <v>14</v>
      </c>
      <c r="H217" s="1" t="s">
        <v>15</v>
      </c>
      <c r="I217" s="1" t="s">
        <v>17</v>
      </c>
      <c r="J217" s="4"/>
      <c r="K217" s="3" t="s">
        <v>16</v>
      </c>
      <c r="L217" s="1">
        <v>2011</v>
      </c>
      <c r="M217" s="1" t="s">
        <v>18</v>
      </c>
    </row>
    <row r="218" spans="1:13" ht="72">
      <c r="A218" s="1" t="str">
        <f t="shared" si="8"/>
        <v>2022-11-10</v>
      </c>
      <c r="B218" s="1" t="str">
        <f>"2700"</f>
        <v>2700</v>
      </c>
      <c r="C218" s="2" t="s">
        <v>13</v>
      </c>
      <c r="E218" s="1" t="str">
        <f t="shared" si="9"/>
        <v>02</v>
      </c>
      <c r="F218" s="1">
        <v>12</v>
      </c>
      <c r="G218" s="1" t="s">
        <v>14</v>
      </c>
      <c r="H218" s="1" t="s">
        <v>15</v>
      </c>
      <c r="I218" s="1" t="s">
        <v>17</v>
      </c>
      <c r="J218" s="4"/>
      <c r="K218" s="3" t="s">
        <v>16</v>
      </c>
      <c r="L218" s="1">
        <v>2011</v>
      </c>
      <c r="M218" s="1" t="s">
        <v>18</v>
      </c>
    </row>
    <row r="219" spans="1:13" ht="72">
      <c r="A219" s="1" t="str">
        <f t="shared" si="8"/>
        <v>2022-11-10</v>
      </c>
      <c r="B219" s="1" t="str">
        <f>"2800"</f>
        <v>2800</v>
      </c>
      <c r="C219" s="2" t="s">
        <v>13</v>
      </c>
      <c r="E219" s="1" t="str">
        <f t="shared" si="9"/>
        <v>02</v>
      </c>
      <c r="F219" s="1">
        <v>12</v>
      </c>
      <c r="G219" s="1" t="s">
        <v>14</v>
      </c>
      <c r="H219" s="1" t="s">
        <v>15</v>
      </c>
      <c r="I219" s="1" t="s">
        <v>17</v>
      </c>
      <c r="J219" s="4"/>
      <c r="K219" s="3" t="s">
        <v>16</v>
      </c>
      <c r="L219" s="1">
        <v>2011</v>
      </c>
      <c r="M219" s="1" t="s">
        <v>18</v>
      </c>
    </row>
    <row r="220" spans="1:13" ht="72">
      <c r="A220" s="1" t="str">
        <f aca="true" t="shared" si="10" ref="A220:A262">"2022-11-11"</f>
        <v>2022-11-11</v>
      </c>
      <c r="B220" s="1" t="str">
        <f>"0500"</f>
        <v>0500</v>
      </c>
      <c r="C220" s="2" t="s">
        <v>13</v>
      </c>
      <c r="E220" s="1" t="str">
        <f t="shared" si="9"/>
        <v>02</v>
      </c>
      <c r="F220" s="1">
        <v>12</v>
      </c>
      <c r="G220" s="1" t="s">
        <v>14</v>
      </c>
      <c r="H220" s="1" t="s">
        <v>15</v>
      </c>
      <c r="I220" s="1" t="s">
        <v>17</v>
      </c>
      <c r="J220" s="4"/>
      <c r="K220" s="3" t="s">
        <v>16</v>
      </c>
      <c r="L220" s="1">
        <v>2011</v>
      </c>
      <c r="M220" s="1" t="s">
        <v>18</v>
      </c>
    </row>
    <row r="221" spans="1:13" ht="28.5">
      <c r="A221" s="1" t="str">
        <f t="shared" si="10"/>
        <v>2022-11-11</v>
      </c>
      <c r="B221" s="1" t="str">
        <f>"0600"</f>
        <v>0600</v>
      </c>
      <c r="C221" s="2" t="s">
        <v>19</v>
      </c>
      <c r="D221" s="2" t="s">
        <v>373</v>
      </c>
      <c r="E221" s="1" t="str">
        <f t="shared" si="9"/>
        <v>02</v>
      </c>
      <c r="F221" s="1">
        <v>4</v>
      </c>
      <c r="G221" s="1" t="s">
        <v>14</v>
      </c>
      <c r="I221" s="1" t="s">
        <v>17</v>
      </c>
      <c r="J221" s="4"/>
      <c r="K221" s="3" t="s">
        <v>20</v>
      </c>
      <c r="L221" s="1">
        <v>2019</v>
      </c>
      <c r="M221" s="1" t="s">
        <v>18</v>
      </c>
    </row>
    <row r="222" spans="1:13" ht="72">
      <c r="A222" s="1" t="str">
        <f t="shared" si="10"/>
        <v>2022-11-11</v>
      </c>
      <c r="B222" s="1" t="str">
        <f>"0625"</f>
        <v>0625</v>
      </c>
      <c r="C222" s="2" t="s">
        <v>23</v>
      </c>
      <c r="D222" s="2" t="s">
        <v>375</v>
      </c>
      <c r="E222" s="1" t="str">
        <f>"01"</f>
        <v>01</v>
      </c>
      <c r="F222" s="1">
        <v>17</v>
      </c>
      <c r="G222" s="1" t="s">
        <v>24</v>
      </c>
      <c r="I222" s="1" t="s">
        <v>17</v>
      </c>
      <c r="J222" s="4"/>
      <c r="K222" s="3" t="s">
        <v>374</v>
      </c>
      <c r="L222" s="1">
        <v>2019</v>
      </c>
      <c r="M222" s="1" t="s">
        <v>27</v>
      </c>
    </row>
    <row r="223" spans="1:13" ht="57.75">
      <c r="A223" s="1" t="str">
        <f t="shared" si="10"/>
        <v>2022-11-11</v>
      </c>
      <c r="B223" s="1" t="str">
        <f>"0650"</f>
        <v>0650</v>
      </c>
      <c r="C223" s="2" t="s">
        <v>28</v>
      </c>
      <c r="D223" s="2" t="s">
        <v>377</v>
      </c>
      <c r="E223" s="1" t="str">
        <f>"01"</f>
        <v>01</v>
      </c>
      <c r="F223" s="1">
        <v>4</v>
      </c>
      <c r="G223" s="1" t="s">
        <v>24</v>
      </c>
      <c r="I223" s="1" t="s">
        <v>17</v>
      </c>
      <c r="J223" s="4"/>
      <c r="K223" s="3" t="s">
        <v>376</v>
      </c>
      <c r="L223" s="1">
        <v>2018</v>
      </c>
      <c r="M223" s="1" t="s">
        <v>31</v>
      </c>
    </row>
    <row r="224" spans="1:13" ht="14.25">
      <c r="A224" s="1" t="str">
        <f t="shared" si="10"/>
        <v>2022-11-11</v>
      </c>
      <c r="B224" s="1" t="str">
        <f>"0715"</f>
        <v>0715</v>
      </c>
      <c r="C224" s="2" t="s">
        <v>32</v>
      </c>
      <c r="D224" s="2" t="s">
        <v>379</v>
      </c>
      <c r="E224" s="1" t="str">
        <f>"02"</f>
        <v>02</v>
      </c>
      <c r="F224" s="1">
        <v>7</v>
      </c>
      <c r="G224" s="1" t="s">
        <v>24</v>
      </c>
      <c r="I224" s="1" t="s">
        <v>17</v>
      </c>
      <c r="J224" s="4"/>
      <c r="K224" s="3" t="s">
        <v>378</v>
      </c>
      <c r="L224" s="1">
        <v>2018</v>
      </c>
      <c r="M224" s="1" t="s">
        <v>35</v>
      </c>
    </row>
    <row r="225" spans="1:13" ht="28.5">
      <c r="A225" s="1" t="str">
        <f t="shared" si="10"/>
        <v>2022-11-11</v>
      </c>
      <c r="B225" s="1" t="str">
        <f>"0730"</f>
        <v>0730</v>
      </c>
      <c r="C225" s="2" t="s">
        <v>36</v>
      </c>
      <c r="D225" s="2" t="s">
        <v>381</v>
      </c>
      <c r="E225" s="1" t="str">
        <f>"01"</f>
        <v>01</v>
      </c>
      <c r="F225" s="1">
        <v>7</v>
      </c>
      <c r="G225" s="1" t="s">
        <v>24</v>
      </c>
      <c r="I225" s="1" t="s">
        <v>17</v>
      </c>
      <c r="J225" s="4"/>
      <c r="K225" s="3" t="s">
        <v>380</v>
      </c>
      <c r="L225" s="1">
        <v>2009</v>
      </c>
      <c r="M225" s="1" t="s">
        <v>27</v>
      </c>
    </row>
    <row r="226" spans="1:13" ht="57.75">
      <c r="A226" s="1" t="str">
        <f t="shared" si="10"/>
        <v>2022-11-11</v>
      </c>
      <c r="B226" s="1" t="str">
        <f>"0755"</f>
        <v>0755</v>
      </c>
      <c r="C226" s="2" t="s">
        <v>39</v>
      </c>
      <c r="D226" s="2" t="s">
        <v>383</v>
      </c>
      <c r="E226" s="1" t="str">
        <f>"02"</f>
        <v>02</v>
      </c>
      <c r="F226" s="1">
        <v>20</v>
      </c>
      <c r="G226" s="1" t="s">
        <v>24</v>
      </c>
      <c r="I226" s="1" t="s">
        <v>17</v>
      </c>
      <c r="J226" s="4"/>
      <c r="K226" s="3" t="s">
        <v>382</v>
      </c>
      <c r="L226" s="1">
        <v>2020</v>
      </c>
      <c r="M226" s="1" t="s">
        <v>31</v>
      </c>
    </row>
    <row r="227" spans="1:13" ht="72">
      <c r="A227" s="1" t="str">
        <f t="shared" si="10"/>
        <v>2022-11-11</v>
      </c>
      <c r="B227" s="1" t="str">
        <f>"0805"</f>
        <v>0805</v>
      </c>
      <c r="C227" s="2" t="s">
        <v>118</v>
      </c>
      <c r="D227" s="2" t="s">
        <v>385</v>
      </c>
      <c r="E227" s="1" t="str">
        <f>"01"</f>
        <v>01</v>
      </c>
      <c r="F227" s="1">
        <v>14</v>
      </c>
      <c r="G227" s="1" t="s">
        <v>24</v>
      </c>
      <c r="I227" s="1" t="s">
        <v>17</v>
      </c>
      <c r="J227" s="4"/>
      <c r="K227" s="3" t="s">
        <v>384</v>
      </c>
      <c r="L227" s="1">
        <v>2020</v>
      </c>
      <c r="M227" s="1" t="s">
        <v>31</v>
      </c>
    </row>
    <row r="228" spans="1:13" ht="72">
      <c r="A228" s="1" t="str">
        <f t="shared" si="10"/>
        <v>2022-11-11</v>
      </c>
      <c r="B228" s="1" t="str">
        <f>"0815"</f>
        <v>0815</v>
      </c>
      <c r="C228" s="2" t="s">
        <v>46</v>
      </c>
      <c r="D228" s="2" t="s">
        <v>48</v>
      </c>
      <c r="E228" s="1" t="str">
        <f>"01"</f>
        <v>01</v>
      </c>
      <c r="F228" s="1">
        <v>3</v>
      </c>
      <c r="I228" s="1" t="s">
        <v>17</v>
      </c>
      <c r="J228" s="4"/>
      <c r="K228" s="3" t="s">
        <v>47</v>
      </c>
      <c r="L228" s="1">
        <v>2021</v>
      </c>
      <c r="M228" s="1" t="s">
        <v>31</v>
      </c>
    </row>
    <row r="229" spans="1:14" ht="43.5">
      <c r="A229" s="1" t="str">
        <f t="shared" si="10"/>
        <v>2022-11-11</v>
      </c>
      <c r="B229" s="1" t="str">
        <f>"0820"</f>
        <v>0820</v>
      </c>
      <c r="C229" s="2" t="s">
        <v>49</v>
      </c>
      <c r="D229" s="2" t="s">
        <v>387</v>
      </c>
      <c r="E229" s="1" t="str">
        <f>"02"</f>
        <v>02</v>
      </c>
      <c r="F229" s="1">
        <v>17</v>
      </c>
      <c r="G229" s="1" t="s">
        <v>14</v>
      </c>
      <c r="I229" s="1" t="s">
        <v>17</v>
      </c>
      <c r="J229" s="4"/>
      <c r="K229" s="3" t="s">
        <v>386</v>
      </c>
      <c r="L229" s="1">
        <v>1987</v>
      </c>
      <c r="M229" s="1" t="s">
        <v>51</v>
      </c>
      <c r="N229" s="1" t="s">
        <v>22</v>
      </c>
    </row>
    <row r="230" spans="1:13" ht="72">
      <c r="A230" s="1" t="str">
        <f t="shared" si="10"/>
        <v>2022-11-11</v>
      </c>
      <c r="B230" s="1" t="str">
        <f>"0845"</f>
        <v>0845</v>
      </c>
      <c r="C230" s="2" t="s">
        <v>52</v>
      </c>
      <c r="D230" s="2" t="s">
        <v>328</v>
      </c>
      <c r="E230" s="1" t="str">
        <f>"03"</f>
        <v>03</v>
      </c>
      <c r="F230" s="1">
        <v>10</v>
      </c>
      <c r="G230" s="1" t="s">
        <v>24</v>
      </c>
      <c r="I230" s="1" t="s">
        <v>17</v>
      </c>
      <c r="J230" s="4"/>
      <c r="K230" s="3" t="s">
        <v>327</v>
      </c>
      <c r="L230" s="1">
        <v>2015</v>
      </c>
      <c r="M230" s="1" t="s">
        <v>18</v>
      </c>
    </row>
    <row r="231" spans="1:13" ht="43.5">
      <c r="A231" s="1" t="str">
        <f t="shared" si="10"/>
        <v>2022-11-11</v>
      </c>
      <c r="B231" s="1" t="str">
        <f>"0910"</f>
        <v>0910</v>
      </c>
      <c r="C231" s="2" t="s">
        <v>52</v>
      </c>
      <c r="D231" s="2" t="s">
        <v>389</v>
      </c>
      <c r="E231" s="1" t="str">
        <f>"03"</f>
        <v>03</v>
      </c>
      <c r="F231" s="1">
        <v>11</v>
      </c>
      <c r="G231" s="1" t="s">
        <v>24</v>
      </c>
      <c r="I231" s="1" t="s">
        <v>17</v>
      </c>
      <c r="J231" s="4"/>
      <c r="K231" s="3" t="s">
        <v>388</v>
      </c>
      <c r="L231" s="1">
        <v>2015</v>
      </c>
      <c r="M231" s="1" t="s">
        <v>18</v>
      </c>
    </row>
    <row r="232" spans="1:13" ht="57.75">
      <c r="A232" s="1" t="str">
        <f t="shared" si="10"/>
        <v>2022-11-11</v>
      </c>
      <c r="B232" s="1" t="str">
        <f>"0935"</f>
        <v>0935</v>
      </c>
      <c r="C232" s="2" t="s">
        <v>58</v>
      </c>
      <c r="D232" s="2" t="s">
        <v>391</v>
      </c>
      <c r="E232" s="1" t="str">
        <f>"03"</f>
        <v>03</v>
      </c>
      <c r="F232" s="1">
        <v>9</v>
      </c>
      <c r="G232" s="1" t="s">
        <v>24</v>
      </c>
      <c r="I232" s="1" t="s">
        <v>17</v>
      </c>
      <c r="J232" s="4"/>
      <c r="K232" s="3" t="s">
        <v>390</v>
      </c>
      <c r="L232" s="1">
        <v>2019</v>
      </c>
      <c r="M232" s="1" t="s">
        <v>31</v>
      </c>
    </row>
    <row r="233" spans="1:14" ht="57.75">
      <c r="A233" s="1" t="str">
        <f t="shared" si="10"/>
        <v>2022-11-11</v>
      </c>
      <c r="B233" s="1" t="str">
        <f>"1000"</f>
        <v>1000</v>
      </c>
      <c r="C233" s="2" t="s">
        <v>297</v>
      </c>
      <c r="D233" s="2" t="s">
        <v>359</v>
      </c>
      <c r="E233" s="1" t="str">
        <f>"01"</f>
        <v>01</v>
      </c>
      <c r="F233" s="1">
        <v>2</v>
      </c>
      <c r="G233" s="1" t="s">
        <v>24</v>
      </c>
      <c r="I233" s="1" t="s">
        <v>17</v>
      </c>
      <c r="J233" s="4"/>
      <c r="K233" s="3" t="s">
        <v>358</v>
      </c>
      <c r="L233" s="1">
        <v>2016</v>
      </c>
      <c r="M233" s="1" t="s">
        <v>31</v>
      </c>
      <c r="N233" s="1" t="s">
        <v>22</v>
      </c>
    </row>
    <row r="234" spans="1:13" ht="57.75">
      <c r="A234" s="1" t="str">
        <f t="shared" si="10"/>
        <v>2022-11-11</v>
      </c>
      <c r="B234" s="1" t="str">
        <f>"1050"</f>
        <v>1050</v>
      </c>
      <c r="C234" s="2" t="s">
        <v>392</v>
      </c>
      <c r="E234" s="1" t="str">
        <f>"01"</f>
        <v>01</v>
      </c>
      <c r="F234" s="1">
        <v>1</v>
      </c>
      <c r="G234" s="1" t="s">
        <v>24</v>
      </c>
      <c r="I234" s="1" t="s">
        <v>17</v>
      </c>
      <c r="J234" s="4"/>
      <c r="K234" s="3" t="s">
        <v>393</v>
      </c>
      <c r="L234" s="1">
        <v>2019</v>
      </c>
      <c r="M234" s="1" t="s">
        <v>18</v>
      </c>
    </row>
    <row r="235" spans="1:13" ht="43.5">
      <c r="A235" s="1" t="str">
        <f t="shared" si="10"/>
        <v>2022-11-11</v>
      </c>
      <c r="B235" s="1" t="str">
        <f>"1100"</f>
        <v>1100</v>
      </c>
      <c r="C235" s="2" t="s">
        <v>360</v>
      </c>
      <c r="D235" s="2" t="s">
        <v>362</v>
      </c>
      <c r="E235" s="1" t="str">
        <f>"04"</f>
        <v>04</v>
      </c>
      <c r="F235" s="1">
        <v>4</v>
      </c>
      <c r="G235" s="1" t="s">
        <v>24</v>
      </c>
      <c r="I235" s="1" t="s">
        <v>17</v>
      </c>
      <c r="J235" s="4"/>
      <c r="K235" s="3" t="s">
        <v>361</v>
      </c>
      <c r="L235" s="1">
        <v>2020</v>
      </c>
      <c r="M235" s="1" t="s">
        <v>18</v>
      </c>
    </row>
    <row r="236" spans="1:13" ht="57.75">
      <c r="A236" s="1" t="str">
        <f t="shared" si="10"/>
        <v>2022-11-11</v>
      </c>
      <c r="B236" s="1" t="str">
        <f>"1200"</f>
        <v>1200</v>
      </c>
      <c r="C236" s="2" t="s">
        <v>367</v>
      </c>
      <c r="D236" s="2" t="s">
        <v>65</v>
      </c>
      <c r="E236" s="1" t="str">
        <f>" "</f>
        <v> </v>
      </c>
      <c r="F236" s="1">
        <v>0</v>
      </c>
      <c r="G236" s="1" t="s">
        <v>95</v>
      </c>
      <c r="H236" s="1" t="s">
        <v>96</v>
      </c>
      <c r="I236" s="1" t="s">
        <v>17</v>
      </c>
      <c r="J236" s="4"/>
      <c r="K236" s="3" t="s">
        <v>368</v>
      </c>
      <c r="L236" s="1">
        <v>2016</v>
      </c>
      <c r="M236" s="1" t="s">
        <v>18</v>
      </c>
    </row>
    <row r="237" spans="1:13" ht="57.75">
      <c r="A237" s="1" t="str">
        <f t="shared" si="10"/>
        <v>2022-11-11</v>
      </c>
      <c r="B237" s="1" t="str">
        <f>"1345"</f>
        <v>1345</v>
      </c>
      <c r="C237" s="2" t="s">
        <v>200</v>
      </c>
      <c r="E237" s="1" t="str">
        <f>"00"</f>
        <v>00</v>
      </c>
      <c r="F237" s="1">
        <v>0</v>
      </c>
      <c r="G237" s="1" t="s">
        <v>14</v>
      </c>
      <c r="H237" s="1" t="s">
        <v>201</v>
      </c>
      <c r="I237" s="1" t="s">
        <v>17</v>
      </c>
      <c r="J237" s="4"/>
      <c r="K237" s="3" t="s">
        <v>202</v>
      </c>
      <c r="L237" s="1">
        <v>2018</v>
      </c>
      <c r="M237" s="1" t="s">
        <v>31</v>
      </c>
    </row>
    <row r="238" spans="1:13" ht="43.5">
      <c r="A238" s="1" t="str">
        <f t="shared" si="10"/>
        <v>2022-11-11</v>
      </c>
      <c r="B238" s="1" t="str">
        <f>"1400"</f>
        <v>1400</v>
      </c>
      <c r="C238" s="2" t="s">
        <v>131</v>
      </c>
      <c r="E238" s="1" t="str">
        <f>"04"</f>
        <v>04</v>
      </c>
      <c r="F238" s="1">
        <v>35</v>
      </c>
      <c r="G238" s="1" t="s">
        <v>14</v>
      </c>
      <c r="H238" s="1" t="s">
        <v>15</v>
      </c>
      <c r="I238" s="1" t="s">
        <v>17</v>
      </c>
      <c r="J238" s="4"/>
      <c r="K238" s="3" t="s">
        <v>394</v>
      </c>
      <c r="L238" s="1">
        <v>2022</v>
      </c>
      <c r="M238" s="1" t="s">
        <v>134</v>
      </c>
    </row>
    <row r="239" spans="1:13" ht="57.75">
      <c r="A239" s="1" t="str">
        <f t="shared" si="10"/>
        <v>2022-11-11</v>
      </c>
      <c r="B239" s="1" t="str">
        <f>"1430"</f>
        <v>1430</v>
      </c>
      <c r="C239" s="2" t="s">
        <v>135</v>
      </c>
      <c r="D239" s="2" t="s">
        <v>396</v>
      </c>
      <c r="E239" s="1" t="str">
        <f>"02"</f>
        <v>02</v>
      </c>
      <c r="F239" s="1">
        <v>6</v>
      </c>
      <c r="G239" s="1" t="s">
        <v>24</v>
      </c>
      <c r="I239" s="1" t="s">
        <v>17</v>
      </c>
      <c r="J239" s="4"/>
      <c r="K239" s="3" t="s">
        <v>395</v>
      </c>
      <c r="L239" s="1">
        <v>0</v>
      </c>
      <c r="M239" s="1" t="s">
        <v>18</v>
      </c>
    </row>
    <row r="240" spans="1:13" ht="72">
      <c r="A240" s="1" t="str">
        <f t="shared" si="10"/>
        <v>2022-11-11</v>
      </c>
      <c r="B240" s="1" t="str">
        <f>"1500"</f>
        <v>1500</v>
      </c>
      <c r="C240" s="2" t="s">
        <v>52</v>
      </c>
      <c r="D240" s="2" t="s">
        <v>195</v>
      </c>
      <c r="E240" s="1" t="str">
        <f>"03"</f>
        <v>03</v>
      </c>
      <c r="F240" s="1">
        <v>8</v>
      </c>
      <c r="G240" s="1" t="s">
        <v>14</v>
      </c>
      <c r="I240" s="1" t="s">
        <v>17</v>
      </c>
      <c r="J240" s="4"/>
      <c r="K240" s="3" t="s">
        <v>194</v>
      </c>
      <c r="L240" s="1">
        <v>2015</v>
      </c>
      <c r="M240" s="1" t="s">
        <v>18</v>
      </c>
    </row>
    <row r="241" spans="1:13" ht="57.75">
      <c r="A241" s="1" t="str">
        <f t="shared" si="10"/>
        <v>2022-11-11</v>
      </c>
      <c r="B241" s="1" t="str">
        <f>"1525"</f>
        <v>1525</v>
      </c>
      <c r="C241" s="2" t="s">
        <v>58</v>
      </c>
      <c r="D241" s="2" t="s">
        <v>398</v>
      </c>
      <c r="E241" s="1" t="str">
        <f>"05"</f>
        <v>05</v>
      </c>
      <c r="F241" s="1">
        <v>2</v>
      </c>
      <c r="G241" s="1" t="s">
        <v>24</v>
      </c>
      <c r="I241" s="1" t="s">
        <v>17</v>
      </c>
      <c r="J241" s="4"/>
      <c r="K241" s="3" t="s">
        <v>397</v>
      </c>
      <c r="L241" s="1">
        <v>2021</v>
      </c>
      <c r="M241" s="1" t="s">
        <v>31</v>
      </c>
    </row>
    <row r="242" spans="1:13" ht="72">
      <c r="A242" s="1" t="str">
        <f t="shared" si="10"/>
        <v>2022-11-11</v>
      </c>
      <c r="B242" s="1" t="str">
        <f>"1550"</f>
        <v>1550</v>
      </c>
      <c r="C242" s="2" t="s">
        <v>118</v>
      </c>
      <c r="D242" s="2" t="s">
        <v>400</v>
      </c>
      <c r="E242" s="1" t="str">
        <f>"01"</f>
        <v>01</v>
      </c>
      <c r="F242" s="1">
        <v>8</v>
      </c>
      <c r="G242" s="1" t="s">
        <v>24</v>
      </c>
      <c r="I242" s="1" t="s">
        <v>17</v>
      </c>
      <c r="J242" s="4"/>
      <c r="K242" s="3" t="s">
        <v>399</v>
      </c>
      <c r="L242" s="1">
        <v>2020</v>
      </c>
      <c r="M242" s="1" t="s">
        <v>31</v>
      </c>
    </row>
    <row r="243" spans="1:13" ht="57.75">
      <c r="A243" s="1" t="str">
        <f t="shared" si="10"/>
        <v>2022-11-11</v>
      </c>
      <c r="B243" s="1" t="str">
        <f>"1600"</f>
        <v>1600</v>
      </c>
      <c r="C243" s="2" t="s">
        <v>39</v>
      </c>
      <c r="D243" s="2" t="s">
        <v>402</v>
      </c>
      <c r="E243" s="1" t="str">
        <f>"02"</f>
        <v>02</v>
      </c>
      <c r="F243" s="1">
        <v>12</v>
      </c>
      <c r="G243" s="1" t="s">
        <v>24</v>
      </c>
      <c r="I243" s="1" t="s">
        <v>17</v>
      </c>
      <c r="J243" s="4"/>
      <c r="K243" s="3" t="s">
        <v>401</v>
      </c>
      <c r="L243" s="1">
        <v>2020</v>
      </c>
      <c r="M243" s="1" t="s">
        <v>31</v>
      </c>
    </row>
    <row r="244" spans="1:14" ht="28.5">
      <c r="A244" s="1" t="str">
        <f t="shared" si="10"/>
        <v>2022-11-11</v>
      </c>
      <c r="B244" s="1" t="str">
        <f>"1610"</f>
        <v>1610</v>
      </c>
      <c r="C244" s="2" t="s">
        <v>146</v>
      </c>
      <c r="D244" s="2" t="s">
        <v>479</v>
      </c>
      <c r="E244" s="1" t="str">
        <f>"01"</f>
        <v>01</v>
      </c>
      <c r="F244" s="1">
        <v>8</v>
      </c>
      <c r="G244" s="1" t="s">
        <v>14</v>
      </c>
      <c r="H244" s="1" t="s">
        <v>40</v>
      </c>
      <c r="I244" s="1" t="s">
        <v>17</v>
      </c>
      <c r="J244" s="4"/>
      <c r="K244" s="3" t="s">
        <v>403</v>
      </c>
      <c r="L244" s="1">
        <v>2017</v>
      </c>
      <c r="M244" s="1" t="s">
        <v>18</v>
      </c>
      <c r="N244" s="1" t="s">
        <v>22</v>
      </c>
    </row>
    <row r="245" spans="1:14" ht="72">
      <c r="A245" s="1" t="str">
        <f t="shared" si="10"/>
        <v>2022-11-11</v>
      </c>
      <c r="B245" s="1" t="str">
        <f>"1635"</f>
        <v>1635</v>
      </c>
      <c r="C245" s="2" t="s">
        <v>149</v>
      </c>
      <c r="D245" s="2" t="s">
        <v>480</v>
      </c>
      <c r="E245" s="1" t="str">
        <f>"01"</f>
        <v>01</v>
      </c>
      <c r="F245" s="1">
        <v>17</v>
      </c>
      <c r="G245" s="1" t="s">
        <v>14</v>
      </c>
      <c r="I245" s="1" t="s">
        <v>17</v>
      </c>
      <c r="J245" s="4"/>
      <c r="K245" s="3" t="s">
        <v>404</v>
      </c>
      <c r="L245" s="1">
        <v>1985</v>
      </c>
      <c r="M245" s="1" t="s">
        <v>51</v>
      </c>
      <c r="N245" s="1" t="s">
        <v>22</v>
      </c>
    </row>
    <row r="246" spans="1:13" ht="72">
      <c r="A246" s="1" t="str">
        <f t="shared" si="10"/>
        <v>2022-11-11</v>
      </c>
      <c r="B246" s="1" t="str">
        <f>"1700"</f>
        <v>1700</v>
      </c>
      <c r="C246" s="2" t="s">
        <v>216</v>
      </c>
      <c r="D246" s="2" t="s">
        <v>406</v>
      </c>
      <c r="E246" s="1" t="str">
        <f>"2019"</f>
        <v>2019</v>
      </c>
      <c r="F246" s="1">
        <v>12</v>
      </c>
      <c r="G246" s="1" t="s">
        <v>24</v>
      </c>
      <c r="I246" s="1" t="s">
        <v>17</v>
      </c>
      <c r="J246" s="4"/>
      <c r="K246" s="3" t="s">
        <v>405</v>
      </c>
      <c r="L246" s="1">
        <v>2019</v>
      </c>
      <c r="M246" s="1" t="s">
        <v>18</v>
      </c>
    </row>
    <row r="247" spans="1:13" ht="72">
      <c r="A247" s="1" t="str">
        <f t="shared" si="10"/>
        <v>2022-11-11</v>
      </c>
      <c r="B247" s="1" t="str">
        <f>"1715"</f>
        <v>1715</v>
      </c>
      <c r="C247" s="2" t="s">
        <v>152</v>
      </c>
      <c r="D247" s="2" t="s">
        <v>409</v>
      </c>
      <c r="E247" s="1" t="str">
        <f>"2019"</f>
        <v>2019</v>
      </c>
      <c r="F247" s="1">
        <v>13</v>
      </c>
      <c r="G247" s="1" t="s">
        <v>14</v>
      </c>
      <c r="H247" s="1" t="s">
        <v>407</v>
      </c>
      <c r="I247" s="1" t="s">
        <v>17</v>
      </c>
      <c r="J247" s="4"/>
      <c r="K247" s="3" t="s">
        <v>408</v>
      </c>
      <c r="L247" s="1">
        <v>2019</v>
      </c>
      <c r="M247" s="1" t="s">
        <v>18</v>
      </c>
    </row>
    <row r="248" spans="1:14" ht="57.75">
      <c r="A248" s="7" t="str">
        <f t="shared" si="10"/>
        <v>2022-11-11</v>
      </c>
      <c r="B248" s="7" t="str">
        <f>"1730"</f>
        <v>1730</v>
      </c>
      <c r="C248" s="8" t="s">
        <v>410</v>
      </c>
      <c r="D248" s="8"/>
      <c r="E248" s="7" t="str">
        <f>"2022"</f>
        <v>2022</v>
      </c>
      <c r="F248" s="7">
        <v>43</v>
      </c>
      <c r="G248" s="7" t="s">
        <v>62</v>
      </c>
      <c r="H248" s="7"/>
      <c r="I248" s="7" t="s">
        <v>17</v>
      </c>
      <c r="J248" s="5" t="s">
        <v>504</v>
      </c>
      <c r="K248" s="6" t="s">
        <v>89</v>
      </c>
      <c r="L248" s="7">
        <v>2022</v>
      </c>
      <c r="M248" s="7" t="s">
        <v>18</v>
      </c>
      <c r="N248" s="7"/>
    </row>
    <row r="249" spans="1:13" ht="43.5">
      <c r="A249" s="1" t="str">
        <f t="shared" si="10"/>
        <v>2022-11-11</v>
      </c>
      <c r="B249" s="1" t="str">
        <f>"1800"</f>
        <v>1800</v>
      </c>
      <c r="C249" s="2" t="s">
        <v>158</v>
      </c>
      <c r="D249" s="2" t="s">
        <v>412</v>
      </c>
      <c r="E249" s="1" t="str">
        <f>"2020"</f>
        <v>2020</v>
      </c>
      <c r="F249" s="1">
        <v>9</v>
      </c>
      <c r="G249" s="1" t="s">
        <v>24</v>
      </c>
      <c r="I249" s="1" t="s">
        <v>17</v>
      </c>
      <c r="J249" s="4"/>
      <c r="K249" s="3" t="s">
        <v>411</v>
      </c>
      <c r="L249" s="1">
        <v>2020</v>
      </c>
      <c r="M249" s="1" t="s">
        <v>18</v>
      </c>
    </row>
    <row r="250" spans="1:13" ht="43.5">
      <c r="A250" s="1" t="str">
        <f t="shared" si="10"/>
        <v>2022-11-11</v>
      </c>
      <c r="B250" s="1" t="str">
        <f>"1825"</f>
        <v>1825</v>
      </c>
      <c r="C250" s="2" t="s">
        <v>158</v>
      </c>
      <c r="D250" s="2" t="s">
        <v>294</v>
      </c>
      <c r="E250" s="1" t="str">
        <f>"2020"</f>
        <v>2020</v>
      </c>
      <c r="F250" s="1">
        <v>12</v>
      </c>
      <c r="G250" s="1" t="s">
        <v>24</v>
      </c>
      <c r="I250" s="1" t="s">
        <v>17</v>
      </c>
      <c r="J250" s="4"/>
      <c r="K250" s="3" t="s">
        <v>293</v>
      </c>
      <c r="L250" s="1">
        <v>2020</v>
      </c>
      <c r="M250" s="1" t="s">
        <v>18</v>
      </c>
    </row>
    <row r="251" spans="1:14" ht="57.75">
      <c r="A251" s="7" t="str">
        <f t="shared" si="10"/>
        <v>2022-11-11</v>
      </c>
      <c r="B251" s="7" t="str">
        <f>"1840"</f>
        <v>1840</v>
      </c>
      <c r="C251" s="8" t="s">
        <v>297</v>
      </c>
      <c r="D251" s="8" t="s">
        <v>414</v>
      </c>
      <c r="E251" s="7" t="str">
        <f>"01"</f>
        <v>01</v>
      </c>
      <c r="F251" s="7">
        <v>3</v>
      </c>
      <c r="G251" s="7" t="s">
        <v>14</v>
      </c>
      <c r="H251" s="7" t="s">
        <v>40</v>
      </c>
      <c r="I251" s="7" t="s">
        <v>17</v>
      </c>
      <c r="J251" s="5" t="s">
        <v>490</v>
      </c>
      <c r="K251" s="6" t="s">
        <v>413</v>
      </c>
      <c r="L251" s="7">
        <v>2016</v>
      </c>
      <c r="M251" s="7" t="s">
        <v>31</v>
      </c>
      <c r="N251" s="7" t="s">
        <v>22</v>
      </c>
    </row>
    <row r="252" spans="1:14" ht="72">
      <c r="A252" s="7" t="str">
        <f t="shared" si="10"/>
        <v>2022-11-11</v>
      </c>
      <c r="B252" s="7" t="str">
        <f>"1930"</f>
        <v>1930</v>
      </c>
      <c r="C252" s="8" t="s">
        <v>415</v>
      </c>
      <c r="D252" s="8" t="s">
        <v>65</v>
      </c>
      <c r="E252" s="7" t="str">
        <f>" "</f>
        <v> </v>
      </c>
      <c r="F252" s="7">
        <v>0</v>
      </c>
      <c r="G252" s="7" t="s">
        <v>14</v>
      </c>
      <c r="H252" s="7"/>
      <c r="I252" s="7" t="s">
        <v>17</v>
      </c>
      <c r="J252" s="5" t="s">
        <v>505</v>
      </c>
      <c r="K252" s="6" t="s">
        <v>416</v>
      </c>
      <c r="L252" s="7">
        <v>1986</v>
      </c>
      <c r="M252" s="7" t="s">
        <v>18</v>
      </c>
      <c r="N252" s="7"/>
    </row>
    <row r="253" spans="1:14" ht="57.75">
      <c r="A253" s="7" t="str">
        <f t="shared" si="10"/>
        <v>2022-11-11</v>
      </c>
      <c r="B253" s="7" t="str">
        <f>"2110"</f>
        <v>2110</v>
      </c>
      <c r="C253" s="8" t="s">
        <v>417</v>
      </c>
      <c r="D253" s="8" t="s">
        <v>419</v>
      </c>
      <c r="E253" s="7" t="str">
        <f>"01"</f>
        <v>01</v>
      </c>
      <c r="F253" s="7">
        <v>2</v>
      </c>
      <c r="G253" s="7" t="s">
        <v>14</v>
      </c>
      <c r="H253" s="7"/>
      <c r="I253" s="7" t="s">
        <v>17</v>
      </c>
      <c r="J253" s="5" t="s">
        <v>506</v>
      </c>
      <c r="K253" s="6" t="s">
        <v>418</v>
      </c>
      <c r="L253" s="7">
        <v>2019</v>
      </c>
      <c r="M253" s="7" t="s">
        <v>18</v>
      </c>
      <c r="N253" s="7"/>
    </row>
    <row r="254" spans="1:14" ht="72">
      <c r="A254" s="1" t="str">
        <f t="shared" si="10"/>
        <v>2022-11-11</v>
      </c>
      <c r="B254" s="1" t="str">
        <f>"2120"</f>
        <v>2120</v>
      </c>
      <c r="C254" s="2" t="s">
        <v>420</v>
      </c>
      <c r="D254" s="2" t="s">
        <v>422</v>
      </c>
      <c r="E254" s="1" t="str">
        <f>" "</f>
        <v> </v>
      </c>
      <c r="F254" s="1">
        <v>0</v>
      </c>
      <c r="G254" s="1" t="s">
        <v>14</v>
      </c>
      <c r="H254" s="1" t="s">
        <v>40</v>
      </c>
      <c r="I254" s="1" t="s">
        <v>17</v>
      </c>
      <c r="J254" s="4"/>
      <c r="K254" s="3" t="s">
        <v>421</v>
      </c>
      <c r="L254" s="1">
        <v>2020</v>
      </c>
      <c r="M254" s="1" t="s">
        <v>134</v>
      </c>
      <c r="N254" s="1" t="s">
        <v>22</v>
      </c>
    </row>
    <row r="255" spans="1:14" ht="57.75">
      <c r="A255" s="7" t="str">
        <f t="shared" si="10"/>
        <v>2022-11-11</v>
      </c>
      <c r="B255" s="7" t="str">
        <f>"2220"</f>
        <v>2220</v>
      </c>
      <c r="C255" s="8" t="s">
        <v>481</v>
      </c>
      <c r="D255" s="8" t="s">
        <v>424</v>
      </c>
      <c r="E255" s="7" t="str">
        <f>"01"</f>
        <v>01</v>
      </c>
      <c r="F255" s="7">
        <v>6</v>
      </c>
      <c r="G255" s="7" t="s">
        <v>24</v>
      </c>
      <c r="H255" s="7"/>
      <c r="I255" s="7" t="s">
        <v>17</v>
      </c>
      <c r="J255" s="5" t="s">
        <v>507</v>
      </c>
      <c r="K255" s="6" t="s">
        <v>423</v>
      </c>
      <c r="L255" s="7">
        <v>2008</v>
      </c>
      <c r="M255" s="7" t="s">
        <v>18</v>
      </c>
      <c r="N255" s="7"/>
    </row>
    <row r="256" spans="1:13" ht="43.5">
      <c r="A256" s="1" t="str">
        <f t="shared" si="10"/>
        <v>2022-11-11</v>
      </c>
      <c r="B256" s="1" t="str">
        <f>"2320"</f>
        <v>2320</v>
      </c>
      <c r="C256" s="2" t="s">
        <v>425</v>
      </c>
      <c r="E256" s="1" t="str">
        <f>" "</f>
        <v> </v>
      </c>
      <c r="F256" s="1">
        <v>0</v>
      </c>
      <c r="G256" s="1" t="s">
        <v>14</v>
      </c>
      <c r="H256" s="1" t="s">
        <v>40</v>
      </c>
      <c r="I256" s="1" t="s">
        <v>17</v>
      </c>
      <c r="J256" s="4"/>
      <c r="K256" s="3" t="s">
        <v>426</v>
      </c>
      <c r="L256" s="1">
        <v>2019</v>
      </c>
      <c r="M256" s="1" t="s">
        <v>18</v>
      </c>
    </row>
    <row r="257" spans="1:13" ht="43.5">
      <c r="A257" s="1" t="str">
        <f t="shared" si="10"/>
        <v>2022-11-11</v>
      </c>
      <c r="B257" s="1" t="str">
        <f>"2340"</f>
        <v>2340</v>
      </c>
      <c r="C257" s="2" t="s">
        <v>427</v>
      </c>
      <c r="E257" s="1" t="str">
        <f>" "</f>
        <v> </v>
      </c>
      <c r="F257" s="1">
        <v>0</v>
      </c>
      <c r="G257" s="1" t="s">
        <v>14</v>
      </c>
      <c r="I257" s="1" t="s">
        <v>17</v>
      </c>
      <c r="J257" s="4"/>
      <c r="K257" s="3" t="s">
        <v>428</v>
      </c>
      <c r="L257" s="1">
        <v>2018</v>
      </c>
      <c r="M257" s="1" t="s">
        <v>18</v>
      </c>
    </row>
    <row r="258" spans="1:13" ht="72">
      <c r="A258" s="1" t="str">
        <f t="shared" si="10"/>
        <v>2022-11-11</v>
      </c>
      <c r="B258" s="1" t="str">
        <f>"2400"</f>
        <v>2400</v>
      </c>
      <c r="C258" s="2" t="s">
        <v>13</v>
      </c>
      <c r="E258" s="1" t="str">
        <f aca="true" t="shared" si="11" ref="E258:E264">"02"</f>
        <v>02</v>
      </c>
      <c r="F258" s="1">
        <v>13</v>
      </c>
      <c r="G258" s="1" t="s">
        <v>14</v>
      </c>
      <c r="H258" s="1" t="s">
        <v>15</v>
      </c>
      <c r="I258" s="1" t="s">
        <v>17</v>
      </c>
      <c r="J258" s="4"/>
      <c r="K258" s="3" t="s">
        <v>16</v>
      </c>
      <c r="L258" s="1">
        <v>2011</v>
      </c>
      <c r="M258" s="1" t="s">
        <v>18</v>
      </c>
    </row>
    <row r="259" spans="1:13" ht="72">
      <c r="A259" s="1" t="str">
        <f t="shared" si="10"/>
        <v>2022-11-11</v>
      </c>
      <c r="B259" s="1" t="str">
        <f>"2500"</f>
        <v>2500</v>
      </c>
      <c r="C259" s="2" t="s">
        <v>13</v>
      </c>
      <c r="E259" s="1" t="str">
        <f t="shared" si="11"/>
        <v>02</v>
      </c>
      <c r="F259" s="1">
        <v>13</v>
      </c>
      <c r="G259" s="1" t="s">
        <v>14</v>
      </c>
      <c r="H259" s="1" t="s">
        <v>15</v>
      </c>
      <c r="I259" s="1" t="s">
        <v>17</v>
      </c>
      <c r="J259" s="4"/>
      <c r="K259" s="3" t="s">
        <v>16</v>
      </c>
      <c r="L259" s="1">
        <v>2011</v>
      </c>
      <c r="M259" s="1" t="s">
        <v>18</v>
      </c>
    </row>
    <row r="260" spans="1:13" ht="72">
      <c r="A260" s="1" t="str">
        <f t="shared" si="10"/>
        <v>2022-11-11</v>
      </c>
      <c r="B260" s="1" t="str">
        <f>"2600"</f>
        <v>2600</v>
      </c>
      <c r="C260" s="2" t="s">
        <v>13</v>
      </c>
      <c r="E260" s="1" t="str">
        <f t="shared" si="11"/>
        <v>02</v>
      </c>
      <c r="F260" s="1">
        <v>13</v>
      </c>
      <c r="G260" s="1" t="s">
        <v>14</v>
      </c>
      <c r="H260" s="1" t="s">
        <v>15</v>
      </c>
      <c r="I260" s="1" t="s">
        <v>17</v>
      </c>
      <c r="J260" s="4"/>
      <c r="K260" s="3" t="s">
        <v>16</v>
      </c>
      <c r="L260" s="1">
        <v>2011</v>
      </c>
      <c r="M260" s="1" t="s">
        <v>18</v>
      </c>
    </row>
    <row r="261" spans="1:13" ht="72">
      <c r="A261" s="1" t="str">
        <f t="shared" si="10"/>
        <v>2022-11-11</v>
      </c>
      <c r="B261" s="1" t="str">
        <f>"2700"</f>
        <v>2700</v>
      </c>
      <c r="C261" s="2" t="s">
        <v>13</v>
      </c>
      <c r="E261" s="1" t="str">
        <f t="shared" si="11"/>
        <v>02</v>
      </c>
      <c r="F261" s="1">
        <v>13</v>
      </c>
      <c r="G261" s="1" t="s">
        <v>14</v>
      </c>
      <c r="H261" s="1" t="s">
        <v>15</v>
      </c>
      <c r="I261" s="1" t="s">
        <v>17</v>
      </c>
      <c r="J261" s="4"/>
      <c r="K261" s="3" t="s">
        <v>16</v>
      </c>
      <c r="L261" s="1">
        <v>2011</v>
      </c>
      <c r="M261" s="1" t="s">
        <v>18</v>
      </c>
    </row>
    <row r="262" spans="1:13" ht="72">
      <c r="A262" s="1" t="str">
        <f t="shared" si="10"/>
        <v>2022-11-11</v>
      </c>
      <c r="B262" s="1" t="str">
        <f>"2800"</f>
        <v>2800</v>
      </c>
      <c r="C262" s="2" t="s">
        <v>13</v>
      </c>
      <c r="E262" s="1" t="str">
        <f t="shared" si="11"/>
        <v>02</v>
      </c>
      <c r="F262" s="1">
        <v>13</v>
      </c>
      <c r="G262" s="1" t="s">
        <v>14</v>
      </c>
      <c r="H262" s="1" t="s">
        <v>15</v>
      </c>
      <c r="I262" s="1" t="s">
        <v>17</v>
      </c>
      <c r="J262" s="4"/>
      <c r="K262" s="3" t="s">
        <v>16</v>
      </c>
      <c r="L262" s="1">
        <v>2011</v>
      </c>
      <c r="M262" s="1" t="s">
        <v>18</v>
      </c>
    </row>
    <row r="263" spans="1:13" ht="72">
      <c r="A263" s="1" t="str">
        <f aca="true" t="shared" si="12" ref="A263:A296">"2022-11-12"</f>
        <v>2022-11-12</v>
      </c>
      <c r="B263" s="1" t="str">
        <f>"0500"</f>
        <v>0500</v>
      </c>
      <c r="C263" s="2" t="s">
        <v>13</v>
      </c>
      <c r="E263" s="1" t="str">
        <f t="shared" si="11"/>
        <v>02</v>
      </c>
      <c r="F263" s="1">
        <v>13</v>
      </c>
      <c r="G263" s="1" t="s">
        <v>14</v>
      </c>
      <c r="H263" s="1" t="s">
        <v>15</v>
      </c>
      <c r="I263" s="1" t="s">
        <v>17</v>
      </c>
      <c r="J263" s="4"/>
      <c r="K263" s="3" t="s">
        <v>16</v>
      </c>
      <c r="L263" s="1">
        <v>2011</v>
      </c>
      <c r="M263" s="1" t="s">
        <v>18</v>
      </c>
    </row>
    <row r="264" spans="1:13" ht="28.5">
      <c r="A264" s="1" t="str">
        <f t="shared" si="12"/>
        <v>2022-11-12</v>
      </c>
      <c r="B264" s="1" t="str">
        <f>"0600"</f>
        <v>0600</v>
      </c>
      <c r="C264" s="2" t="s">
        <v>19</v>
      </c>
      <c r="D264" s="2" t="s">
        <v>429</v>
      </c>
      <c r="E264" s="1" t="str">
        <f t="shared" si="11"/>
        <v>02</v>
      </c>
      <c r="F264" s="1">
        <v>5</v>
      </c>
      <c r="G264" s="1" t="s">
        <v>24</v>
      </c>
      <c r="I264" s="1" t="s">
        <v>17</v>
      </c>
      <c r="J264" s="4"/>
      <c r="K264" s="3" t="s">
        <v>20</v>
      </c>
      <c r="L264" s="1">
        <v>2019</v>
      </c>
      <c r="M264" s="1" t="s">
        <v>18</v>
      </c>
    </row>
    <row r="265" spans="1:13" ht="72">
      <c r="A265" s="1" t="str">
        <f t="shared" si="12"/>
        <v>2022-11-12</v>
      </c>
      <c r="B265" s="1" t="str">
        <f>"0625"</f>
        <v>0625</v>
      </c>
      <c r="C265" s="2" t="s">
        <v>23</v>
      </c>
      <c r="D265" s="2" t="s">
        <v>431</v>
      </c>
      <c r="E265" s="1" t="str">
        <f>"01"</f>
        <v>01</v>
      </c>
      <c r="F265" s="1">
        <v>18</v>
      </c>
      <c r="G265" s="1" t="s">
        <v>24</v>
      </c>
      <c r="I265" s="1" t="s">
        <v>17</v>
      </c>
      <c r="J265" s="4"/>
      <c r="K265" s="3" t="s">
        <v>430</v>
      </c>
      <c r="L265" s="1">
        <v>2019</v>
      </c>
      <c r="M265" s="1" t="s">
        <v>27</v>
      </c>
    </row>
    <row r="266" spans="1:13" ht="43.5">
      <c r="A266" s="1" t="str">
        <f t="shared" si="12"/>
        <v>2022-11-12</v>
      </c>
      <c r="B266" s="1" t="str">
        <f>"0650"</f>
        <v>0650</v>
      </c>
      <c r="C266" s="2" t="s">
        <v>28</v>
      </c>
      <c r="D266" s="2" t="s">
        <v>433</v>
      </c>
      <c r="E266" s="1" t="str">
        <f>"01"</f>
        <v>01</v>
      </c>
      <c r="F266" s="1">
        <v>5</v>
      </c>
      <c r="G266" s="1" t="s">
        <v>24</v>
      </c>
      <c r="I266" s="1" t="s">
        <v>17</v>
      </c>
      <c r="J266" s="4"/>
      <c r="K266" s="3" t="s">
        <v>432</v>
      </c>
      <c r="L266" s="1">
        <v>2018</v>
      </c>
      <c r="M266" s="1" t="s">
        <v>31</v>
      </c>
    </row>
    <row r="267" spans="1:13" ht="43.5">
      <c r="A267" s="1" t="str">
        <f t="shared" si="12"/>
        <v>2022-11-12</v>
      </c>
      <c r="B267" s="1" t="str">
        <f>"0715"</f>
        <v>0715</v>
      </c>
      <c r="C267" s="2" t="s">
        <v>32</v>
      </c>
      <c r="D267" s="2" t="s">
        <v>482</v>
      </c>
      <c r="E267" s="1" t="str">
        <f>"02"</f>
        <v>02</v>
      </c>
      <c r="F267" s="1">
        <v>8</v>
      </c>
      <c r="G267" s="1" t="s">
        <v>24</v>
      </c>
      <c r="I267" s="1" t="s">
        <v>17</v>
      </c>
      <c r="J267" s="4"/>
      <c r="K267" s="3" t="s">
        <v>434</v>
      </c>
      <c r="L267" s="1">
        <v>2018</v>
      </c>
      <c r="M267" s="1" t="s">
        <v>35</v>
      </c>
    </row>
    <row r="268" spans="1:13" ht="43.5">
      <c r="A268" s="1" t="str">
        <f t="shared" si="12"/>
        <v>2022-11-12</v>
      </c>
      <c r="B268" s="1" t="str">
        <f>"0730"</f>
        <v>0730</v>
      </c>
      <c r="C268" s="2" t="s">
        <v>36</v>
      </c>
      <c r="D268" s="2" t="s">
        <v>436</v>
      </c>
      <c r="E268" s="1" t="str">
        <f>"01"</f>
        <v>01</v>
      </c>
      <c r="F268" s="1">
        <v>8</v>
      </c>
      <c r="G268" s="1" t="s">
        <v>24</v>
      </c>
      <c r="I268" s="1" t="s">
        <v>17</v>
      </c>
      <c r="J268" s="4"/>
      <c r="K268" s="3" t="s">
        <v>435</v>
      </c>
      <c r="L268" s="1">
        <v>2009</v>
      </c>
      <c r="M268" s="1" t="s">
        <v>27</v>
      </c>
    </row>
    <row r="269" spans="1:13" ht="57.75">
      <c r="A269" s="1" t="str">
        <f t="shared" si="12"/>
        <v>2022-11-12</v>
      </c>
      <c r="B269" s="1" t="str">
        <f>"0755"</f>
        <v>0755</v>
      </c>
      <c r="C269" s="2" t="s">
        <v>39</v>
      </c>
      <c r="D269" s="2" t="s">
        <v>438</v>
      </c>
      <c r="E269" s="1" t="str">
        <f>"02"</f>
        <v>02</v>
      </c>
      <c r="F269" s="1">
        <v>1</v>
      </c>
      <c r="G269" s="1" t="s">
        <v>24</v>
      </c>
      <c r="I269" s="1" t="s">
        <v>17</v>
      </c>
      <c r="J269" s="4"/>
      <c r="K269" s="3" t="s">
        <v>437</v>
      </c>
      <c r="L269" s="1">
        <v>2020</v>
      </c>
      <c r="M269" s="1" t="s">
        <v>31</v>
      </c>
    </row>
    <row r="270" spans="1:13" ht="72">
      <c r="A270" s="1" t="str">
        <f t="shared" si="12"/>
        <v>2022-11-12</v>
      </c>
      <c r="B270" s="1" t="str">
        <f>"0805"</f>
        <v>0805</v>
      </c>
      <c r="C270" s="2" t="s">
        <v>118</v>
      </c>
      <c r="D270" s="2" t="s">
        <v>440</v>
      </c>
      <c r="E270" s="1" t="str">
        <f>"01"</f>
        <v>01</v>
      </c>
      <c r="F270" s="1">
        <v>15</v>
      </c>
      <c r="G270" s="1" t="s">
        <v>24</v>
      </c>
      <c r="I270" s="1" t="s">
        <v>17</v>
      </c>
      <c r="J270" s="4"/>
      <c r="K270" s="3" t="s">
        <v>439</v>
      </c>
      <c r="L270" s="1">
        <v>2020</v>
      </c>
      <c r="M270" s="1" t="s">
        <v>31</v>
      </c>
    </row>
    <row r="271" spans="1:13" ht="72">
      <c r="A271" s="1" t="str">
        <f t="shared" si="12"/>
        <v>2022-11-12</v>
      </c>
      <c r="B271" s="1" t="str">
        <f>"0815"</f>
        <v>0815</v>
      </c>
      <c r="C271" s="2" t="s">
        <v>46</v>
      </c>
      <c r="D271" s="2" t="s">
        <v>122</v>
      </c>
      <c r="E271" s="1" t="str">
        <f>"01"</f>
        <v>01</v>
      </c>
      <c r="F271" s="1">
        <v>4</v>
      </c>
      <c r="I271" s="1" t="s">
        <v>17</v>
      </c>
      <c r="J271" s="4"/>
      <c r="K271" s="3" t="s">
        <v>121</v>
      </c>
      <c r="L271" s="1">
        <v>2021</v>
      </c>
      <c r="M271" s="1" t="s">
        <v>31</v>
      </c>
    </row>
    <row r="272" spans="1:14" ht="57.75">
      <c r="A272" s="1" t="str">
        <f t="shared" si="12"/>
        <v>2022-11-12</v>
      </c>
      <c r="B272" s="1" t="str">
        <f>"0820"</f>
        <v>0820</v>
      </c>
      <c r="C272" s="2" t="s">
        <v>49</v>
      </c>
      <c r="D272" s="2" t="s">
        <v>483</v>
      </c>
      <c r="E272" s="1" t="str">
        <f>"02"</f>
        <v>02</v>
      </c>
      <c r="F272" s="1">
        <v>18</v>
      </c>
      <c r="G272" s="1" t="s">
        <v>14</v>
      </c>
      <c r="I272" s="1" t="s">
        <v>17</v>
      </c>
      <c r="J272" s="4"/>
      <c r="K272" s="3" t="s">
        <v>441</v>
      </c>
      <c r="L272" s="1">
        <v>1987</v>
      </c>
      <c r="M272" s="1" t="s">
        <v>51</v>
      </c>
      <c r="N272" s="1" t="s">
        <v>22</v>
      </c>
    </row>
    <row r="273" spans="1:13" ht="43.5">
      <c r="A273" s="1" t="str">
        <f t="shared" si="12"/>
        <v>2022-11-12</v>
      </c>
      <c r="B273" s="1" t="str">
        <f>"0845"</f>
        <v>0845</v>
      </c>
      <c r="C273" s="2" t="s">
        <v>52</v>
      </c>
      <c r="D273" s="2" t="s">
        <v>389</v>
      </c>
      <c r="E273" s="1" t="str">
        <f>"03"</f>
        <v>03</v>
      </c>
      <c r="F273" s="1">
        <v>11</v>
      </c>
      <c r="G273" s="1" t="s">
        <v>24</v>
      </c>
      <c r="I273" s="1" t="s">
        <v>17</v>
      </c>
      <c r="J273" s="4"/>
      <c r="K273" s="3" t="s">
        <v>388</v>
      </c>
      <c r="L273" s="1">
        <v>2015</v>
      </c>
      <c r="M273" s="1" t="s">
        <v>18</v>
      </c>
    </row>
    <row r="274" spans="1:13" ht="43.5">
      <c r="A274" s="1" t="str">
        <f t="shared" si="12"/>
        <v>2022-11-12</v>
      </c>
      <c r="B274" s="1" t="str">
        <f>"0910"</f>
        <v>0910</v>
      </c>
      <c r="C274" s="2" t="s">
        <v>52</v>
      </c>
      <c r="D274" s="2" t="s">
        <v>443</v>
      </c>
      <c r="E274" s="1" t="str">
        <f>"03"</f>
        <v>03</v>
      </c>
      <c r="F274" s="1">
        <v>12</v>
      </c>
      <c r="G274" s="1" t="s">
        <v>14</v>
      </c>
      <c r="H274" s="1" t="s">
        <v>53</v>
      </c>
      <c r="I274" s="1" t="s">
        <v>17</v>
      </c>
      <c r="J274" s="4"/>
      <c r="K274" s="3" t="s">
        <v>442</v>
      </c>
      <c r="L274" s="1">
        <v>2015</v>
      </c>
      <c r="M274" s="1" t="s">
        <v>18</v>
      </c>
    </row>
    <row r="275" spans="1:13" ht="43.5">
      <c r="A275" s="1" t="str">
        <f t="shared" si="12"/>
        <v>2022-11-12</v>
      </c>
      <c r="B275" s="1" t="str">
        <f>"0935"</f>
        <v>0935</v>
      </c>
      <c r="C275" s="2" t="s">
        <v>58</v>
      </c>
      <c r="D275" s="2" t="s">
        <v>484</v>
      </c>
      <c r="E275" s="1" t="str">
        <f>"03"</f>
        <v>03</v>
      </c>
      <c r="F275" s="1">
        <v>10</v>
      </c>
      <c r="G275" s="1" t="s">
        <v>24</v>
      </c>
      <c r="I275" s="1" t="s">
        <v>17</v>
      </c>
      <c r="J275" s="4"/>
      <c r="K275" s="3" t="s">
        <v>444</v>
      </c>
      <c r="L275" s="1">
        <v>2019</v>
      </c>
      <c r="M275" s="1" t="s">
        <v>31</v>
      </c>
    </row>
    <row r="276" spans="1:13" ht="72">
      <c r="A276" s="1" t="str">
        <f t="shared" si="12"/>
        <v>2022-11-12</v>
      </c>
      <c r="B276" s="1" t="str">
        <f>"1000"</f>
        <v>1000</v>
      </c>
      <c r="C276" s="2" t="s">
        <v>415</v>
      </c>
      <c r="D276" s="2" t="s">
        <v>65</v>
      </c>
      <c r="E276" s="1" t="str">
        <f>" "</f>
        <v> </v>
      </c>
      <c r="F276" s="1">
        <v>0</v>
      </c>
      <c r="G276" s="1" t="s">
        <v>14</v>
      </c>
      <c r="I276" s="1" t="s">
        <v>17</v>
      </c>
      <c r="J276" s="4"/>
      <c r="K276" s="3" t="s">
        <v>416</v>
      </c>
      <c r="L276" s="1">
        <v>1986</v>
      </c>
      <c r="M276" s="1" t="s">
        <v>18</v>
      </c>
    </row>
    <row r="277" spans="1:14" ht="57.75">
      <c r="A277" s="1" t="str">
        <f t="shared" si="12"/>
        <v>2022-11-12</v>
      </c>
      <c r="B277" s="1" t="str">
        <f>"1140"</f>
        <v>1140</v>
      </c>
      <c r="C277" s="2" t="s">
        <v>297</v>
      </c>
      <c r="D277" s="2" t="s">
        <v>414</v>
      </c>
      <c r="E277" s="1" t="str">
        <f>"01"</f>
        <v>01</v>
      </c>
      <c r="F277" s="1">
        <v>3</v>
      </c>
      <c r="G277" s="1" t="s">
        <v>14</v>
      </c>
      <c r="H277" s="1" t="s">
        <v>40</v>
      </c>
      <c r="I277" s="1" t="s">
        <v>17</v>
      </c>
      <c r="J277" s="4"/>
      <c r="K277" s="3" t="s">
        <v>413</v>
      </c>
      <c r="L277" s="1">
        <v>2016</v>
      </c>
      <c r="M277" s="1" t="s">
        <v>31</v>
      </c>
      <c r="N277" s="1" t="s">
        <v>22</v>
      </c>
    </row>
    <row r="278" spans="1:13" ht="43.5">
      <c r="A278" s="1" t="str">
        <f t="shared" si="12"/>
        <v>2022-11-12</v>
      </c>
      <c r="B278" s="1" t="str">
        <f>"1230"</f>
        <v>1230</v>
      </c>
      <c r="C278" s="2" t="s">
        <v>425</v>
      </c>
      <c r="E278" s="1" t="str">
        <f>" "</f>
        <v> </v>
      </c>
      <c r="F278" s="1">
        <v>0</v>
      </c>
      <c r="G278" s="1" t="s">
        <v>14</v>
      </c>
      <c r="H278" s="1" t="s">
        <v>40</v>
      </c>
      <c r="I278" s="1" t="s">
        <v>17</v>
      </c>
      <c r="J278" s="4"/>
      <c r="K278" s="3" t="s">
        <v>426</v>
      </c>
      <c r="L278" s="1">
        <v>2019</v>
      </c>
      <c r="M278" s="1" t="s">
        <v>18</v>
      </c>
    </row>
    <row r="279" spans="1:14" ht="72">
      <c r="A279" s="1" t="str">
        <f t="shared" si="12"/>
        <v>2022-11-12</v>
      </c>
      <c r="B279" s="1" t="str">
        <f>"1250"</f>
        <v>1250</v>
      </c>
      <c r="C279" s="2" t="s">
        <v>360</v>
      </c>
      <c r="D279" s="2" t="s">
        <v>446</v>
      </c>
      <c r="E279" s="1" t="str">
        <f>"02"</f>
        <v>02</v>
      </c>
      <c r="F279" s="1">
        <v>6</v>
      </c>
      <c r="G279" s="1" t="s">
        <v>14</v>
      </c>
      <c r="I279" s="1" t="s">
        <v>17</v>
      </c>
      <c r="J279" s="4"/>
      <c r="K279" s="3" t="s">
        <v>445</v>
      </c>
      <c r="L279" s="1">
        <v>2018</v>
      </c>
      <c r="M279" s="1" t="s">
        <v>18</v>
      </c>
      <c r="N279" s="1" t="s">
        <v>22</v>
      </c>
    </row>
    <row r="280" spans="1:13" ht="43.5">
      <c r="A280" s="1" t="str">
        <f t="shared" si="12"/>
        <v>2022-11-12</v>
      </c>
      <c r="B280" s="1" t="str">
        <f>"1350"</f>
        <v>1350</v>
      </c>
      <c r="C280" s="2" t="s">
        <v>427</v>
      </c>
      <c r="E280" s="1" t="str">
        <f>" "</f>
        <v> </v>
      </c>
      <c r="F280" s="1">
        <v>0</v>
      </c>
      <c r="G280" s="1" t="s">
        <v>14</v>
      </c>
      <c r="H280" s="1" t="s">
        <v>40</v>
      </c>
      <c r="I280" s="1" t="s">
        <v>17</v>
      </c>
      <c r="J280" s="4"/>
      <c r="K280" s="3" t="s">
        <v>428</v>
      </c>
      <c r="L280" s="1">
        <v>2019</v>
      </c>
      <c r="M280" s="1" t="s">
        <v>18</v>
      </c>
    </row>
    <row r="281" spans="1:13" ht="72">
      <c r="A281" s="1" t="str">
        <f t="shared" si="12"/>
        <v>2022-11-12</v>
      </c>
      <c r="B281" s="1" t="str">
        <f>"1410"</f>
        <v>1410</v>
      </c>
      <c r="C281" s="2" t="s">
        <v>129</v>
      </c>
      <c r="E281" s="1" t="str">
        <f>" "</f>
        <v> </v>
      </c>
      <c r="F281" s="1">
        <v>0</v>
      </c>
      <c r="G281" s="1" t="s">
        <v>24</v>
      </c>
      <c r="I281" s="1" t="s">
        <v>17</v>
      </c>
      <c r="J281" s="4"/>
      <c r="K281" s="3" t="s">
        <v>130</v>
      </c>
      <c r="L281" s="1">
        <v>2018</v>
      </c>
      <c r="M281" s="1" t="s">
        <v>18</v>
      </c>
    </row>
    <row r="282" spans="1:13" ht="28.5">
      <c r="A282" s="1" t="str">
        <f t="shared" si="12"/>
        <v>2022-11-12</v>
      </c>
      <c r="B282" s="1" t="str">
        <f>"1415"</f>
        <v>1415</v>
      </c>
      <c r="C282" s="2" t="s">
        <v>447</v>
      </c>
      <c r="D282" s="2" t="s">
        <v>449</v>
      </c>
      <c r="E282" s="1" t="str">
        <f>"2022"</f>
        <v>2022</v>
      </c>
      <c r="F282" s="1">
        <v>1</v>
      </c>
      <c r="G282" s="1" t="s">
        <v>62</v>
      </c>
      <c r="I282" s="1" t="s">
        <v>17</v>
      </c>
      <c r="J282" s="4"/>
      <c r="K282" s="3" t="s">
        <v>448</v>
      </c>
      <c r="L282" s="1">
        <v>2022</v>
      </c>
      <c r="M282" s="1" t="s">
        <v>18</v>
      </c>
    </row>
    <row r="283" spans="1:13" ht="28.5">
      <c r="A283" s="1" t="str">
        <f t="shared" si="12"/>
        <v>2022-11-12</v>
      </c>
      <c r="B283" s="1" t="str">
        <f>"1530"</f>
        <v>1530</v>
      </c>
      <c r="C283" s="2" t="s">
        <v>447</v>
      </c>
      <c r="D283" s="2" t="s">
        <v>451</v>
      </c>
      <c r="E283" s="1" t="str">
        <f>"2022"</f>
        <v>2022</v>
      </c>
      <c r="F283" s="1">
        <v>2</v>
      </c>
      <c r="G283" s="1" t="s">
        <v>62</v>
      </c>
      <c r="I283" s="1" t="s">
        <v>17</v>
      </c>
      <c r="J283" s="4"/>
      <c r="K283" s="3" t="s">
        <v>450</v>
      </c>
      <c r="L283" s="1">
        <v>2022</v>
      </c>
      <c r="M283" s="1" t="s">
        <v>18</v>
      </c>
    </row>
    <row r="284" spans="1:13" ht="57.75">
      <c r="A284" s="1" t="str">
        <f t="shared" si="12"/>
        <v>2022-11-12</v>
      </c>
      <c r="B284" s="1" t="str">
        <f>"1730"</f>
        <v>1730</v>
      </c>
      <c r="C284" s="2" t="s">
        <v>452</v>
      </c>
      <c r="D284" s="2" t="s">
        <v>454</v>
      </c>
      <c r="E284" s="1" t="str">
        <f>"01"</f>
        <v>01</v>
      </c>
      <c r="F284" s="1">
        <v>5</v>
      </c>
      <c r="G284" s="1" t="s">
        <v>14</v>
      </c>
      <c r="I284" s="1" t="s">
        <v>17</v>
      </c>
      <c r="J284" s="4"/>
      <c r="K284" s="3" t="s">
        <v>453</v>
      </c>
      <c r="L284" s="1">
        <v>2020</v>
      </c>
      <c r="M284" s="1" t="s">
        <v>31</v>
      </c>
    </row>
    <row r="285" spans="1:13" ht="72">
      <c r="A285" s="1" t="str">
        <f t="shared" si="12"/>
        <v>2022-11-12</v>
      </c>
      <c r="B285" s="1" t="str">
        <f>"1800"</f>
        <v>1800</v>
      </c>
      <c r="C285" s="2" t="s">
        <v>455</v>
      </c>
      <c r="D285" s="2" t="s">
        <v>457</v>
      </c>
      <c r="E285" s="1" t="str">
        <f>"02"</f>
        <v>02</v>
      </c>
      <c r="F285" s="1">
        <v>6</v>
      </c>
      <c r="G285" s="1" t="s">
        <v>14</v>
      </c>
      <c r="H285" s="1" t="s">
        <v>201</v>
      </c>
      <c r="I285" s="1" t="s">
        <v>17</v>
      </c>
      <c r="J285" s="4"/>
      <c r="K285" s="3" t="s">
        <v>456</v>
      </c>
      <c r="L285" s="1">
        <v>2020</v>
      </c>
      <c r="M285" s="1" t="s">
        <v>134</v>
      </c>
    </row>
    <row r="286" spans="1:13" ht="57.75">
      <c r="A286" s="1" t="str">
        <f t="shared" si="12"/>
        <v>2022-11-12</v>
      </c>
      <c r="B286" s="1" t="str">
        <f>"1850"</f>
        <v>1850</v>
      </c>
      <c r="C286" s="2" t="s">
        <v>88</v>
      </c>
      <c r="E286" s="1" t="str">
        <f>"2022"</f>
        <v>2022</v>
      </c>
      <c r="F286" s="1">
        <v>220</v>
      </c>
      <c r="G286" s="1" t="s">
        <v>62</v>
      </c>
      <c r="J286" s="4"/>
      <c r="K286" s="3" t="s">
        <v>89</v>
      </c>
      <c r="L286" s="1">
        <v>0</v>
      </c>
      <c r="M286" s="1" t="s">
        <v>18</v>
      </c>
    </row>
    <row r="287" spans="1:13" ht="57.75">
      <c r="A287" s="1" t="str">
        <f t="shared" si="12"/>
        <v>2022-11-12</v>
      </c>
      <c r="B287" s="1" t="str">
        <f>"1900"</f>
        <v>1900</v>
      </c>
      <c r="C287" s="2" t="s">
        <v>458</v>
      </c>
      <c r="E287" s="1" t="str">
        <f>"02"</f>
        <v>02</v>
      </c>
      <c r="F287" s="1">
        <v>3</v>
      </c>
      <c r="G287" s="1" t="s">
        <v>14</v>
      </c>
      <c r="H287" s="1" t="s">
        <v>53</v>
      </c>
      <c r="I287" s="1" t="s">
        <v>17</v>
      </c>
      <c r="J287" s="4"/>
      <c r="K287" s="3" t="s">
        <v>459</v>
      </c>
      <c r="L287" s="1">
        <v>2019</v>
      </c>
      <c r="M287" s="1" t="s">
        <v>18</v>
      </c>
    </row>
    <row r="288" spans="1:14" ht="72">
      <c r="A288" s="7" t="str">
        <f t="shared" si="12"/>
        <v>2022-11-12</v>
      </c>
      <c r="B288" s="7" t="str">
        <f>"1930"</f>
        <v>1930</v>
      </c>
      <c r="C288" s="8" t="s">
        <v>460</v>
      </c>
      <c r="D288" s="8"/>
      <c r="E288" s="7" t="str">
        <f>" "</f>
        <v> </v>
      </c>
      <c r="F288" s="7">
        <v>0</v>
      </c>
      <c r="G288" s="7" t="s">
        <v>14</v>
      </c>
      <c r="H288" s="7"/>
      <c r="I288" s="7" t="s">
        <v>17</v>
      </c>
      <c r="J288" s="5" t="s">
        <v>490</v>
      </c>
      <c r="K288" s="6" t="s">
        <v>461</v>
      </c>
      <c r="L288" s="7">
        <v>2013</v>
      </c>
      <c r="M288" s="7" t="s">
        <v>93</v>
      </c>
      <c r="N288" s="7" t="s">
        <v>22</v>
      </c>
    </row>
    <row r="289" spans="1:14" ht="57.75">
      <c r="A289" s="7" t="str">
        <f t="shared" si="12"/>
        <v>2022-11-12</v>
      </c>
      <c r="B289" s="7" t="str">
        <f>"2030"</f>
        <v>2030</v>
      </c>
      <c r="C289" s="8" t="s">
        <v>367</v>
      </c>
      <c r="D289" s="8" t="s">
        <v>65</v>
      </c>
      <c r="E289" s="7" t="str">
        <f>" "</f>
        <v> </v>
      </c>
      <c r="F289" s="7">
        <v>0</v>
      </c>
      <c r="G289" s="7" t="s">
        <v>95</v>
      </c>
      <c r="H289" s="7" t="s">
        <v>96</v>
      </c>
      <c r="I289" s="7" t="s">
        <v>17</v>
      </c>
      <c r="J289" s="5" t="s">
        <v>508</v>
      </c>
      <c r="K289" s="6" t="s">
        <v>368</v>
      </c>
      <c r="L289" s="7">
        <v>2016</v>
      </c>
      <c r="M289" s="7" t="s">
        <v>18</v>
      </c>
      <c r="N289" s="7"/>
    </row>
    <row r="290" spans="1:13" ht="57.75">
      <c r="A290" s="1" t="str">
        <f t="shared" si="12"/>
        <v>2022-11-12</v>
      </c>
      <c r="B290" s="1" t="str">
        <f>"2215"</f>
        <v>2215</v>
      </c>
      <c r="C290" s="2" t="s">
        <v>462</v>
      </c>
      <c r="E290" s="1" t="str">
        <f>"00"</f>
        <v>00</v>
      </c>
      <c r="F290" s="1">
        <v>0</v>
      </c>
      <c r="G290" s="1" t="s">
        <v>95</v>
      </c>
      <c r="H290" s="1" t="s">
        <v>201</v>
      </c>
      <c r="I290" s="1" t="s">
        <v>17</v>
      </c>
      <c r="J290" s="4"/>
      <c r="K290" s="3" t="s">
        <v>463</v>
      </c>
      <c r="L290" s="1">
        <v>2019</v>
      </c>
      <c r="M290" s="1" t="s">
        <v>18</v>
      </c>
    </row>
    <row r="291" spans="1:13" ht="72">
      <c r="A291" s="1" t="str">
        <f t="shared" si="12"/>
        <v>2022-11-12</v>
      </c>
      <c r="B291" s="1" t="str">
        <f>"2345"</f>
        <v>2345</v>
      </c>
      <c r="C291" s="2" t="s">
        <v>464</v>
      </c>
      <c r="E291" s="1" t="str">
        <f>"00"</f>
        <v>00</v>
      </c>
      <c r="F291" s="1">
        <v>0</v>
      </c>
      <c r="G291" s="1" t="s">
        <v>14</v>
      </c>
      <c r="I291" s="1" t="s">
        <v>17</v>
      </c>
      <c r="J291" s="4"/>
      <c r="K291" s="3" t="s">
        <v>465</v>
      </c>
      <c r="L291" s="1">
        <v>2018</v>
      </c>
      <c r="M291" s="1" t="s">
        <v>31</v>
      </c>
    </row>
    <row r="292" spans="1:13" ht="72">
      <c r="A292" s="1" t="str">
        <f t="shared" si="12"/>
        <v>2022-11-12</v>
      </c>
      <c r="B292" s="1" t="str">
        <f>"2400"</f>
        <v>2400</v>
      </c>
      <c r="C292" s="2" t="s">
        <v>13</v>
      </c>
      <c r="E292" s="1" t="str">
        <f>"02"</f>
        <v>02</v>
      </c>
      <c r="F292" s="1">
        <v>14</v>
      </c>
      <c r="G292" s="1" t="s">
        <v>14</v>
      </c>
      <c r="H292" s="1" t="s">
        <v>15</v>
      </c>
      <c r="I292" s="1" t="s">
        <v>17</v>
      </c>
      <c r="J292" s="4"/>
      <c r="K292" s="3" t="s">
        <v>16</v>
      </c>
      <c r="L292" s="1">
        <v>2011</v>
      </c>
      <c r="M292" s="1" t="s">
        <v>18</v>
      </c>
    </row>
    <row r="293" spans="1:13" ht="72">
      <c r="A293" s="1" t="str">
        <f t="shared" si="12"/>
        <v>2022-11-12</v>
      </c>
      <c r="B293" s="1" t="str">
        <f>"2500"</f>
        <v>2500</v>
      </c>
      <c r="C293" s="2" t="s">
        <v>13</v>
      </c>
      <c r="E293" s="1" t="str">
        <f>"02"</f>
        <v>02</v>
      </c>
      <c r="F293" s="1">
        <v>14</v>
      </c>
      <c r="G293" s="1" t="s">
        <v>14</v>
      </c>
      <c r="H293" s="1" t="s">
        <v>15</v>
      </c>
      <c r="I293" s="1" t="s">
        <v>17</v>
      </c>
      <c r="J293" s="4"/>
      <c r="K293" s="3" t="s">
        <v>16</v>
      </c>
      <c r="L293" s="1">
        <v>2011</v>
      </c>
      <c r="M293" s="1" t="s">
        <v>18</v>
      </c>
    </row>
    <row r="294" spans="1:13" ht="72">
      <c r="A294" s="1" t="str">
        <f t="shared" si="12"/>
        <v>2022-11-12</v>
      </c>
      <c r="B294" s="1" t="str">
        <f>"2600"</f>
        <v>2600</v>
      </c>
      <c r="C294" s="2" t="s">
        <v>13</v>
      </c>
      <c r="E294" s="1" t="str">
        <f>"02"</f>
        <v>02</v>
      </c>
      <c r="F294" s="1">
        <v>14</v>
      </c>
      <c r="G294" s="1" t="s">
        <v>14</v>
      </c>
      <c r="H294" s="1" t="s">
        <v>15</v>
      </c>
      <c r="I294" s="1" t="s">
        <v>17</v>
      </c>
      <c r="J294" s="4"/>
      <c r="K294" s="3" t="s">
        <v>16</v>
      </c>
      <c r="L294" s="1">
        <v>2011</v>
      </c>
      <c r="M294" s="1" t="s">
        <v>18</v>
      </c>
    </row>
    <row r="295" spans="1:13" ht="72">
      <c r="A295" s="1" t="str">
        <f t="shared" si="12"/>
        <v>2022-11-12</v>
      </c>
      <c r="B295" s="1" t="str">
        <f>"2700"</f>
        <v>2700</v>
      </c>
      <c r="C295" s="2" t="s">
        <v>13</v>
      </c>
      <c r="E295" s="1" t="str">
        <f>"02"</f>
        <v>02</v>
      </c>
      <c r="F295" s="1">
        <v>14</v>
      </c>
      <c r="G295" s="1" t="s">
        <v>14</v>
      </c>
      <c r="H295" s="1" t="s">
        <v>15</v>
      </c>
      <c r="I295" s="1" t="s">
        <v>17</v>
      </c>
      <c r="J295" s="4"/>
      <c r="K295" s="3" t="s">
        <v>16</v>
      </c>
      <c r="L295" s="1">
        <v>2011</v>
      </c>
      <c r="M295" s="1" t="s">
        <v>18</v>
      </c>
    </row>
    <row r="296" spans="1:13" ht="72">
      <c r="A296" s="1" t="str">
        <f t="shared" si="12"/>
        <v>2022-11-12</v>
      </c>
      <c r="B296" s="1" t="str">
        <f>"2800"</f>
        <v>2800</v>
      </c>
      <c r="C296" s="2" t="s">
        <v>13</v>
      </c>
      <c r="E296" s="1" t="str">
        <f>"02"</f>
        <v>02</v>
      </c>
      <c r="F296" s="1">
        <v>14</v>
      </c>
      <c r="G296" s="1" t="s">
        <v>14</v>
      </c>
      <c r="H296" s="1" t="s">
        <v>15</v>
      </c>
      <c r="I296" s="1" t="s">
        <v>17</v>
      </c>
      <c r="J296" s="4"/>
      <c r="K296" s="3" t="s">
        <v>16</v>
      </c>
      <c r="L296" s="1">
        <v>2011</v>
      </c>
      <c r="M296"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2022-10-14T04:11:29Z</dcterms:created>
  <dcterms:modified xsi:type="dcterms:W3CDTF">2022-10-14T04:11:31Z</dcterms:modified>
  <cp:category/>
  <cp:version/>
  <cp:contentType/>
  <cp:contentStatus/>
</cp:coreProperties>
</file>