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80950" sheetId="1" r:id="rId1"/>
  </sheets>
  <definedNames/>
  <calcPr fullCalcOnLoad="1"/>
</workbook>
</file>

<file path=xl/sharedStrings.xml><?xml version="1.0" encoding="utf-8"?>
<sst xmlns="http://schemas.openxmlformats.org/spreadsheetml/2006/main" count="1753" uniqueCount="481">
  <si>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</si>
  <si>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</si>
  <si>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</si>
  <si>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</si>
  <si>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</si>
  <si>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</si>
  <si>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</si>
  <si>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</si>
  <si>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</si>
  <si>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</si>
  <si>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</si>
  <si>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</si>
  <si>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</si>
  <si>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</si>
  <si>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</si>
  <si>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</si>
  <si>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</si>
  <si>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</si>
  <si>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</si>
  <si>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</si>
  <si>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</si>
  <si>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</si>
  <si>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Mataranka</t>
  </si>
  <si>
    <t>Y</t>
  </si>
  <si>
    <t>Hermannsburg</t>
  </si>
  <si>
    <t>Coyote's Crazy Smart Science Show</t>
  </si>
  <si>
    <t>Professor Shawn Desaulniers says numbers are everywhere; can you solve a Rubiks cube?</t>
  </si>
  <si>
    <t>Math</t>
  </si>
  <si>
    <t>CANADA</t>
  </si>
  <si>
    <t xml:space="preserve">Aussie Bush Tales </t>
  </si>
  <si>
    <t>Elder Moort wanted goats milk to drink, he sent the boys into the gorges looking for a herd of goats. They brought back a billy goat. Elder Moort yelled out to the boys - 'This is not a milking goat!'</t>
  </si>
  <si>
    <t>Desert Billy Goats</t>
  </si>
  <si>
    <t>Waabiny Time</t>
  </si>
  <si>
    <t>Moorditj walang, good health is about looking after our bodies every day. It's solid koolangka!</t>
  </si>
  <si>
    <t>Health</t>
  </si>
  <si>
    <t>USA</t>
  </si>
  <si>
    <t>Raven's Quest</t>
  </si>
  <si>
    <t xml:space="preserve">a </t>
  </si>
  <si>
    <t>Wiingashk is an 11-year-old boy from Sault Ste. Marie, Ontario. He's Ojibwe. Wiingashk loves to hang out with his father and together they practice archery and go hunting in the bush.</t>
  </si>
  <si>
    <t>Wiingashk</t>
  </si>
  <si>
    <t xml:space="preserve">Wolf Joe </t>
  </si>
  <si>
    <t>Nina would rather rather play than work on preparing her jingle dress until she realizes she's almost out of time. Her friends carry out a rescue to help Nina save her dream of dancing at the pow-wow.</t>
  </si>
  <si>
    <t>Jingle Dress Mess</t>
  </si>
  <si>
    <t>Nanny Tuta</t>
  </si>
  <si>
    <t>It is late at night and it's dark at Nanny Tuta's place. The Fox is very afraid of the dark, but Tuta is brave - she will look up the darkness to catch it, so that Foxy can fall asleep peacefully.</t>
  </si>
  <si>
    <t>Darkness</t>
  </si>
  <si>
    <t>UNITED KINGDOM</t>
  </si>
  <si>
    <t xml:space="preserve">Spartakus And The Sun Beneath The Sea </t>
  </si>
  <si>
    <t>Tehrig, badly injured after crossing the interlayer tunnel again, returned to Arkadia. Delirious, he starts talking about pirates.</t>
  </si>
  <si>
    <t>Tehrig's Nightmare</t>
  </si>
  <si>
    <t>FRANCE</t>
  </si>
  <si>
    <t>Bushwhacked</t>
  </si>
  <si>
    <t xml:space="preserve">a w </t>
  </si>
  <si>
    <t>Kamil challenges Kayne to hug a sawfish, but to find it he must visit a place where darkness is king amidst waters alive with bull sharks and crocodiles.</t>
  </si>
  <si>
    <t>Sawfish</t>
  </si>
  <si>
    <t>Kayne and Kamil find out what a sea eagle supermarket is and learn the secret sea eagle dance with the Gubbi Gubbi before Kayne has to fly through the skies in this action packed Bushwhacked episode.</t>
  </si>
  <si>
    <t>Sea Eagles</t>
  </si>
  <si>
    <t>The Magic Canoe</t>
  </si>
  <si>
    <t>Nico doesn't listen to Viola's warnings and ends up losing his precious turquoise stone during the adventure. In the future, he promises to be more attentive to the advice of the greats.</t>
  </si>
  <si>
    <t>Boreal Safari</t>
  </si>
  <si>
    <t>QLD Murri Carnival Finals 2022</t>
  </si>
  <si>
    <t>NC</t>
  </si>
  <si>
    <t>Watch QLD Murri Carnival 2022 Finals at the Redcliffe Dolphins Moreton Daily Stadium as teams go head-to-head to become Murri Carnival champs.</t>
  </si>
  <si>
    <t>Men's Game 2</t>
  </si>
  <si>
    <t>Nrl WA Harmony Cup Finals 2022</t>
  </si>
  <si>
    <t>The biggest multicultural sports event in Western Australia where sports men and women come together to take part in the NRL WA’s Harmony Nines tournament.</t>
  </si>
  <si>
    <t>Men's Semi Final 2 - Perth Indigenous Vs Taranaki</t>
  </si>
  <si>
    <t>Women's Grand Final - Te Puru Vs Pikiao Warriors</t>
  </si>
  <si>
    <t xml:space="preserve">Rugby League 2022: Koori Knockout </t>
  </si>
  <si>
    <t>Relive all the magic of the 50th edition of the Koori Knockout - an unforgettable gathering of sport and culture.</t>
  </si>
  <si>
    <t>Girl's U17 Grand Final - Cabbage Tree Island V South Taree</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</si>
  <si>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</si>
  <si>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</si>
  <si>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</si>
  <si>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</si>
  <si>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Khalen Young: Hell Of A Ride</t>
  </si>
  <si>
    <t>The South Sydney Story</t>
  </si>
  <si>
    <t>The players are settling into bonding beautifully, but it isn't translating to the games.</t>
  </si>
  <si>
    <t>Nyoongar Footy Magic Bio Pics</t>
  </si>
  <si>
    <t>Neil Elvis 'Nicky' Winmar is a Nyoongar man who grew up in Pingelly, Western Australia. 349 games 1983 - 1999 South Fremantle, St Kilda, Western Bulldogs, Western Australia.</t>
  </si>
  <si>
    <t>Afl 2022: Ntfl Women's Under 18s</t>
  </si>
  <si>
    <t>All the action from the NTFL Women's Under 18s 2022 season.</t>
  </si>
  <si>
    <t>First Nations Indigenous Football Cup</t>
  </si>
  <si>
    <t>Catch all the action from the 2022 First Nations Indigenous Football Cup.</t>
  </si>
  <si>
    <t>Men's Semi 2 - SA All-Stars V Bunji Magic</t>
  </si>
  <si>
    <t>Songlines on Screen</t>
  </si>
  <si>
    <t>After years of haunting silence, Tom returns to his grandmother's country, seeking the permission of Lawmen to learn Dhambul, the Morning Star ceremony.</t>
  </si>
  <si>
    <t>Finding Mawiranga</t>
  </si>
  <si>
    <t>Spirit Talker</t>
  </si>
  <si>
    <t>Follow Mi'kmaq medium Shawn Leonard as he travels from coast to coast using his psychic abilities to connect the living with the dead and bring hope, healing, and closure to indigenous communities.</t>
  </si>
  <si>
    <t>Nitv News Update 2023</t>
  </si>
  <si>
    <t>The latest news from the oldest living culture, Join Natalie Ahmat and the team of NITV journalists for stories from an Indigenous perspective.</t>
  </si>
  <si>
    <t>Wild New Zealand</t>
  </si>
  <si>
    <t>Isolated since the time of the dinosaurs, New Zealand's wildlife has been left to its own devices - with surprising consequences.</t>
  </si>
  <si>
    <t>Cast Adrift</t>
  </si>
  <si>
    <t>Idris Elba's Fight School</t>
  </si>
  <si>
    <t xml:space="preserve"> </t>
  </si>
  <si>
    <t>Don't Give Up</t>
  </si>
  <si>
    <t>Buddy Guy - The Blues Chase The Blues Away</t>
  </si>
  <si>
    <t>Rogue</t>
  </si>
  <si>
    <t>MA</t>
  </si>
  <si>
    <t xml:space="preserve">h </t>
  </si>
  <si>
    <t>"Rogue" centers on a cynical U.S. travel writer who goes on a river cruise captained by a tough Australian woman and finds himself among a group of people stranded on a tidal mud island. There, they are stalked by a giant crocodile.</t>
  </si>
  <si>
    <t>Palm Valley</t>
  </si>
  <si>
    <t>Anzac Hill</t>
  </si>
  <si>
    <t>Celebrated artists Sonny Assu and Dionne Paul make art and show us how fascinating the world of colours and design can be.</t>
  </si>
  <si>
    <t>Science Of Art</t>
  </si>
  <si>
    <t>The children go down to the river to catch some mud crabs for dinner. Boya rescues a Joey kangaroo and makes a new friend. All their hard work is wasted as the mud crabs all get away except for one.</t>
  </si>
  <si>
    <t>Boya's Pet Mud Crab</t>
  </si>
  <si>
    <t>Kedala, day-time for the ngaangk, the sun and kedalak, night-time is when the miyak the moon comes out.</t>
  </si>
  <si>
    <t>Day And Night</t>
  </si>
  <si>
    <t>Skawennahawi is a 9-year-old Mohawk girl from Ottawa, Ontario. She loves to hang out with her best friend, Eliane, and together they go to swim team practice and make a delicious Shepherd's Pie.</t>
  </si>
  <si>
    <t>Skawennahawi</t>
  </si>
  <si>
    <t>Wolf Joe</t>
  </si>
  <si>
    <t>When Joe and his friends forget Mishoom's message and pick too many crabapples, the baskets tip over and roll downhill.</t>
  </si>
  <si>
    <t>Crabby Apples</t>
  </si>
  <si>
    <t>Today there is a music in the house - Tuta and the Fox are dancing. Their friend Fennec has a nice game in mind... Will you play along?</t>
  </si>
  <si>
    <t>Dance And Freeze</t>
  </si>
  <si>
    <t>In the ruins of the first city of Arkadia, built just after the great cataclysm, our heroes search for records of the creation of the Shagma.</t>
  </si>
  <si>
    <t>Kayne and Kamil meet the cast of mantas, dolphins, soldier crabs and turtles in Kayne's quest to help the endangered dugong from the threat of extinction in this important episode of Bushwhacked!</t>
  </si>
  <si>
    <t>Dugong</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</si>
  <si>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</si>
  <si>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</si>
  <si>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</si>
  <si>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</si>
  <si>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Shortland Street</t>
  </si>
  <si>
    <t>Drew is taken aback when Harper announces she is popping into the hospital to do some paperwork. She assures him it's not a big deal. But once Harper is there, she can't resist jumping in to help out.</t>
  </si>
  <si>
    <t>NEW ZEALAND</t>
  </si>
  <si>
    <t>The Cook Up With Adam Liaw</t>
  </si>
  <si>
    <t>It's Refugee week, to start the week off, Adam, Bavan Foods owner Krishna Vijitha and, Iranian refugee and senior client chef at The House Of Welcome Alieyah Tooba.</t>
  </si>
  <si>
    <t>Refugee: Our Own Cuisine</t>
  </si>
  <si>
    <t>Kamil challenges Kayne to rescue a venomous, temperamental King Brown snake - and the King Brown is not too happy about it!</t>
  </si>
  <si>
    <t>King Brown Snake</t>
  </si>
  <si>
    <t>Harding Dam</t>
  </si>
  <si>
    <t>Trying for the dam again, the Red Dirt Riders set off on country tracks to reach their destination.</t>
  </si>
  <si>
    <t>When Buddy sets out to find a crow feather just like his father did as a kid he finds it challenging until he applies a clever strategy to earn his feather, which makes his father proud.</t>
  </si>
  <si>
    <t>Little Bear Chief</t>
  </si>
  <si>
    <t>Tales Of The Moana</t>
  </si>
  <si>
    <t>Tuna is the Samoan word for Eel, and Tuna is the nastiest fish in the whole moana.  When humans arrive with a boat load of litter, will Tuna finally become a hero?</t>
  </si>
  <si>
    <t>Waisale The Whale Whisperer</t>
  </si>
  <si>
    <t>SAMOA</t>
  </si>
  <si>
    <t>Grace Beside Me</t>
  </si>
  <si>
    <t>Fuzzy and Tui learn that sometimes what you wish for is right at home.</t>
  </si>
  <si>
    <t>Hangi Sleep Over</t>
  </si>
  <si>
    <t>After freeing the prisoners, Spartakus heads for Arkadia. There, the meaning of the oracle is finally revealed and for Bob and Rebecca, it's almost time to finally go home.</t>
  </si>
  <si>
    <t>To Elsewehere And Tomorrow</t>
  </si>
  <si>
    <t xml:space="preserve">Our Stories </t>
  </si>
  <si>
    <t>Being in the wrong place at the wrong time put Howie in the prison system for seven years. On lifetime parole, Howie shares his story and his struggles of readjusting back into society.</t>
  </si>
  <si>
    <t>Stuck In Time</t>
  </si>
  <si>
    <t xml:space="preserve">q </t>
  </si>
  <si>
    <t>A short film about two cousins who go butterfishing at Point Pearce in South Australia.They reconnect with family, talk history and find out who gets the biggest catch.</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</si>
  <si>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</si>
  <si>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</si>
  <si>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</si>
  <si>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</si>
  <si>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Barkinji - Ngyiampaa - Mutthi Mutthi Country - Mungo NSW</t>
  </si>
  <si>
    <t>Arctic Secrets</t>
  </si>
  <si>
    <t>Devon Island is the largest uninhabited island in the world. It's so remote and forbidding that when scientists wanted to simulate living conditions on Mars, they chose Devon.</t>
  </si>
  <si>
    <t>Devon Island: Land Of Ice</t>
  </si>
  <si>
    <t>The Blinding Of Isaac Woodard</t>
  </si>
  <si>
    <t>In 1946, Isaac Woodard was pulled from a bus for arguing with the driver. The local chief of police savagely beat him, leaving him unconscious and permanently blind.</t>
  </si>
  <si>
    <t>She Shears</t>
  </si>
  <si>
    <t xml:space="preserve">a l w </t>
  </si>
  <si>
    <t>She Shears follows five charismatic female shearers on their journey towards the world championship of shearing: The Golden Shears.</t>
  </si>
  <si>
    <t>A Wetland For Te Waihora</t>
  </si>
  <si>
    <t>Ahuriri Lagoon was once an open body of water stretching to the hills and surrounded by a rich wetland, which had been a significant place and mahinga kai/food resource for the local iwi/tribe.</t>
  </si>
  <si>
    <t>White Noise</t>
  </si>
  <si>
    <t>M</t>
  </si>
  <si>
    <t xml:space="preserve">l </t>
  </si>
  <si>
    <t>The documentary, White Noise, questions the absence of Aboriginal and Torres Strait Islander presence in commercial television drama and asks our creatives...why are  Australian soap operas so white?</t>
  </si>
  <si>
    <t>Maningrida</t>
  </si>
  <si>
    <t>Stanley Chasm</t>
  </si>
  <si>
    <t>Isa celebrates the awesome accomplishments of Senator Lillian Dyck, a neuroscientist, and we learn how to make glue out of milk!</t>
  </si>
  <si>
    <t>Chemistry</t>
  </si>
  <si>
    <t>Aussie Bush Tales</t>
  </si>
  <si>
    <t>The children go swimming in the billabong, not realising a crocodile is lurking in the water. The crocodile chases after Jarra and a turtle and Jarra grabs hold of a tree branch and pulls himself up.</t>
  </si>
  <si>
    <t>Billabong Ripple</t>
  </si>
  <si>
    <t>Kwort Kwobikin, to celebrate is deadly! Moort madja, family get-togethers are deadly!</t>
  </si>
  <si>
    <t>Celebrate</t>
  </si>
  <si>
    <t>Myles is a 10-year-old Ojibwe boy from Brandon, Manitoba. He demonstrates how to make a dream catcher with his sisters and, while at school, how to build a traditional drum from hide and wood.</t>
  </si>
  <si>
    <t>Myles</t>
  </si>
  <si>
    <t>When Joe finds a small carved owl he knows that it must belong to someone in Turtle Bay but because he wants to keep it he is reluctant to search for the carving's owner.</t>
  </si>
  <si>
    <t>Finders Keepers</t>
  </si>
  <si>
    <t>Nanny Tuta loves to sing and her friend the Fox has composed a nice song for her - 'Tuta's song'. Listen to it and sing along!</t>
  </si>
  <si>
    <t>Nanny Tuta Song</t>
  </si>
  <si>
    <t>Tehrig falls victim to the 'song of the machine', an ancient cyber trap that shuts down all of his functions.</t>
  </si>
  <si>
    <t>Holiday Fever</t>
  </si>
  <si>
    <t>Kayne and Kamil brave shark infested waters, dodge salt-water crocodiles and come face to face with venomous sea snakes before meeting the box jellyfish!</t>
  </si>
  <si>
    <t>Box Jellyfish</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</si>
  <si>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</si>
  <si>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</si>
  <si>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</si>
  <si>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</si>
  <si>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Yarning Culture Through Film</t>
  </si>
  <si>
    <t>Birpai - Wauchope - Bindi</t>
  </si>
  <si>
    <t xml:space="preserve">My Survival As An Aboriginal </t>
  </si>
  <si>
    <t>Essie Coffey, a black activist and musician, shows the conflicts of living as an Aboriginal under white domination.</t>
  </si>
  <si>
    <t>When Cece reminds TK he is due to start radiotherapy tomorrow, she's stung by his gruff response - driven by his secret guilt over Te Rongopai.</t>
  </si>
  <si>
    <t>Adam and guests Ethiopian refugee Sara Taddasse and Burmese refugee Sally Win are in the Cook Up kitchen to create VIP,very important plate, dishes.</t>
  </si>
  <si>
    <t>Refugee: Vip</t>
  </si>
  <si>
    <t xml:space="preserve"> Red Dirt Riders</t>
  </si>
  <si>
    <t>The Pilbara's first traffic jam forms during riding practice before a trip to the marsh. Living proof of the dangers of riding on country.</t>
  </si>
  <si>
    <t>A friend's glider is damaged and the pals are sure Hank can fix it but when the powerful launcher he makes sends it on a wild flight they must use their speedy skills to rescue the runaway plane.</t>
  </si>
  <si>
    <t>Turtle Bay Flyers</t>
  </si>
  <si>
    <t xml:space="preserve">Tales Of The Moana </t>
  </si>
  <si>
    <t>Waisale is a human boy with a best friend called Popo - who happens to be a whale! But what can a boy like Waisale do when his BFF is in danger?</t>
  </si>
  <si>
    <t>Motiktik The Fisherman</t>
  </si>
  <si>
    <t>Fuzzy and her class visit Lola's Forest but when they get separated they learn a powerful lesson.</t>
  </si>
  <si>
    <t>Grace</t>
  </si>
  <si>
    <t>In the mountains, our heroes discover the entrance to a temple. They are greeted by a large priest wearing a mask with the head of a bird.</t>
  </si>
  <si>
    <t>This film explores the dilemma of what to do with McMillan's Stick, the walking cane owned by the explorer and mass murderer Angus McMillan of Gippsland, Victoria.</t>
  </si>
  <si>
    <t>McMillan's Stick</t>
  </si>
  <si>
    <t>The story of Uncle Willie Thaiday, a hard-working father who defiantly stood up for the rights of his family during the oppressive Protectionist Act in Queensland during the 1940s and 1950s.</t>
  </si>
  <si>
    <t>Uncle Willie</t>
  </si>
  <si>
    <t xml:space="preserve">Indian Country Today </t>
  </si>
  <si>
    <t>Native American News</t>
  </si>
  <si>
    <t>The Western Arctic's mammoth Mackenzie Delta is the second largest in North America after the Mississippi. It is a biological transition zone - from the boreal forest to the ever frozen tundra.</t>
  </si>
  <si>
    <t>Delta Discoveries</t>
  </si>
  <si>
    <t xml:space="preserve">Moko </t>
  </si>
  <si>
    <t>Moko is perceived as 'fashionable' to some. Celebrities and tauiwi take up moko and the kupu 'kirituhi' emerged. What is the right way for tauiwi to engage with moko?</t>
  </si>
  <si>
    <t>Fashion And Tauiwi</t>
  </si>
  <si>
    <t>True North Calling</t>
  </si>
  <si>
    <t>A third-generation fisherman on Great Slave Lake, Shawn Buckley, passes on traditions to his young son, while in Whitehorse, a pair of organic farmers live entirely off the grid in a yurt.</t>
  </si>
  <si>
    <t>Living Off The Land</t>
  </si>
  <si>
    <t>The Last Land - Gespe'gewa'gi</t>
  </si>
  <si>
    <t xml:space="preserve">100km away from Listuguj, Mi'gmaq guides are welcoming veterans to a salmon fishing retreat at the Kedgwick Lodge. </t>
  </si>
  <si>
    <t>Hunting Aotearoa</t>
  </si>
  <si>
    <t>Howie's in the mighty Waikato with sharpshooter Owen Robinson and friends on opening day of Duck Shooting Season, plus we catch up with a soon-to-be-married couple on the hunt for fallow deer.</t>
  </si>
  <si>
    <t>Eureka-Wairakei</t>
  </si>
  <si>
    <t>Wellington Paranormal</t>
  </si>
  <si>
    <t xml:space="preserve">s </t>
  </si>
  <si>
    <t>When a not-so-young 'girl' goes missing, O'Leary and Minogue search for her on the mysterious Sales Island run by a weird, goat-worshipping cult.</t>
  </si>
  <si>
    <t>One Thousand Ropes</t>
  </si>
  <si>
    <t>When a father reconnects with his estranged teenage daughter, he is given a rare chance to reshape the future of his family in unexpected ways. (Frankie Adams, Uelese Petaia).</t>
  </si>
  <si>
    <t>Ballooning</t>
  </si>
  <si>
    <t>Katherine Gorge</t>
  </si>
  <si>
    <t>Isa asks what can we learn from rivers while our Science Questers explore how rivers as an important part of food systems and travel today and for our ancestors.</t>
  </si>
  <si>
    <t>Rivers</t>
  </si>
  <si>
    <t>Moort the Elder is hungry for boiled emu eggs and sends the children to find some. The children come back empty-handed so he shows them how to find them. They arrive too late the eggs are hatching.</t>
  </si>
  <si>
    <t>Boiled Emu Eggs</t>
  </si>
  <si>
    <t>Noongar people have been solid tool makers for a long, long time. Karli, the boomerang and kitj, the spear are very useful tools.</t>
  </si>
  <si>
    <t>Traditional Tools</t>
  </si>
  <si>
    <t>Alexciia is a 9-year-old girl from the Blackfoot Nation. She lives in Calgary, Alberta. Alexciia loves to dance and she demonstrates a jingle dance and a hoop dance.</t>
  </si>
  <si>
    <t>Alexciia</t>
  </si>
  <si>
    <t>Buddy is so nervous around a new puppy, his fear turns a simple dog walking mission into a wild chase. chase. But when he sees the big pup is headed for danger he faces his fear and saves the day!</t>
  </si>
  <si>
    <t>Puppy Pile</t>
  </si>
  <si>
    <t>Nanny Tuta and the Fox play shopping. The Fox wants to buy herself a car. Which car will Foxy choose and won't it be too big for her?</t>
  </si>
  <si>
    <t>Shop</t>
  </si>
  <si>
    <t>Rebecca ventures into the world of Alice in Wonderland. For their part, the pirates go on a sleep hunt.</t>
  </si>
  <si>
    <t>Dodo</t>
  </si>
  <si>
    <t>Bungy jumping from high above the rainforest to plunging deep within, Kayne comes face to face with an ill tempered whistling tarantula in this episode of Bushwhacked about facing your fears!</t>
  </si>
  <si>
    <t>Tarantula</t>
  </si>
  <si>
    <t>Nico has a bad cold and cannot participate in the fun adventure. In the end, he realizes that imagination is a wonderful power that he can use whenever he wants!</t>
  </si>
  <si>
    <t>Nico's Book</t>
  </si>
  <si>
    <t>Birpai - Port Macquarie - Maragi Yuli - Ngurragu</t>
  </si>
  <si>
    <t>Milpirri - Winds Of Change</t>
  </si>
  <si>
    <t>Wanta is an initiated Warlpiri man who shares a deeply refreshing perspective on the challenges for his remote community in Central Australia.</t>
  </si>
  <si>
    <t xml:space="preserve">a s </t>
  </si>
  <si>
    <t>Chris is pleased to mend fences with TK , who opens up about starting radiotherapy - though his secret guilt about Te Rongopai is making TK keep Cece at arm's length.</t>
  </si>
  <si>
    <t>Afghan refugee and owner of Zac's Great Food Zac Zikiriya, and advocate for refugee and migrant women Rosemary Kariuki join Adam in the Cook Up kitchen to create some nutty inspired dishes.</t>
  </si>
  <si>
    <t>Refugee: In A Nutshell</t>
  </si>
  <si>
    <t>Kayne challenges Kamil to 5 mission in 24 hours in and around Sydney in a frantic race against the clock episode of Bushwhacked!</t>
  </si>
  <si>
    <t>Urban Animals</t>
  </si>
  <si>
    <t>Red Dirt Riders</t>
  </si>
  <si>
    <t>Near a ghost town on the coast, a famous red dog is resting in peace after an adventurous life. To visit his memorial the Red Dirt Riders must brave the Ngurin River crossing.</t>
  </si>
  <si>
    <t>Bajinhurrba</t>
  </si>
  <si>
    <t>Pilot Adventure Sue flies the friends to a remote location where she teaches them tracking skills but she loses the airplane keys so Nina must use her special lynx-like abilities to get them home.</t>
  </si>
  <si>
    <t>Making Tracks</t>
  </si>
  <si>
    <t>Losi is the best fisherman in the whole Moana, who also happens to be a very naughty Giant.</t>
  </si>
  <si>
    <t>Fuzzy learns that if she doesn't respect her gift, she will lose it.</t>
  </si>
  <si>
    <t>In the jungle, our heroes accompany Ma-Toot, who is looking for her son, Thot. Meanwhile, not far from there, pirates are working to restore an old park of attractions.</t>
  </si>
  <si>
    <t>Mama Thot</t>
  </si>
  <si>
    <t>Our Stories</t>
  </si>
  <si>
    <t>Artist Peter Waples-Crowe feels pushed to the outer of Aboriginal culture because he's queer. He tackles questions of identity, collaborates on genderless fashion and opens his solo exhibition.</t>
  </si>
  <si>
    <t>Inside Out</t>
  </si>
  <si>
    <t>Gunditjamara man and artist Chris Austin has been in and out of prison all of his life. This time is the longest he's been out and it's because he's found a new path in The Torch programme.</t>
  </si>
  <si>
    <t>Chris's Torch</t>
  </si>
  <si>
    <t>Living Black</t>
  </si>
  <si>
    <t>Sonny Bill Williams is the ultimate sportsman. He's played NRL, Rugby Union and now dominates the boxing ring. Karla Grant speaks to Williams about his life, career and why he chose to go into boxing.</t>
  </si>
  <si>
    <t>Sonny Bill Williams - Ultimate Sportsman</t>
  </si>
  <si>
    <t>A slow TV showcase of the stunning landscapes found in Madi Madi, Dadi Dadi and Nganguruku Country along the waters of the Murrumbidgee River.</t>
  </si>
  <si>
    <t>Murrumbidgee River - Madi Madi, Dadi Dadi &amp; Nganguruku Country</t>
  </si>
  <si>
    <t>Nunavik, meaning 'Great Land', is bigger than California. It is a pristine wilderness of water, forest, and tundra, and home to the Inuit of Northern Quebec.</t>
  </si>
  <si>
    <t>Fall On The Tundra</t>
  </si>
  <si>
    <t>Ice Cowboys</t>
  </si>
  <si>
    <t>Back in Alaska, it's three months since Jennifer died, Lance has been alone with the kids. Although he knows there are some things only a mother can provide, he is starting to feel better.</t>
  </si>
  <si>
    <t>First Australians</t>
  </si>
  <si>
    <t>Supported by pastoralists keen to make their fortune, the homicidal police officer Constable Willshire, brings mayhem to the Arrernte nation in Central Australia.</t>
  </si>
  <si>
    <t>There Is No Other Law</t>
  </si>
  <si>
    <t>Ray Charles: Live At The Montreux</t>
  </si>
  <si>
    <t>Alice Dunes</t>
  </si>
  <si>
    <t>Arnhern Land</t>
  </si>
  <si>
    <t>We meet with Indigenous fishermen who teach us about respectfully living by the ocean.</t>
  </si>
  <si>
    <t>Life By The Ocean</t>
  </si>
  <si>
    <t>Elder Moort is sleeping in his humpy when he hears a noise behind a bush and sends the children to find out what is making the noise. The children find a cave and are chased by a black boar.</t>
  </si>
  <si>
    <t>Do you feel djoorabiny, do you feel happy? Or do you feel menditj, do you feel sick? Make sure you share how you feel with someone who cares. It's moorditj koolangka!</t>
  </si>
  <si>
    <t>Feelings</t>
  </si>
  <si>
    <t>Phenix is an 8-year-old Mi'kmaq boy from Gesgapegiag, Quebec. He helps out at his grandparents' sugar shack making maple syrup from sap and he shows us how it's done.</t>
  </si>
  <si>
    <t>Phenix</t>
  </si>
  <si>
    <t>The trio invent their own sports competition but Joe becomes focused on winning until Buddy reminds them it's about fun as a team.</t>
  </si>
  <si>
    <t>Power Of Three</t>
  </si>
  <si>
    <t>Do you know what is Tuta's favourite game? It's Hide and seek! Nanny Tuta is playing Hide and seek with three butterflies. Help her find them!</t>
  </si>
  <si>
    <t>Hide And Seek</t>
  </si>
  <si>
    <t>A ship without sails, adrift, an unconscious passenger... this navigator is rescued by our hero is Ulysses!</t>
  </si>
  <si>
    <t>Kamil challenges Kayne to snaffle an egg from beneath a roosting emu using traditional Wiradjuri methods in one of Bushwhacked's strangest missions yet!</t>
  </si>
  <si>
    <t>Emu</t>
  </si>
  <si>
    <t>Julie sees Viola hugging Pam and calling her her little treasure. She imagines that her aunt prefers Pam!</t>
  </si>
  <si>
    <t>Dunghutti - Kempsey - Bye Bye Flower</t>
  </si>
  <si>
    <t>Trading Cultures</t>
  </si>
  <si>
    <t>Three artists from Makassar, Indonesia and three artists from Yirrkala, East Arnhem Land reconnect a 400 year old trade relationship through art.</t>
  </si>
  <si>
    <t>Picking up on the tension between Nicole and Maeve over Robert's surgery, Leanne warns Nicole not to neglect the emotional health of her relationship.</t>
  </si>
  <si>
    <t>In the Cook Up kitchen, we have Lentil As Anything owner and creator Shanaka Fernando and chef colleague and Sri Lankan refugee Chandra Kanapathipillai to create their ultimate curries with Adam.</t>
  </si>
  <si>
    <t>Refugee: Curry</t>
  </si>
  <si>
    <t>Weymul is a safe place to ride with lots of tracks and stories. The Red Dirt Riders visit a shearer's shed where a mysterious spirit of the country lives.</t>
  </si>
  <si>
    <t>Weymul</t>
  </si>
  <si>
    <t>Joe is sure he'll win the sports competition with Mishoom as his partner but when it turns out he's with Kookum he tries to win alone until a canoe rescue reminds him to use teamwork.</t>
  </si>
  <si>
    <t>Team Supreme</t>
  </si>
  <si>
    <t>Fa'ata is the last mermaid left in the entire Moana - and this episode of Tales of the Moana reveals how you might be able to see her with your own eyes!</t>
  </si>
  <si>
    <t>Fuzzy's premonitions and Pop's search for his Ancestors threaten Harmony day.</t>
  </si>
  <si>
    <t>Blackbird</t>
  </si>
  <si>
    <t>Our heroes return to the frozen layer of Icelandis, intent on unlocking the secret of the ghost ship. Embarking alone, Spartakus finally goes  to meet the mysterious captain.</t>
  </si>
  <si>
    <t>Gateway To Dawn</t>
  </si>
  <si>
    <t>A day in the life of Carol George, a Wurundjeri/Bidawel singer-songwriter-rapper, YouTube sensation, mother of five and survivor of domestic violence, as she juggles motherhood and music-making.</t>
  </si>
  <si>
    <t>Rapping It Up</t>
  </si>
  <si>
    <t>Lavene, a Wankangurru/Adnyamathanha woman, is stuck in Community life and the unrelenting demands of people until a chance encounter with a travelling mentor changes her direction.</t>
  </si>
  <si>
    <t>The 77 Percent</t>
  </si>
  <si>
    <t>Africa is home to a large number of youth as they constitute 77 per cent of the continent's population. A few ambitious youngsters come together to share their vision for the continent's future.</t>
  </si>
  <si>
    <t>GERMANY</t>
  </si>
  <si>
    <t>Barkinji Country - The Barkaa NSW</t>
  </si>
  <si>
    <t>On the north-east coast of Baffin Island, in Canada's Arctic, lies Ninginganiq, a blustery wilderness where only the intrepid travel.</t>
  </si>
  <si>
    <t>Wild Seas</t>
  </si>
  <si>
    <t xml:space="preserve">Going Places With Ernie Dingo </t>
  </si>
  <si>
    <t>Ernie visits the Great Ocean Road and catches up with a local gunditjmara Kirrae Whurrong song man. He meets a passionate foodologist and spends time with an entrepreneur with a taste for adventure.</t>
  </si>
  <si>
    <t>Great Ocean Road</t>
  </si>
  <si>
    <t xml:space="preserve">True Colours </t>
  </si>
  <si>
    <t xml:space="preserve">a l v </t>
  </si>
  <si>
    <t>News of Mariah's death has reached the community. Mariah's family gather on the outskirts of town for Sorry Business. With Nick by her side, Toni observes the ceremony from a distance.</t>
  </si>
  <si>
    <t>The Dead Lands</t>
  </si>
  <si>
    <t xml:space="preserve">a v </t>
  </si>
  <si>
    <t>After his tribe is slaughtered through an act of treachery, the teenage son of a slain Maori chieftain looks to avenge his father's murder and bring peace and honor to the souls of his loved ones.</t>
  </si>
  <si>
    <t xml:space="preserve">Elsta Foy </t>
  </si>
  <si>
    <t>The story of a true maverick and renaissance woman Elsta Foy, a Walman Yawuru Elder of Broome and a pioneer of Indigenous health services, who became the first Indigenous health worker trained in WA.</t>
  </si>
  <si>
    <t>Todd River</t>
  </si>
  <si>
    <t>Kakadu</t>
  </si>
  <si>
    <t>Isa, our awesome youth host, welcomes us to Our Great Blue World - and did you know the Oceans make up 70% of Mother Earth!</t>
  </si>
  <si>
    <t>Our Great Blue World</t>
  </si>
  <si>
    <t>The children walk to the coast to enjoy some oyster pearl meat. They are walking for days then finally see the sandy beaches for the first time. Here they find a black pearl and turtle nest.</t>
  </si>
  <si>
    <t>Turtles Nest</t>
  </si>
  <si>
    <t>There are maar keny bonar, six seasons. Birak is hot time, time for djiba-djobaliny, swimming time.</t>
  </si>
  <si>
    <t>Seasons And Weather</t>
  </si>
  <si>
    <t>.Gracyn is an 11-year-old Metis girl from Duck Bay, Manitoba. Gracyn is a fabulous square dancer and designs and sews the costumes for her dance troupe.</t>
  </si>
  <si>
    <t>Gracyn</t>
  </si>
  <si>
    <t>Hoping to win the local art contest each of the trio search for something interesting in nature to paint.</t>
  </si>
  <si>
    <t>Painting Party</t>
  </si>
  <si>
    <t>The Fox is getting ready for her first day at kindergarten and Nanny Tuta is helping her to pack her bag. Will Foxy need sportswear and rubber boots? Maybe some chestnuts?</t>
  </si>
  <si>
    <t>First Day Of School</t>
  </si>
  <si>
    <t>Kayne's challenge? To race the biggest fish in the world, the Whale Shark at the stunning Ningaloo Reef in WA, problem is, they're a little harder to find than first expected.</t>
  </si>
  <si>
    <t>Whale Shark</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</si>
  <si>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</si>
  <si>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</si>
  <si>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</si>
  <si>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</si>
  <si>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Thungutti - Bellbrook - Nulla Creek</t>
  </si>
  <si>
    <t>The hugely popular Kiwi soap is set around the goings-on at a fictional Auckland hospital, and has a reputation for dealing with complex social issues in an inclusive and engrossing way.</t>
  </si>
  <si>
    <t>To round out our refugee week, the Cook Up kitchen and Adam host soccer legend and refugee advocate Craig Foster and Yemen refugee Fatima Awad Ali Salim to create dishes inspired by Yemen.</t>
  </si>
  <si>
    <t>Refugee: Yemen</t>
  </si>
  <si>
    <t>Bogged</t>
  </si>
  <si>
    <t>The Ngurin River runs to the coast but is often dry. On a rare rainy day, the Red Dirt Riders want to see how much water is in the dam.</t>
  </si>
  <si>
    <t>Nina's special gift for Kookum is taken from her and when she must decide whether to chase the culprit or rescue Smudge the puppy from a rooftop, she makes the right choice.</t>
  </si>
  <si>
    <t>Birthday Surprise</t>
  </si>
  <si>
    <t>Alulelei is a terrible fisherman, but boy can he sing.  One day someone very important vanishes and Alulelei must figure out how the stars will help bring them home.</t>
  </si>
  <si>
    <t>Lani The Dolphin Girl</t>
  </si>
  <si>
    <t>Fuzzy is haunted by her Uncle Lefty, leaving her with a moral dilemma that threatens her friendship with Tui.</t>
  </si>
  <si>
    <t>Catch Your Death</t>
  </si>
  <si>
    <t>Our heroes are back in Arkadia, discouraged at not having discovered the second Orichalcum.</t>
  </si>
  <si>
    <t>Kaizi has been producing premium unrefined coconut oil for over 30 years. Now the owner of a thriving family business, Kaizi shares his family's story of continuing a cultural legacy.</t>
  </si>
  <si>
    <t>The Ibarra brothers from Indigibee Bee Rescue open their backyards to share the wonderful world of native bees they rehabilitate and relocate using traditional Indigenous practices.</t>
  </si>
  <si>
    <t>Nitv News: Nula 2023</t>
  </si>
  <si>
    <t>The latest news from the oldest living culture, join Natalie Ahmat and the team of NITV journalists for stories from an Indigenous perspective.</t>
  </si>
  <si>
    <t xml:space="preserve">Bamay </t>
  </si>
  <si>
    <t>This episode of Bamay showcases beautiful Arrernte and Warlpiri Country - with locations such as Mparntwe Alice Springs and the Ellery Creek Big Hole.</t>
  </si>
  <si>
    <t>Walpiri Country - Tanami Desert</t>
  </si>
  <si>
    <t>This episode of Bamay showcases beautiful Arrernte and Warlpiri Country, with locations such as Mparntwe Alice Springs and the Ellery Creek Big Hole.</t>
  </si>
  <si>
    <t>Arrernte Country - Mparntwe Alice Springs</t>
  </si>
  <si>
    <t>At the mighty Hudson Bay the Arctic extends its icy reach deep into the North American continent. Life here is driven by  extreme cold conditions which make Hudson Bay unique.</t>
  </si>
  <si>
    <t>Rhythm Of The Bay</t>
  </si>
  <si>
    <t>Hunt For The Wilderpeople</t>
  </si>
  <si>
    <t>This comedy-drama, written and directed by Taika Waititi, follows a defiant young city kid who finds himself on the run with his cantankerous foster uncle in the wild New Zealand bush. (Sam Neill)</t>
  </si>
  <si>
    <t xml:space="preserve">Going Places With Ernie Dingo  </t>
  </si>
  <si>
    <t>Ernie visits Jindabyne in New South Wales and goes angling with a trout fisherman, riding with a horse lover, and drops in on a very talented sculptor all living their mountain change.</t>
  </si>
  <si>
    <t>Jindabyne</t>
  </si>
  <si>
    <t>My Life As I Live It</t>
  </si>
  <si>
    <t>An update on the film "My Survival As An Aboriginal", made in 1978. It shows how life has changed for the Aboriginal community of Brewarrina, far north west NSW.</t>
  </si>
  <si>
    <t>Songlines</t>
  </si>
  <si>
    <t>Steve Jamijinpa Patrick embarks on an epic journey to rediscover the secrets of how to make rain, Warlpiri-style.</t>
  </si>
  <si>
    <t>Ngapa Jukurrpa - Water Songline</t>
  </si>
  <si>
    <t>Niminjarra</t>
  </si>
  <si>
    <t>'Niminjarra' is a story owned by Warnman people of the Great Sandy Desert in WA. Two young men decided not to go to a higher Law ceremony and turned themselves into snakes.</t>
  </si>
  <si>
    <t>Ooraminna</t>
  </si>
  <si>
    <t>Our Youth Host, Isa and our Science Questers are inspired by the leadership of T'Sou-Ke Nation and other First Nations bringing Solar Power to their communities.</t>
  </si>
  <si>
    <t>Solar Power</t>
  </si>
  <si>
    <t>The children go down to the Paperbark Billabong hoping to see the strange creature which the Elder Moort tells them lives in the water. Moort describes the noise made by the creature as 'Baoloo-oo'.</t>
  </si>
  <si>
    <t>Billabong Baoloo-Oo</t>
  </si>
  <si>
    <t>Celebrate Nyoongar Culture and learn more about our country with Waabiny Time</t>
  </si>
  <si>
    <t>Bradley is an 11-year-old Cayuga boy from the Six Nations of the Grand River who loves spending time at his grandparents' home on Walpole Island, Ontario.</t>
  </si>
  <si>
    <t>Bradley</t>
  </si>
  <si>
    <t>When the kids think there is a giant snake in the lake they are determined to solve the mystery. The monster is really a long line of plastic trash they are motivated to clean up Thunder Lake beach.</t>
  </si>
  <si>
    <t>Operation Clean Up</t>
  </si>
  <si>
    <t>The Fox likes to surprise Nanny Tuta, so she has hidden a gift for Tuta. Will you help her to find it?</t>
  </si>
  <si>
    <t>Hidden Present</t>
  </si>
  <si>
    <t>Kayne and Kamil set off to Uluru in search of Australia's greatest monitor, the perentie, but not without meeting some very special desert folk along the way!</t>
  </si>
  <si>
    <t>Perenties</t>
  </si>
  <si>
    <t>From The Heart Of Our Nation Celebration</t>
  </si>
  <si>
    <t>Join John Paul Janke, Narelda Jacobs and Ernie Dingo plus some of Australia's best Indigenous artists to celebrate 10 years of NITV beaming into every Australian household.</t>
  </si>
  <si>
    <t>Music from the Tamworth Country Music Festival 2008, hosted by Troy Cassar-Daley, this episode features John Williamson and Warren H Williams.</t>
  </si>
  <si>
    <t>John Williamson And Warren Williams</t>
  </si>
  <si>
    <t>Going Native</t>
  </si>
  <si>
    <t>Since the dawn of time the buckskin drum has been the heartbeat of indigenous music. Drew finds out why by creating some beats with a Metis jazz star, a symphony percussionist, and a bluesman.</t>
  </si>
  <si>
    <t>Going Music</t>
  </si>
  <si>
    <t>Kriol Kitchen</t>
  </si>
  <si>
    <t>Bundy runs his own Cultural Tours business out of Chile Creek near the communities of Djarindjin and Lombadina.</t>
  </si>
  <si>
    <t>Lemon Grass And Soya Turtle, Shellfish Stir-Fry Noodle, Susami</t>
  </si>
  <si>
    <t>Family Rules</t>
  </si>
  <si>
    <t>Daniella is studying to finish her degree, while juggling a full-time job, being mum to nine girls, a grandmother of an ever-growing brood and taking care of her own mum.</t>
  </si>
  <si>
    <t>Daniella</t>
  </si>
  <si>
    <t>Black Mamba: Kiss Of Death</t>
  </si>
  <si>
    <t>She's the deadliest snake on the planet, but will she outwit her greatest enemy and complete her mission; to safely deliver the next generation of silver killers into Mamba Valley?</t>
  </si>
  <si>
    <t>Once Were Warriors</t>
  </si>
  <si>
    <t>In this internationally acclaimed and award-winning drama, director Lee Tamahori exposes the day-to-day horror of the lives of an urban Maori family. Stars Temuera Morrison, Rena Owen, Cliff Curtis.</t>
  </si>
  <si>
    <t>The Colour Of Justice</t>
  </si>
  <si>
    <t xml:space="preserve">a v w </t>
  </si>
  <si>
    <t>In July 2014, Eric Garner, a black American, died in the street after being violently arrested by a NYC police officer. Five months later, a grand jury declined to indict the police officer.</t>
  </si>
  <si>
    <t>Bamay is back with more slow TV. In this episode, we showcase beautiful Arrernte and Warlpiri country - with locations such as Mparntwe Alice Springs and the Ellery Creek Big Hole.</t>
  </si>
  <si>
    <t>Arrernte Country - Tjoritja Macdonnell Ranges</t>
  </si>
  <si>
    <t>The Book Of Feuds</t>
  </si>
  <si>
    <t>Neil Elvis 'Nicky' Winmar</t>
  </si>
  <si>
    <t xml:space="preserve">Idris and the coaches meet their Fight School intake. As the group are put through a rigorous fitness assessment, there are immediate concerns about one student’s fitnesst and another’s punctuality. </t>
  </si>
  <si>
    <t>This documentary captures the story of Buddy Guy, who transcended his early years sharecropping in 1940s Louisiana to become one of music's most influential guitarists.</t>
  </si>
  <si>
    <t>The Brothers Barkar</t>
  </si>
  <si>
    <t>The Butterfish Mob</t>
  </si>
  <si>
    <t>A Walk With Words</t>
  </si>
  <si>
    <t>Karla Grant Presents</t>
  </si>
  <si>
    <t>A personal and political story about Romaine Moreton - poet, performance artist and Indigenous woman - and how she uses words to illustrate the plight and beauty of Indigenous survival.</t>
  </si>
  <si>
    <t>TBA</t>
  </si>
  <si>
    <t>The Marsh</t>
  </si>
  <si>
    <t>The Temple Of Condor</t>
  </si>
  <si>
    <t>The Kedgwick Salmon Lodge</t>
  </si>
  <si>
    <t>The Wicked Man</t>
  </si>
  <si>
    <t>The Tale Of The Terrible Tuna</t>
  </si>
  <si>
    <t>The Sweetest Gift</t>
  </si>
  <si>
    <t>This concert was filmed at the Montreux Jazz Festival on July 19, 1997 and features Ray Charles and his orchestra, led by sax player Al Jackson, and of course The Raelettes.</t>
  </si>
  <si>
    <t>The Scary Swine</t>
  </si>
  <si>
    <t>The Rainbow Of The Terha</t>
  </si>
  <si>
    <t>The Treasures Of Viola</t>
  </si>
  <si>
    <t>The Magic Shell</t>
  </si>
  <si>
    <t>A Photographic Exploration</t>
  </si>
  <si>
    <t>The Path Of Light</t>
  </si>
  <si>
    <t>A Living Legacy: Kaizi's Traditional Coconut Oil</t>
  </si>
  <si>
    <t>The Keepers</t>
  </si>
  <si>
    <t>Intune 08</t>
  </si>
  <si>
    <t>RUGBY LEAGUE</t>
  </si>
  <si>
    <t>RUGBY UNION</t>
  </si>
  <si>
    <t>SPORTS SERIES</t>
  </si>
  <si>
    <t>FILLER</t>
  </si>
  <si>
    <t>AFL</t>
  </si>
  <si>
    <t>NATURAL HISTORY</t>
  </si>
  <si>
    <t>DOCUMENTARY SERIES</t>
  </si>
  <si>
    <t>FEATURE DOCUMENTARY</t>
  </si>
  <si>
    <t>MOVIE</t>
  </si>
  <si>
    <t>ADVENTURE</t>
  </si>
  <si>
    <t>COMEDY</t>
  </si>
  <si>
    <t>TRAVEL</t>
  </si>
  <si>
    <t>DRAMA</t>
  </si>
  <si>
    <t>NULA</t>
  </si>
  <si>
    <t>FAMILY MOVIE</t>
  </si>
  <si>
    <t>REALITY</t>
  </si>
  <si>
    <t>SATURDAY NIGHT MOVIES</t>
  </si>
  <si>
    <t>FOOTBALL</t>
  </si>
  <si>
    <t>KARLA GRANT</t>
  </si>
  <si>
    <t>MUSIC PERFORMANCE</t>
  </si>
  <si>
    <t>Week 6: Sunday 5th February to Saturday 11th February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</si>
</sst>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horizontal="center" vertical="center"/>
    </xf>
    <xf numFmtId="0" fontId="0" fillId="7" borderId="0" xfId="0" applyFill="1" applyAlignment="1">
      <alignment/>
    </xf>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center"/>
    </xf>
    <xf numFmtId="0" fontId="0" fillId="0" borderId="0" xfId="0" applyAlignment="1">
      <alignment horizontal="left"/>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1045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O284"/>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2" bestFit="1" customWidth="1"/>
    <col min="2" max="2" width="8.7109375" style="2" customWidth="1"/>
    <col min="3" max="3" width="35.421875" style="0" customWidth="1"/>
    <col min="4" max="4" width="39.421875" style="3" customWidth="1"/>
    <col min="5" max="9" width="8.7109375" style="2" customWidth="1"/>
    <col min="10" max="10" width="21.00390625" style="2" customWidth="1"/>
    <col min="11" max="11" width="35.421875" style="4" customWidth="1"/>
    <col min="12" max="12" width="16.7109375" style="2" bestFit="1" customWidth="1"/>
    <col min="13" max="14" width="16.140625" style="2" bestFit="1" customWidth="1"/>
    <col min="15" max="15" width="8.7109375" style="1" customWidth="1"/>
  </cols>
  <sheetData>
    <row r="1" ht="145.5" customHeight="1"/>
    <row r="2" spans="1:11" s="12" customFormat="1" ht="14.25">
      <c r="A2" s="12" t="s">
        <v>480</v>
      </c>
      <c r="D2" s="13"/>
      <c r="K2" s="13"/>
    </row>
    <row r="3" spans="1:14" ht="14.25">
      <c r="A3" s="2" t="s">
        <v>0</v>
      </c>
      <c r="B3" s="2" t="s">
        <v>1</v>
      </c>
      <c r="C3" t="s">
        <v>2</v>
      </c>
      <c r="D3" s="3" t="s">
        <v>6</v>
      </c>
      <c r="E3" s="2" t="s">
        <v>9</v>
      </c>
      <c r="F3" s="2" t="s">
        <v>7</v>
      </c>
      <c r="G3" s="2" t="s">
        <v>3</v>
      </c>
      <c r="H3" s="2" t="s">
        <v>4</v>
      </c>
      <c r="I3" s="2" t="s">
        <v>8</v>
      </c>
      <c r="K3" s="4" t="s">
        <v>5</v>
      </c>
      <c r="L3" s="2" t="s">
        <v>10</v>
      </c>
      <c r="M3" s="2" t="s">
        <v>11</v>
      </c>
      <c r="N3" s="2" t="s">
        <v>12</v>
      </c>
    </row>
    <row r="4" spans="1:13" ht="57.75">
      <c r="A4" s="2" t="str">
        <f>"2023-02-05"</f>
        <v>2023-02-05</v>
      </c>
      <c r="B4" s="2" t="str">
        <f>"0500"</f>
        <v>0500</v>
      </c>
      <c r="C4" t="s">
        <v>13</v>
      </c>
      <c r="E4" s="2" t="str">
        <f>"03"</f>
        <v>03</v>
      </c>
      <c r="F4" s="2">
        <v>3</v>
      </c>
      <c r="G4" s="2" t="s">
        <v>14</v>
      </c>
      <c r="H4" s="2" t="s">
        <v>15</v>
      </c>
      <c r="I4" s="2" t="s">
        <v>17</v>
      </c>
      <c r="J4" s="5"/>
      <c r="K4" s="4" t="s">
        <v>16</v>
      </c>
      <c r="L4" s="2">
        <v>2012</v>
      </c>
      <c r="M4" s="2" t="s">
        <v>18</v>
      </c>
    </row>
    <row r="5" spans="1:13" ht="28.5">
      <c r="A5" s="2" t="str">
        <f>"2023-02-05"</f>
        <v>2023-02-05</v>
      </c>
      <c r="B5" s="2" t="str">
        <f>"0600"</f>
        <v>0600</v>
      </c>
      <c r="C5" t="s">
        <v>19</v>
      </c>
      <c r="D5" s="3" t="s">
        <v>22</v>
      </c>
      <c r="E5" s="2" t="str">
        <f>"02"</f>
        <v>02</v>
      </c>
      <c r="F5" s="2">
        <v>8</v>
      </c>
      <c r="G5" s="2" t="s">
        <v>20</v>
      </c>
      <c r="I5" s="2" t="s">
        <v>17</v>
      </c>
      <c r="J5" s="5"/>
      <c r="K5" s="4" t="s">
        <v>21</v>
      </c>
      <c r="L5" s="2">
        <v>2019</v>
      </c>
      <c r="M5" s="2" t="s">
        <v>18</v>
      </c>
    </row>
    <row r="6" spans="1:13" ht="28.5">
      <c r="A6" s="2" t="str">
        <f>"2023-02-05"</f>
        <v>2023-02-05</v>
      </c>
      <c r="B6" s="2" t="str">
        <f>"0625"</f>
        <v>0625</v>
      </c>
      <c r="C6" t="s">
        <v>19</v>
      </c>
      <c r="D6" s="3" t="s">
        <v>24</v>
      </c>
      <c r="E6" s="2" t="str">
        <f>"02"</f>
        <v>02</v>
      </c>
      <c r="F6" s="2">
        <v>9</v>
      </c>
      <c r="G6" s="2" t="s">
        <v>14</v>
      </c>
      <c r="I6" s="2" t="s">
        <v>17</v>
      </c>
      <c r="J6" s="5"/>
      <c r="K6" s="4" t="s">
        <v>21</v>
      </c>
      <c r="L6" s="2">
        <v>2019</v>
      </c>
      <c r="M6" s="2" t="s">
        <v>18</v>
      </c>
    </row>
    <row r="7" spans="1:13" ht="43.5">
      <c r="A7" s="2" t="str">
        <f>"2023-02-05"</f>
        <v>2023-02-05</v>
      </c>
      <c r="B7" s="2" t="str">
        <f>"0650"</f>
        <v>0650</v>
      </c>
      <c r="C7" t="s">
        <v>25</v>
      </c>
      <c r="D7" s="3" t="s">
        <v>27</v>
      </c>
      <c r="E7" s="2" t="str">
        <f>"01"</f>
        <v>01</v>
      </c>
      <c r="F7" s="2">
        <v>11</v>
      </c>
      <c r="G7" s="2" t="s">
        <v>20</v>
      </c>
      <c r="I7" s="2" t="s">
        <v>17</v>
      </c>
      <c r="J7" s="5"/>
      <c r="K7" s="4" t="s">
        <v>26</v>
      </c>
      <c r="L7" s="2">
        <v>2018</v>
      </c>
      <c r="M7" s="2" t="s">
        <v>28</v>
      </c>
    </row>
    <row r="8" spans="1:13" ht="72">
      <c r="A8" s="2" t="str">
        <f>"2023-02-05"</f>
        <v>2023-02-05</v>
      </c>
      <c r="B8" s="2" t="str">
        <f>"0715"</f>
        <v>0715</v>
      </c>
      <c r="C8" t="s">
        <v>29</v>
      </c>
      <c r="D8" s="3" t="s">
        <v>31</v>
      </c>
      <c r="E8" s="2" t="str">
        <f>"01"</f>
        <v>01</v>
      </c>
      <c r="F8" s="2">
        <v>7</v>
      </c>
      <c r="G8" s="2" t="s">
        <v>20</v>
      </c>
      <c r="I8" s="2" t="s">
        <v>17</v>
      </c>
      <c r="J8" s="5"/>
      <c r="K8" s="4" t="s">
        <v>30</v>
      </c>
      <c r="L8" s="2">
        <v>2016</v>
      </c>
      <c r="M8" s="2" t="s">
        <v>18</v>
      </c>
    </row>
    <row r="9" spans="1:13" ht="43.5">
      <c r="A9" s="2" t="str">
        <f>"2023-02-05"</f>
        <v>2023-02-05</v>
      </c>
      <c r="B9" s="2" t="str">
        <f>"0730"</f>
        <v>0730</v>
      </c>
      <c r="C9" t="s">
        <v>32</v>
      </c>
      <c r="D9" s="3" t="s">
        <v>34</v>
      </c>
      <c r="E9" s="2" t="str">
        <f>"01"</f>
        <v>01</v>
      </c>
      <c r="F9" s="2">
        <v>8</v>
      </c>
      <c r="G9" s="2" t="s">
        <v>20</v>
      </c>
      <c r="I9" s="2" t="s">
        <v>17</v>
      </c>
      <c r="J9" s="5"/>
      <c r="K9" s="4" t="s">
        <v>33</v>
      </c>
      <c r="L9" s="2">
        <v>2009</v>
      </c>
      <c r="M9" s="2" t="s">
        <v>35</v>
      </c>
    </row>
    <row r="10" spans="1:13" ht="72">
      <c r="A10" s="2" t="str">
        <f>"2023-02-05"</f>
        <v>2023-02-05</v>
      </c>
      <c r="B10" s="2" t="str">
        <f>"0755"</f>
        <v>0755</v>
      </c>
      <c r="C10" t="s">
        <v>36</v>
      </c>
      <c r="D10" s="3" t="s">
        <v>39</v>
      </c>
      <c r="E10" s="2" t="str">
        <f>"02"</f>
        <v>02</v>
      </c>
      <c r="F10" s="2">
        <v>15</v>
      </c>
      <c r="G10" s="2" t="s">
        <v>14</v>
      </c>
      <c r="H10" s="2" t="s">
        <v>37</v>
      </c>
      <c r="I10" s="2" t="s">
        <v>17</v>
      </c>
      <c r="J10" s="5"/>
      <c r="K10" s="4" t="s">
        <v>38</v>
      </c>
      <c r="L10" s="2">
        <v>2020</v>
      </c>
      <c r="M10" s="2" t="s">
        <v>28</v>
      </c>
    </row>
    <row r="11" spans="1:13" ht="87">
      <c r="A11" s="2" t="str">
        <f>"2023-02-05"</f>
        <v>2023-02-05</v>
      </c>
      <c r="B11" s="2" t="str">
        <f>"0805"</f>
        <v>0805</v>
      </c>
      <c r="C11" t="s">
        <v>40</v>
      </c>
      <c r="D11" s="3" t="s">
        <v>42</v>
      </c>
      <c r="E11" s="2" t="str">
        <f>"01"</f>
        <v>01</v>
      </c>
      <c r="F11" s="2">
        <v>25</v>
      </c>
      <c r="G11" s="2" t="s">
        <v>20</v>
      </c>
      <c r="I11" s="2" t="s">
        <v>17</v>
      </c>
      <c r="J11" s="5"/>
      <c r="K11" s="4" t="s">
        <v>41</v>
      </c>
      <c r="L11" s="2">
        <v>2020</v>
      </c>
      <c r="M11" s="2" t="s">
        <v>28</v>
      </c>
    </row>
    <row r="12" spans="1:13" ht="72">
      <c r="A12" s="2" t="str">
        <f>"2023-02-05"</f>
        <v>2023-02-05</v>
      </c>
      <c r="B12" s="2" t="str">
        <f>"0815"</f>
        <v>0815</v>
      </c>
      <c r="C12" t="s">
        <v>43</v>
      </c>
      <c r="D12" s="3" t="s">
        <v>45</v>
      </c>
      <c r="E12" s="2" t="str">
        <f>"01"</f>
        <v>01</v>
      </c>
      <c r="F12" s="2">
        <v>11</v>
      </c>
      <c r="G12" s="2" t="s">
        <v>20</v>
      </c>
      <c r="I12" s="2" t="s">
        <v>17</v>
      </c>
      <c r="J12" s="5"/>
      <c r="K12" s="4" t="s">
        <v>44</v>
      </c>
      <c r="L12" s="2">
        <v>2020</v>
      </c>
      <c r="M12" s="2" t="s">
        <v>46</v>
      </c>
    </row>
    <row r="13" spans="1:14" ht="57.75">
      <c r="A13" s="2" t="str">
        <f>"2023-02-05"</f>
        <v>2023-02-05</v>
      </c>
      <c r="B13" s="2" t="str">
        <f>"0820"</f>
        <v>0820</v>
      </c>
      <c r="C13" t="s">
        <v>47</v>
      </c>
      <c r="D13" s="3" t="s">
        <v>49</v>
      </c>
      <c r="E13" s="2" t="str">
        <f>"02"</f>
        <v>02</v>
      </c>
      <c r="F13" s="2">
        <v>17</v>
      </c>
      <c r="G13" s="2" t="s">
        <v>14</v>
      </c>
      <c r="I13" s="2" t="s">
        <v>17</v>
      </c>
      <c r="J13" s="5"/>
      <c r="K13" s="4" t="s">
        <v>48</v>
      </c>
      <c r="L13" s="2">
        <v>1987</v>
      </c>
      <c r="M13" s="2" t="s">
        <v>50</v>
      </c>
      <c r="N13" s="2" t="s">
        <v>23</v>
      </c>
    </row>
    <row r="14" spans="1:13" ht="57.75">
      <c r="A14" s="2" t="str">
        <f>"2023-02-05"</f>
        <v>2023-02-05</v>
      </c>
      <c r="B14" s="2" t="str">
        <f>"0845"</f>
        <v>0845</v>
      </c>
      <c r="C14" t="s">
        <v>51</v>
      </c>
      <c r="D14" s="3" t="s">
        <v>54</v>
      </c>
      <c r="E14" s="2" t="str">
        <f>"02"</f>
        <v>02</v>
      </c>
      <c r="F14" s="2">
        <v>5</v>
      </c>
      <c r="G14" s="2" t="s">
        <v>14</v>
      </c>
      <c r="H14" s="2" t="s">
        <v>52</v>
      </c>
      <c r="I14" s="2" t="s">
        <v>17</v>
      </c>
      <c r="J14" s="5"/>
      <c r="K14" s="4" t="s">
        <v>53</v>
      </c>
      <c r="L14" s="2">
        <v>2014</v>
      </c>
      <c r="M14" s="2" t="s">
        <v>18</v>
      </c>
    </row>
    <row r="15" spans="1:13" ht="87">
      <c r="A15" s="2" t="str">
        <f>"2023-02-05"</f>
        <v>2023-02-05</v>
      </c>
      <c r="B15" s="2" t="str">
        <f>"0910"</f>
        <v>0910</v>
      </c>
      <c r="C15" t="s">
        <v>51</v>
      </c>
      <c r="D15" s="3" t="s">
        <v>56</v>
      </c>
      <c r="E15" s="2" t="str">
        <f>"02"</f>
        <v>02</v>
      </c>
      <c r="F15" s="2">
        <v>2</v>
      </c>
      <c r="G15" s="2" t="s">
        <v>20</v>
      </c>
      <c r="I15" s="2" t="s">
        <v>17</v>
      </c>
      <c r="J15" s="5"/>
      <c r="K15" s="4" t="s">
        <v>55</v>
      </c>
      <c r="L15" s="2">
        <v>2014</v>
      </c>
      <c r="M15" s="2" t="s">
        <v>18</v>
      </c>
    </row>
    <row r="16" spans="1:13" ht="72">
      <c r="A16" s="2" t="str">
        <f>"2023-02-05"</f>
        <v>2023-02-05</v>
      </c>
      <c r="B16" s="2" t="str">
        <f>"0935"</f>
        <v>0935</v>
      </c>
      <c r="C16" t="s">
        <v>57</v>
      </c>
      <c r="D16" s="3" t="s">
        <v>59</v>
      </c>
      <c r="E16" s="2" t="str">
        <f>"03"</f>
        <v>03</v>
      </c>
      <c r="F16" s="2">
        <v>12</v>
      </c>
      <c r="G16" s="2" t="s">
        <v>20</v>
      </c>
      <c r="I16" s="2" t="s">
        <v>17</v>
      </c>
      <c r="J16" s="5"/>
      <c r="K16" s="4" t="s">
        <v>58</v>
      </c>
      <c r="L16" s="2">
        <v>2019</v>
      </c>
      <c r="M16" s="2" t="s">
        <v>28</v>
      </c>
    </row>
    <row r="17" spans="1:14" ht="57.75">
      <c r="A17" s="7" t="str">
        <f>"2023-02-05"</f>
        <v>2023-02-05</v>
      </c>
      <c r="B17" s="7" t="str">
        <f>"1000"</f>
        <v>1000</v>
      </c>
      <c r="C17" s="8" t="s">
        <v>60</v>
      </c>
      <c r="D17" s="9" t="s">
        <v>63</v>
      </c>
      <c r="E17" s="7" t="str">
        <f>"2022"</f>
        <v>2022</v>
      </c>
      <c r="F17" s="7">
        <v>6</v>
      </c>
      <c r="G17" s="7" t="s">
        <v>61</v>
      </c>
      <c r="H17" s="7"/>
      <c r="I17" s="7" t="s">
        <v>17</v>
      </c>
      <c r="J17" s="6" t="s">
        <v>460</v>
      </c>
      <c r="K17" s="10" t="s">
        <v>62</v>
      </c>
      <c r="L17" s="7">
        <v>2022</v>
      </c>
      <c r="M17" s="7" t="s">
        <v>18</v>
      </c>
      <c r="N17" s="7"/>
    </row>
    <row r="18" spans="1:14" ht="72">
      <c r="A18" s="7" t="str">
        <f>"2023-02-05"</f>
        <v>2023-02-05</v>
      </c>
      <c r="B18" s="7" t="str">
        <f>"1100"</f>
        <v>1100</v>
      </c>
      <c r="C18" s="8" t="s">
        <v>64</v>
      </c>
      <c r="D18" s="9" t="s">
        <v>66</v>
      </c>
      <c r="E18" s="7" t="str">
        <f>"2022"</f>
        <v>2022</v>
      </c>
      <c r="F18" s="7">
        <v>4</v>
      </c>
      <c r="G18" s="7" t="s">
        <v>61</v>
      </c>
      <c r="H18" s="7"/>
      <c r="I18" s="7" t="s">
        <v>17</v>
      </c>
      <c r="J18" s="6" t="s">
        <v>460</v>
      </c>
      <c r="K18" s="10" t="s">
        <v>65</v>
      </c>
      <c r="L18" s="7">
        <v>2022</v>
      </c>
      <c r="M18" s="7" t="s">
        <v>18</v>
      </c>
      <c r="N18" s="7"/>
    </row>
    <row r="19" spans="1:14" ht="72">
      <c r="A19" s="7" t="str">
        <f>"2023-02-05"</f>
        <v>2023-02-05</v>
      </c>
      <c r="B19" s="7" t="str">
        <f>"1130"</f>
        <v>1130</v>
      </c>
      <c r="C19" s="8" t="s">
        <v>64</v>
      </c>
      <c r="D19" s="9" t="s">
        <v>67</v>
      </c>
      <c r="E19" s="7" t="str">
        <f>"2022"</f>
        <v>2022</v>
      </c>
      <c r="F19" s="7">
        <v>5</v>
      </c>
      <c r="G19" s="7" t="s">
        <v>61</v>
      </c>
      <c r="H19" s="7"/>
      <c r="I19" s="7" t="s">
        <v>17</v>
      </c>
      <c r="J19" s="6" t="s">
        <v>460</v>
      </c>
      <c r="K19" s="10" t="s">
        <v>65</v>
      </c>
      <c r="L19" s="7">
        <v>2022</v>
      </c>
      <c r="M19" s="7" t="s">
        <v>18</v>
      </c>
      <c r="N19" s="7"/>
    </row>
    <row r="20" spans="1:14" ht="43.5">
      <c r="A20" s="7" t="str">
        <f>"2023-02-05"</f>
        <v>2023-02-05</v>
      </c>
      <c r="B20" s="7" t="str">
        <f>"1200"</f>
        <v>1200</v>
      </c>
      <c r="C20" s="8" t="s">
        <v>68</v>
      </c>
      <c r="D20" s="9" t="s">
        <v>70</v>
      </c>
      <c r="E20" s="7" t="str">
        <f>"2022"</f>
        <v>2022</v>
      </c>
      <c r="F20" s="7">
        <v>17</v>
      </c>
      <c r="G20" s="7" t="s">
        <v>61</v>
      </c>
      <c r="H20" s="7"/>
      <c r="I20" s="7"/>
      <c r="J20" s="6" t="s">
        <v>460</v>
      </c>
      <c r="K20" s="10" t="s">
        <v>69</v>
      </c>
      <c r="L20" s="7">
        <v>2022</v>
      </c>
      <c r="M20" s="7" t="s">
        <v>18</v>
      </c>
      <c r="N20" s="7"/>
    </row>
    <row r="21" spans="1:14" ht="28.5">
      <c r="A21" s="7" t="str">
        <f>"2023-02-05"</f>
        <v>2023-02-05</v>
      </c>
      <c r="B21" s="7" t="str">
        <f>"1300"</f>
        <v>1300</v>
      </c>
      <c r="C21" s="8" t="s">
        <v>71</v>
      </c>
      <c r="D21" s="9"/>
      <c r="E21" s="7" t="str">
        <f>"2022"</f>
        <v>2022</v>
      </c>
      <c r="F21" s="7">
        <v>12</v>
      </c>
      <c r="G21" s="7" t="s">
        <v>61</v>
      </c>
      <c r="H21" s="7"/>
      <c r="I21" s="7" t="s">
        <v>17</v>
      </c>
      <c r="J21" s="6" t="s">
        <v>461</v>
      </c>
      <c r="K21" s="10" t="s">
        <v>72</v>
      </c>
      <c r="L21" s="7">
        <v>2022</v>
      </c>
      <c r="M21" s="7" t="s">
        <v>18</v>
      </c>
      <c r="N21" s="7"/>
    </row>
    <row r="22" spans="1:14" ht="72">
      <c r="A22" s="7" t="str">
        <f>"2023-02-05"</f>
        <v>2023-02-05</v>
      </c>
      <c r="B22" s="7" t="str">
        <f>"1325"</f>
        <v>1325</v>
      </c>
      <c r="C22" s="8" t="s">
        <v>73</v>
      </c>
      <c r="D22" s="9" t="s">
        <v>75</v>
      </c>
      <c r="E22" s="7" t="str">
        <f>"01"</f>
        <v>01</v>
      </c>
      <c r="F22" s="7">
        <v>3</v>
      </c>
      <c r="G22" s="7" t="s">
        <v>14</v>
      </c>
      <c r="H22" s="7"/>
      <c r="I22" s="7" t="s">
        <v>17</v>
      </c>
      <c r="J22" s="6" t="s">
        <v>462</v>
      </c>
      <c r="K22" s="10" t="s">
        <v>74</v>
      </c>
      <c r="L22" s="7">
        <v>2013</v>
      </c>
      <c r="M22" s="7" t="s">
        <v>18</v>
      </c>
      <c r="N22" s="7" t="s">
        <v>23</v>
      </c>
    </row>
    <row r="23" spans="1:14" ht="43.5">
      <c r="A23" s="7" t="str">
        <f>"2023-02-05"</f>
        <v>2023-02-05</v>
      </c>
      <c r="B23" s="7" t="str">
        <f>"1425"</f>
        <v>1425</v>
      </c>
      <c r="C23" s="8" t="s">
        <v>76</v>
      </c>
      <c r="D23" s="9" t="s">
        <v>434</v>
      </c>
      <c r="E23" s="7" t="str">
        <f>"01"</f>
        <v>01</v>
      </c>
      <c r="F23" s="7">
        <v>5</v>
      </c>
      <c r="G23" s="7" t="s">
        <v>14</v>
      </c>
      <c r="H23" s="7" t="s">
        <v>15</v>
      </c>
      <c r="I23" s="7" t="s">
        <v>17</v>
      </c>
      <c r="J23" s="6" t="s">
        <v>462</v>
      </c>
      <c r="K23" s="10" t="s">
        <v>77</v>
      </c>
      <c r="L23" s="7">
        <v>2013</v>
      </c>
      <c r="M23" s="7" t="s">
        <v>18</v>
      </c>
      <c r="N23" s="7" t="s">
        <v>23</v>
      </c>
    </row>
    <row r="24" spans="1:13" ht="72">
      <c r="A24" s="2" t="str">
        <f>"2023-02-05"</f>
        <v>2023-02-05</v>
      </c>
      <c r="B24" s="2" t="str">
        <f>"1455"</f>
        <v>1455</v>
      </c>
      <c r="C24" t="s">
        <v>78</v>
      </c>
      <c r="D24" s="3" t="s">
        <v>435</v>
      </c>
      <c r="E24" s="2" t="str">
        <f>"01"</f>
        <v>01</v>
      </c>
      <c r="F24" s="2">
        <v>4</v>
      </c>
      <c r="G24" s="2" t="s">
        <v>14</v>
      </c>
      <c r="I24" s="2" t="s">
        <v>17</v>
      </c>
      <c r="J24" s="5" t="s">
        <v>463</v>
      </c>
      <c r="K24" s="4" t="s">
        <v>79</v>
      </c>
      <c r="L24" s="2">
        <v>0</v>
      </c>
      <c r="M24" s="2" t="s">
        <v>18</v>
      </c>
    </row>
    <row r="25" spans="1:14" ht="28.5">
      <c r="A25" s="7" t="str">
        <f>"2023-02-05"</f>
        <v>2023-02-05</v>
      </c>
      <c r="B25" s="7" t="str">
        <f>"1500"</f>
        <v>1500</v>
      </c>
      <c r="C25" s="8" t="s">
        <v>80</v>
      </c>
      <c r="D25" s="9"/>
      <c r="E25" s="7" t="str">
        <f>"2022"</f>
        <v>2022</v>
      </c>
      <c r="F25" s="7">
        <v>13</v>
      </c>
      <c r="G25" s="7" t="s">
        <v>61</v>
      </c>
      <c r="H25" s="7"/>
      <c r="I25" s="7"/>
      <c r="J25" s="6" t="s">
        <v>464</v>
      </c>
      <c r="K25" s="10" t="s">
        <v>81</v>
      </c>
      <c r="L25" s="7">
        <v>2022</v>
      </c>
      <c r="M25" s="7" t="s">
        <v>18</v>
      </c>
      <c r="N25" s="7"/>
    </row>
    <row r="26" spans="1:14" ht="28.5">
      <c r="A26" s="7" t="str">
        <f>"2023-02-05"</f>
        <v>2023-02-05</v>
      </c>
      <c r="B26" s="7" t="str">
        <f>"1615"</f>
        <v>1615</v>
      </c>
      <c r="C26" s="8" t="s">
        <v>82</v>
      </c>
      <c r="D26" s="9" t="s">
        <v>84</v>
      </c>
      <c r="E26" s="7" t="str">
        <f>"2022"</f>
        <v>2022</v>
      </c>
      <c r="F26" s="7">
        <v>6</v>
      </c>
      <c r="G26" s="7" t="s">
        <v>61</v>
      </c>
      <c r="H26" s="7"/>
      <c r="I26" s="7"/>
      <c r="J26" s="6" t="s">
        <v>477</v>
      </c>
      <c r="K26" s="10" t="s">
        <v>83</v>
      </c>
      <c r="L26" s="7">
        <v>2022</v>
      </c>
      <c r="M26" s="7" t="s">
        <v>18</v>
      </c>
      <c r="N26" s="7"/>
    </row>
    <row r="27" spans="1:13" ht="72">
      <c r="A27" s="2" t="str">
        <f>"2023-02-05"</f>
        <v>2023-02-05</v>
      </c>
      <c r="B27" s="2" t="str">
        <f>"1745"</f>
        <v>1745</v>
      </c>
      <c r="C27" t="s">
        <v>85</v>
      </c>
      <c r="D27" s="3" t="s">
        <v>87</v>
      </c>
      <c r="E27" s="2" t="str">
        <f>"02"</f>
        <v>02</v>
      </c>
      <c r="F27" s="2">
        <v>0</v>
      </c>
      <c r="G27" s="2" t="s">
        <v>20</v>
      </c>
      <c r="I27" s="2" t="s">
        <v>17</v>
      </c>
      <c r="J27" s="5"/>
      <c r="K27" s="4" t="s">
        <v>86</v>
      </c>
      <c r="L27" s="2">
        <v>2017</v>
      </c>
      <c r="M27" s="2" t="s">
        <v>18</v>
      </c>
    </row>
    <row r="28" spans="1:14" ht="72">
      <c r="A28" s="2" t="str">
        <f>"2023-02-05"</f>
        <v>2023-02-05</v>
      </c>
      <c r="B28" s="2" t="str">
        <f>"1800"</f>
        <v>1800</v>
      </c>
      <c r="C28" t="s">
        <v>88</v>
      </c>
      <c r="E28" s="2" t="str">
        <f>"01"</f>
        <v>01</v>
      </c>
      <c r="F28" s="2">
        <v>11</v>
      </c>
      <c r="G28" s="2" t="s">
        <v>14</v>
      </c>
      <c r="I28" s="2" t="s">
        <v>17</v>
      </c>
      <c r="J28" s="5"/>
      <c r="K28" s="4" t="s">
        <v>89</v>
      </c>
      <c r="L28" s="2">
        <v>2020</v>
      </c>
      <c r="M28" s="2" t="s">
        <v>28</v>
      </c>
      <c r="N28" s="2" t="s">
        <v>23</v>
      </c>
    </row>
    <row r="29" spans="1:13" ht="57.75">
      <c r="A29" s="2" t="str">
        <f>"2023-02-05"</f>
        <v>2023-02-05</v>
      </c>
      <c r="B29" s="2" t="str">
        <f>"1830"</f>
        <v>1830</v>
      </c>
      <c r="C29" t="s">
        <v>90</v>
      </c>
      <c r="E29" s="2" t="str">
        <f>"2023"</f>
        <v>2023</v>
      </c>
      <c r="F29" s="2">
        <v>19</v>
      </c>
      <c r="G29" s="2" t="s">
        <v>61</v>
      </c>
      <c r="I29" s="2" t="s">
        <v>17</v>
      </c>
      <c r="J29" s="5"/>
      <c r="K29" s="4" t="s">
        <v>91</v>
      </c>
      <c r="L29" s="2">
        <v>2023</v>
      </c>
      <c r="M29" s="2" t="s">
        <v>18</v>
      </c>
    </row>
    <row r="30" spans="1:14" ht="57.75">
      <c r="A30" s="7" t="str">
        <f>"2023-02-05"</f>
        <v>2023-02-05</v>
      </c>
      <c r="B30" s="7" t="str">
        <f>"1840"</f>
        <v>1840</v>
      </c>
      <c r="C30" s="8" t="s">
        <v>92</v>
      </c>
      <c r="D30" s="9" t="s">
        <v>94</v>
      </c>
      <c r="E30" s="7" t="str">
        <f>"01"</f>
        <v>01</v>
      </c>
      <c r="F30" s="7">
        <v>1</v>
      </c>
      <c r="G30" s="7" t="s">
        <v>14</v>
      </c>
      <c r="H30" s="7"/>
      <c r="I30" s="7" t="s">
        <v>17</v>
      </c>
      <c r="J30" s="6" t="s">
        <v>465</v>
      </c>
      <c r="K30" s="10" t="s">
        <v>93</v>
      </c>
      <c r="L30" s="7">
        <v>2016</v>
      </c>
      <c r="M30" s="7" t="s">
        <v>46</v>
      </c>
      <c r="N30" s="7" t="s">
        <v>23</v>
      </c>
    </row>
    <row r="31" spans="1:14" ht="87">
      <c r="A31" s="7" t="str">
        <f>"2023-02-05"</f>
        <v>2023-02-05</v>
      </c>
      <c r="B31" s="7" t="str">
        <f>"1940"</f>
        <v>1940</v>
      </c>
      <c r="C31" s="8" t="s">
        <v>95</v>
      </c>
      <c r="D31" s="9" t="s">
        <v>97</v>
      </c>
      <c r="E31" s="7" t="str">
        <f>"01"</f>
        <v>01</v>
      </c>
      <c r="F31" s="7">
        <v>2</v>
      </c>
      <c r="G31" s="7"/>
      <c r="H31" s="7"/>
      <c r="I31" s="7"/>
      <c r="J31" s="6" t="s">
        <v>466</v>
      </c>
      <c r="K31" s="10" t="s">
        <v>436</v>
      </c>
      <c r="L31" s="7">
        <v>2022</v>
      </c>
      <c r="M31" s="7" t="s">
        <v>46</v>
      </c>
      <c r="N31" s="7"/>
    </row>
    <row r="32" spans="1:14" ht="72">
      <c r="A32" s="7" t="str">
        <f>"2023-02-05"</f>
        <v>2023-02-05</v>
      </c>
      <c r="B32" s="7" t="str">
        <f>"2040"</f>
        <v>2040</v>
      </c>
      <c r="C32" s="9" t="s">
        <v>98</v>
      </c>
      <c r="D32" s="9"/>
      <c r="E32" s="7" t="str">
        <f>" "</f>
        <v> </v>
      </c>
      <c r="F32" s="7">
        <v>0</v>
      </c>
      <c r="G32" s="7"/>
      <c r="H32" s="7"/>
      <c r="I32" s="7"/>
      <c r="J32" s="6" t="s">
        <v>467</v>
      </c>
      <c r="K32" s="10" t="s">
        <v>437</v>
      </c>
      <c r="L32" s="7">
        <v>2020</v>
      </c>
      <c r="M32" s="7" t="s">
        <v>35</v>
      </c>
      <c r="N32" s="7"/>
    </row>
    <row r="33" spans="1:14" ht="101.25">
      <c r="A33" s="7" t="str">
        <f>"2023-02-05"</f>
        <v>2023-02-05</v>
      </c>
      <c r="B33" s="7" t="str">
        <f>"2210"</f>
        <v>2210</v>
      </c>
      <c r="C33" s="8" t="s">
        <v>99</v>
      </c>
      <c r="D33" s="9" t="s">
        <v>96</v>
      </c>
      <c r="E33" s="7" t="str">
        <f>" "</f>
        <v> </v>
      </c>
      <c r="F33" s="7">
        <v>0</v>
      </c>
      <c r="G33" s="7" t="s">
        <v>100</v>
      </c>
      <c r="H33" s="7" t="s">
        <v>101</v>
      </c>
      <c r="I33" s="7" t="s">
        <v>17</v>
      </c>
      <c r="J33" s="6" t="s">
        <v>468</v>
      </c>
      <c r="K33" s="10" t="s">
        <v>102</v>
      </c>
      <c r="L33" s="7">
        <v>2007</v>
      </c>
      <c r="M33" s="7" t="s">
        <v>18</v>
      </c>
      <c r="N33" s="7" t="s">
        <v>23</v>
      </c>
    </row>
    <row r="34" spans="1:13" ht="57.75">
      <c r="A34" s="2" t="str">
        <f>"2023-02-05"</f>
        <v>2023-02-05</v>
      </c>
      <c r="B34" s="2" t="str">
        <f>"2400"</f>
        <v>2400</v>
      </c>
      <c r="C34" t="s">
        <v>13</v>
      </c>
      <c r="E34" s="2" t="str">
        <f>"03"</f>
        <v>03</v>
      </c>
      <c r="F34" s="2">
        <v>4</v>
      </c>
      <c r="G34" s="2" t="s">
        <v>14</v>
      </c>
      <c r="H34" s="2" t="s">
        <v>15</v>
      </c>
      <c r="I34" s="2" t="s">
        <v>17</v>
      </c>
      <c r="J34" s="5"/>
      <c r="K34" s="4" t="s">
        <v>16</v>
      </c>
      <c r="L34" s="2">
        <v>2012</v>
      </c>
      <c r="M34" s="2" t="s">
        <v>18</v>
      </c>
    </row>
    <row r="35" spans="1:13" ht="57.75">
      <c r="A35" s="2" t="str">
        <f>"2023-02-05"</f>
        <v>2023-02-05</v>
      </c>
      <c r="B35" s="2" t="str">
        <f>"2500"</f>
        <v>2500</v>
      </c>
      <c r="C35" t="s">
        <v>13</v>
      </c>
      <c r="E35" s="2" t="str">
        <f>"03"</f>
        <v>03</v>
      </c>
      <c r="F35" s="2">
        <v>4</v>
      </c>
      <c r="G35" s="2" t="s">
        <v>14</v>
      </c>
      <c r="H35" s="2" t="s">
        <v>15</v>
      </c>
      <c r="I35" s="2" t="s">
        <v>17</v>
      </c>
      <c r="J35" s="5"/>
      <c r="K35" s="4" t="s">
        <v>16</v>
      </c>
      <c r="L35" s="2">
        <v>2012</v>
      </c>
      <c r="M35" s="2" t="s">
        <v>18</v>
      </c>
    </row>
    <row r="36" spans="1:13" ht="57.75">
      <c r="A36" s="2" t="str">
        <f>"2023-02-05"</f>
        <v>2023-02-05</v>
      </c>
      <c r="B36" s="2" t="str">
        <f>"2600"</f>
        <v>2600</v>
      </c>
      <c r="C36" t="s">
        <v>13</v>
      </c>
      <c r="E36" s="2" t="str">
        <f>"03"</f>
        <v>03</v>
      </c>
      <c r="F36" s="2">
        <v>4</v>
      </c>
      <c r="G36" s="2" t="s">
        <v>14</v>
      </c>
      <c r="H36" s="2" t="s">
        <v>15</v>
      </c>
      <c r="I36" s="2" t="s">
        <v>17</v>
      </c>
      <c r="J36" s="5"/>
      <c r="K36" s="4" t="s">
        <v>16</v>
      </c>
      <c r="L36" s="2">
        <v>2012</v>
      </c>
      <c r="M36" s="2" t="s">
        <v>18</v>
      </c>
    </row>
    <row r="37" spans="1:13" ht="57.75">
      <c r="A37" s="2" t="str">
        <f>"2023-02-05"</f>
        <v>2023-02-05</v>
      </c>
      <c r="B37" s="2" t="str">
        <f>"2700"</f>
        <v>2700</v>
      </c>
      <c r="C37" t="s">
        <v>13</v>
      </c>
      <c r="E37" s="2" t="str">
        <f>"03"</f>
        <v>03</v>
      </c>
      <c r="F37" s="2">
        <v>4</v>
      </c>
      <c r="G37" s="2" t="s">
        <v>14</v>
      </c>
      <c r="H37" s="2" t="s">
        <v>15</v>
      </c>
      <c r="I37" s="2" t="s">
        <v>17</v>
      </c>
      <c r="J37" s="5"/>
      <c r="K37" s="4" t="s">
        <v>16</v>
      </c>
      <c r="L37" s="2">
        <v>2012</v>
      </c>
      <c r="M37" s="2" t="s">
        <v>18</v>
      </c>
    </row>
    <row r="38" spans="1:13" ht="57.75">
      <c r="A38" s="2" t="str">
        <f>"2023-02-05"</f>
        <v>2023-02-05</v>
      </c>
      <c r="B38" s="2" t="str">
        <f>"2800"</f>
        <v>2800</v>
      </c>
      <c r="C38" t="s">
        <v>13</v>
      </c>
      <c r="E38" s="2" t="str">
        <f>"03"</f>
        <v>03</v>
      </c>
      <c r="F38" s="2">
        <v>4</v>
      </c>
      <c r="G38" s="2" t="s">
        <v>14</v>
      </c>
      <c r="H38" s="2" t="s">
        <v>15</v>
      </c>
      <c r="I38" s="2" t="s">
        <v>17</v>
      </c>
      <c r="J38" s="5"/>
      <c r="K38" s="4" t="s">
        <v>16</v>
      </c>
      <c r="L38" s="2">
        <v>2012</v>
      </c>
      <c r="M38" s="2" t="s">
        <v>18</v>
      </c>
    </row>
    <row r="39" spans="1:13" ht="57.75">
      <c r="A39" s="2" t="str">
        <f>"2023-02-06"</f>
        <v>2023-02-06</v>
      </c>
      <c r="B39" s="2" t="str">
        <f>"0500"</f>
        <v>0500</v>
      </c>
      <c r="C39" t="s">
        <v>13</v>
      </c>
      <c r="E39" s="2" t="str">
        <f>"03"</f>
        <v>03</v>
      </c>
      <c r="F39" s="2">
        <v>4</v>
      </c>
      <c r="G39" s="2" t="s">
        <v>14</v>
      </c>
      <c r="H39" s="2" t="s">
        <v>15</v>
      </c>
      <c r="I39" s="2" t="s">
        <v>17</v>
      </c>
      <c r="J39" s="5"/>
      <c r="K39" s="4" t="s">
        <v>16</v>
      </c>
      <c r="L39" s="2">
        <v>2012</v>
      </c>
      <c r="M39" s="2" t="s">
        <v>18</v>
      </c>
    </row>
    <row r="40" spans="1:13" ht="28.5">
      <c r="A40" s="2" t="str">
        <f>"2023-02-06"</f>
        <v>2023-02-06</v>
      </c>
      <c r="B40" s="2" t="str">
        <f>"0600"</f>
        <v>0600</v>
      </c>
      <c r="C40" t="s">
        <v>19</v>
      </c>
      <c r="D40" s="3" t="s">
        <v>103</v>
      </c>
      <c r="E40" s="2" t="str">
        <f>"02"</f>
        <v>02</v>
      </c>
      <c r="F40" s="2">
        <v>10</v>
      </c>
      <c r="G40" s="2" t="s">
        <v>20</v>
      </c>
      <c r="I40" s="2" t="s">
        <v>17</v>
      </c>
      <c r="J40" s="5"/>
      <c r="K40" s="4" t="s">
        <v>21</v>
      </c>
      <c r="L40" s="2">
        <v>2019</v>
      </c>
      <c r="M40" s="2" t="s">
        <v>18</v>
      </c>
    </row>
    <row r="41" spans="1:13" ht="28.5">
      <c r="A41" s="2" t="str">
        <f>"2023-02-06"</f>
        <v>2023-02-06</v>
      </c>
      <c r="B41" s="2" t="str">
        <f>"0625"</f>
        <v>0625</v>
      </c>
      <c r="C41" t="s">
        <v>19</v>
      </c>
      <c r="D41" s="3" t="s">
        <v>104</v>
      </c>
      <c r="E41" s="2" t="str">
        <f>"02"</f>
        <v>02</v>
      </c>
      <c r="F41" s="2">
        <v>11</v>
      </c>
      <c r="G41" s="2" t="s">
        <v>20</v>
      </c>
      <c r="I41" s="2" t="s">
        <v>17</v>
      </c>
      <c r="J41" s="5"/>
      <c r="K41" s="4" t="s">
        <v>21</v>
      </c>
      <c r="L41" s="2">
        <v>2019</v>
      </c>
      <c r="M41" s="2" t="s">
        <v>18</v>
      </c>
    </row>
    <row r="42" spans="1:13" ht="57.75">
      <c r="A42" s="2" t="str">
        <f>"2023-02-06"</f>
        <v>2023-02-06</v>
      </c>
      <c r="B42" s="2" t="str">
        <f>"0650"</f>
        <v>0650</v>
      </c>
      <c r="C42" t="s">
        <v>25</v>
      </c>
      <c r="D42" s="3" t="s">
        <v>106</v>
      </c>
      <c r="E42" s="2" t="str">
        <f>"01"</f>
        <v>01</v>
      </c>
      <c r="F42" s="2">
        <v>12</v>
      </c>
      <c r="G42" s="2" t="s">
        <v>20</v>
      </c>
      <c r="I42" s="2" t="s">
        <v>17</v>
      </c>
      <c r="J42" s="5"/>
      <c r="K42" s="4" t="s">
        <v>105</v>
      </c>
      <c r="L42" s="2">
        <v>2018</v>
      </c>
      <c r="M42" s="2" t="s">
        <v>28</v>
      </c>
    </row>
    <row r="43" spans="1:13" ht="87">
      <c r="A43" s="2" t="str">
        <f>"2023-02-06"</f>
        <v>2023-02-06</v>
      </c>
      <c r="B43" s="2" t="str">
        <f>"0715"</f>
        <v>0715</v>
      </c>
      <c r="C43" t="s">
        <v>29</v>
      </c>
      <c r="D43" s="3" t="s">
        <v>108</v>
      </c>
      <c r="E43" s="2" t="str">
        <f>"01"</f>
        <v>01</v>
      </c>
      <c r="F43" s="2">
        <v>8</v>
      </c>
      <c r="G43" s="2" t="s">
        <v>20</v>
      </c>
      <c r="I43" s="2" t="s">
        <v>17</v>
      </c>
      <c r="J43" s="5"/>
      <c r="K43" s="4" t="s">
        <v>107</v>
      </c>
      <c r="L43" s="2">
        <v>2016</v>
      </c>
      <c r="M43" s="2" t="s">
        <v>18</v>
      </c>
    </row>
    <row r="44" spans="1:13" ht="43.5">
      <c r="A44" s="2" t="str">
        <f>"2023-02-06"</f>
        <v>2023-02-06</v>
      </c>
      <c r="B44" s="2" t="str">
        <f>"0730"</f>
        <v>0730</v>
      </c>
      <c r="C44" t="s">
        <v>32</v>
      </c>
      <c r="D44" s="3" t="s">
        <v>110</v>
      </c>
      <c r="E44" s="2" t="str">
        <f>"01"</f>
        <v>01</v>
      </c>
      <c r="F44" s="2">
        <v>9</v>
      </c>
      <c r="G44" s="2" t="s">
        <v>20</v>
      </c>
      <c r="I44" s="2" t="s">
        <v>17</v>
      </c>
      <c r="J44" s="5"/>
      <c r="K44" s="4" t="s">
        <v>109</v>
      </c>
      <c r="L44" s="2">
        <v>2009</v>
      </c>
      <c r="M44" s="2" t="s">
        <v>35</v>
      </c>
    </row>
    <row r="45" spans="1:13" ht="87">
      <c r="A45" s="2" t="str">
        <f>"2023-02-06"</f>
        <v>2023-02-06</v>
      </c>
      <c r="B45" s="2" t="str">
        <f>"0755"</f>
        <v>0755</v>
      </c>
      <c r="C45" t="s">
        <v>36</v>
      </c>
      <c r="D45" s="3" t="s">
        <v>112</v>
      </c>
      <c r="E45" s="2" t="str">
        <f>"02"</f>
        <v>02</v>
      </c>
      <c r="F45" s="2">
        <v>16</v>
      </c>
      <c r="G45" s="2" t="s">
        <v>20</v>
      </c>
      <c r="I45" s="2" t="s">
        <v>17</v>
      </c>
      <c r="J45" s="5"/>
      <c r="K45" s="4" t="s">
        <v>111</v>
      </c>
      <c r="L45" s="2">
        <v>2020</v>
      </c>
      <c r="M45" s="2" t="s">
        <v>28</v>
      </c>
    </row>
    <row r="46" spans="1:13" ht="57.75">
      <c r="A46" s="2" t="str">
        <f>"2023-02-06"</f>
        <v>2023-02-06</v>
      </c>
      <c r="B46" s="2" t="str">
        <f>"0805"</f>
        <v>0805</v>
      </c>
      <c r="C46" t="s">
        <v>113</v>
      </c>
      <c r="D46" s="3" t="s">
        <v>115</v>
      </c>
      <c r="E46" s="2" t="str">
        <f>"01"</f>
        <v>01</v>
      </c>
      <c r="F46" s="2">
        <v>26</v>
      </c>
      <c r="G46" s="2" t="s">
        <v>20</v>
      </c>
      <c r="I46" s="2" t="s">
        <v>17</v>
      </c>
      <c r="J46" s="5"/>
      <c r="K46" s="4" t="s">
        <v>114</v>
      </c>
      <c r="L46" s="2">
        <v>2020</v>
      </c>
      <c r="M46" s="2" t="s">
        <v>28</v>
      </c>
    </row>
    <row r="47" spans="1:13" ht="57.75">
      <c r="A47" s="2" t="str">
        <f>"2023-02-06"</f>
        <v>2023-02-06</v>
      </c>
      <c r="B47" s="2" t="str">
        <f>"0815"</f>
        <v>0815</v>
      </c>
      <c r="C47" t="s">
        <v>43</v>
      </c>
      <c r="D47" s="3" t="s">
        <v>117</v>
      </c>
      <c r="E47" s="2" t="str">
        <f>"01"</f>
        <v>01</v>
      </c>
      <c r="F47" s="2">
        <v>12</v>
      </c>
      <c r="G47" s="2" t="s">
        <v>20</v>
      </c>
      <c r="I47" s="2" t="s">
        <v>17</v>
      </c>
      <c r="J47" s="5"/>
      <c r="K47" s="4" t="s">
        <v>116</v>
      </c>
      <c r="L47" s="2">
        <v>2020</v>
      </c>
      <c r="M47" s="2" t="s">
        <v>46</v>
      </c>
    </row>
    <row r="48" spans="1:14" ht="57.75">
      <c r="A48" s="2" t="str">
        <f>"2023-02-06"</f>
        <v>2023-02-06</v>
      </c>
      <c r="B48" s="2" t="str">
        <f>"0820"</f>
        <v>0820</v>
      </c>
      <c r="C48" t="s">
        <v>47</v>
      </c>
      <c r="D48" s="3" t="s">
        <v>438</v>
      </c>
      <c r="E48" s="2" t="str">
        <f>"02"</f>
        <v>02</v>
      </c>
      <c r="F48" s="2">
        <v>18</v>
      </c>
      <c r="G48" s="2" t="s">
        <v>14</v>
      </c>
      <c r="I48" s="2" t="s">
        <v>17</v>
      </c>
      <c r="J48" s="5"/>
      <c r="K48" s="4" t="s">
        <v>118</v>
      </c>
      <c r="L48" s="2">
        <v>1987</v>
      </c>
      <c r="M48" s="2" t="s">
        <v>50</v>
      </c>
      <c r="N48" s="2" t="s">
        <v>23</v>
      </c>
    </row>
    <row r="49" spans="1:13" ht="87">
      <c r="A49" s="2" t="str">
        <f>"2023-02-06"</f>
        <v>2023-02-06</v>
      </c>
      <c r="B49" s="2" t="str">
        <f>"0845"</f>
        <v>0845</v>
      </c>
      <c r="C49" t="s">
        <v>51</v>
      </c>
      <c r="D49" s="3" t="s">
        <v>120</v>
      </c>
      <c r="E49" s="2" t="str">
        <f>"02"</f>
        <v>02</v>
      </c>
      <c r="F49" s="2">
        <v>7</v>
      </c>
      <c r="G49" s="2" t="s">
        <v>20</v>
      </c>
      <c r="I49" s="2" t="s">
        <v>17</v>
      </c>
      <c r="J49" s="5"/>
      <c r="K49" s="4" t="s">
        <v>119</v>
      </c>
      <c r="L49" s="2">
        <v>2014</v>
      </c>
      <c r="M49" s="2" t="s">
        <v>18</v>
      </c>
    </row>
    <row r="50" spans="1:13" ht="57.75">
      <c r="A50" s="2" t="str">
        <f>"2023-02-06"</f>
        <v>2023-02-06</v>
      </c>
      <c r="B50" s="2" t="str">
        <f>"0910"</f>
        <v>0910</v>
      </c>
      <c r="C50" t="s">
        <v>51</v>
      </c>
      <c r="D50" s="3" t="s">
        <v>122</v>
      </c>
      <c r="E50" s="2" t="str">
        <f>"02"</f>
        <v>02</v>
      </c>
      <c r="F50" s="2">
        <v>4</v>
      </c>
      <c r="G50" s="2" t="s">
        <v>20</v>
      </c>
      <c r="I50" s="2" t="s">
        <v>17</v>
      </c>
      <c r="J50" s="5"/>
      <c r="K50" s="4" t="s">
        <v>121</v>
      </c>
      <c r="L50" s="2">
        <v>2014</v>
      </c>
      <c r="M50" s="2" t="s">
        <v>18</v>
      </c>
    </row>
    <row r="51" spans="1:13" ht="72">
      <c r="A51" s="2" t="str">
        <f>"2023-02-06"</f>
        <v>2023-02-06</v>
      </c>
      <c r="B51" s="2" t="str">
        <f>"0935"</f>
        <v>0935</v>
      </c>
      <c r="C51" t="s">
        <v>57</v>
      </c>
      <c r="D51" s="3" t="s">
        <v>124</v>
      </c>
      <c r="E51" s="2" t="str">
        <f>"03"</f>
        <v>03</v>
      </c>
      <c r="F51" s="2">
        <v>13</v>
      </c>
      <c r="G51" s="2" t="s">
        <v>20</v>
      </c>
      <c r="I51" s="2" t="s">
        <v>17</v>
      </c>
      <c r="J51" s="5"/>
      <c r="K51" s="4" t="s">
        <v>123</v>
      </c>
      <c r="L51" s="2">
        <v>2019</v>
      </c>
      <c r="M51" s="2" t="s">
        <v>28</v>
      </c>
    </row>
    <row r="52" spans="1:14" ht="57.75">
      <c r="A52" s="2" t="str">
        <f>"2023-02-06"</f>
        <v>2023-02-06</v>
      </c>
      <c r="B52" s="2" t="str">
        <f>"1000"</f>
        <v>1000</v>
      </c>
      <c r="C52" t="s">
        <v>92</v>
      </c>
      <c r="D52" s="3" t="s">
        <v>94</v>
      </c>
      <c r="E52" s="2" t="str">
        <f>"01"</f>
        <v>01</v>
      </c>
      <c r="F52" s="2">
        <v>1</v>
      </c>
      <c r="G52" s="2" t="s">
        <v>14</v>
      </c>
      <c r="I52" s="2" t="s">
        <v>17</v>
      </c>
      <c r="J52" s="5"/>
      <c r="K52" s="4" t="s">
        <v>93</v>
      </c>
      <c r="L52" s="2">
        <v>2016</v>
      </c>
      <c r="M52" s="2" t="s">
        <v>46</v>
      </c>
      <c r="N52" s="2" t="s">
        <v>23</v>
      </c>
    </row>
    <row r="53" spans="1:13" ht="87">
      <c r="A53" s="2" t="str">
        <f>"2023-02-06"</f>
        <v>2023-02-06</v>
      </c>
      <c r="B53" s="2" t="str">
        <f>"1100"</f>
        <v>1100</v>
      </c>
      <c r="C53" t="s">
        <v>95</v>
      </c>
      <c r="D53" s="3" t="s">
        <v>97</v>
      </c>
      <c r="E53" s="2" t="str">
        <f>"01"</f>
        <v>01</v>
      </c>
      <c r="F53" s="2">
        <v>2</v>
      </c>
      <c r="I53" s="2" t="s">
        <v>17</v>
      </c>
      <c r="J53" s="5"/>
      <c r="K53" s="4" t="s">
        <v>436</v>
      </c>
      <c r="L53" s="2">
        <v>2022</v>
      </c>
      <c r="M53" s="2" t="s">
        <v>46</v>
      </c>
    </row>
    <row r="54" spans="1:13" ht="72">
      <c r="A54" s="2" t="str">
        <f>"2023-02-06"</f>
        <v>2023-02-06</v>
      </c>
      <c r="B54" s="2" t="str">
        <f>"1200"</f>
        <v>1200</v>
      </c>
      <c r="C54" s="3" t="s">
        <v>98</v>
      </c>
      <c r="E54" s="2" t="str">
        <f>" "</f>
        <v> </v>
      </c>
      <c r="F54" s="2">
        <v>0</v>
      </c>
      <c r="I54" s="2" t="s">
        <v>17</v>
      </c>
      <c r="J54" s="5"/>
      <c r="K54" s="4" t="s">
        <v>437</v>
      </c>
      <c r="L54" s="2">
        <v>2020</v>
      </c>
      <c r="M54" s="2" t="s">
        <v>35</v>
      </c>
    </row>
    <row r="55" spans="1:14" ht="72">
      <c r="A55" s="2" t="str">
        <f>"2023-02-06"</f>
        <v>2023-02-06</v>
      </c>
      <c r="B55" s="2" t="str">
        <f>"1330"</f>
        <v>1330</v>
      </c>
      <c r="C55" t="s">
        <v>88</v>
      </c>
      <c r="E55" s="2" t="str">
        <f>"01"</f>
        <v>01</v>
      </c>
      <c r="F55" s="2">
        <v>11</v>
      </c>
      <c r="G55" s="2" t="s">
        <v>14</v>
      </c>
      <c r="I55" s="2" t="s">
        <v>17</v>
      </c>
      <c r="J55" s="5"/>
      <c r="K55" s="4" t="s">
        <v>89</v>
      </c>
      <c r="L55" s="2">
        <v>2020</v>
      </c>
      <c r="M55" s="2" t="s">
        <v>28</v>
      </c>
      <c r="N55" s="2" t="s">
        <v>23</v>
      </c>
    </row>
    <row r="56" spans="1:13" ht="87">
      <c r="A56" s="2" t="str">
        <f>"2023-02-06"</f>
        <v>2023-02-06</v>
      </c>
      <c r="B56" s="2" t="str">
        <f>"1400"</f>
        <v>1400</v>
      </c>
      <c r="C56" t="s">
        <v>125</v>
      </c>
      <c r="E56" s="2" t="str">
        <f>"04"</f>
        <v>04</v>
      </c>
      <c r="F56" s="2">
        <v>95</v>
      </c>
      <c r="G56" s="2" t="s">
        <v>14</v>
      </c>
      <c r="H56" s="2" t="s">
        <v>37</v>
      </c>
      <c r="I56" s="2" t="s">
        <v>17</v>
      </c>
      <c r="J56" s="5"/>
      <c r="K56" s="4" t="s">
        <v>126</v>
      </c>
      <c r="L56" s="2">
        <v>2022</v>
      </c>
      <c r="M56" s="2" t="s">
        <v>127</v>
      </c>
    </row>
    <row r="57" spans="1:13" ht="72">
      <c r="A57" s="2" t="str">
        <f>"2023-02-06"</f>
        <v>2023-02-06</v>
      </c>
      <c r="B57" s="2" t="str">
        <f>"1430"</f>
        <v>1430</v>
      </c>
      <c r="C57" t="s">
        <v>128</v>
      </c>
      <c r="D57" s="3" t="s">
        <v>130</v>
      </c>
      <c r="E57" s="2" t="str">
        <f>"02"</f>
        <v>02</v>
      </c>
      <c r="F57" s="2">
        <v>66</v>
      </c>
      <c r="G57" s="2" t="s">
        <v>20</v>
      </c>
      <c r="I57" s="2" t="s">
        <v>17</v>
      </c>
      <c r="J57" s="5"/>
      <c r="K57" s="4" t="s">
        <v>129</v>
      </c>
      <c r="L57" s="2">
        <v>0</v>
      </c>
      <c r="M57" s="2" t="s">
        <v>18</v>
      </c>
    </row>
    <row r="58" spans="1:13" ht="57.75">
      <c r="A58" s="2" t="str">
        <f>"2023-02-06"</f>
        <v>2023-02-06</v>
      </c>
      <c r="B58" s="2" t="str">
        <f>"1500"</f>
        <v>1500</v>
      </c>
      <c r="C58" t="s">
        <v>51</v>
      </c>
      <c r="D58" s="3" t="s">
        <v>132</v>
      </c>
      <c r="E58" s="2" t="str">
        <f>"02"</f>
        <v>02</v>
      </c>
      <c r="F58" s="2">
        <v>8</v>
      </c>
      <c r="G58" s="2" t="s">
        <v>14</v>
      </c>
      <c r="H58" s="2" t="s">
        <v>52</v>
      </c>
      <c r="I58" s="2" t="s">
        <v>17</v>
      </c>
      <c r="J58" s="5"/>
      <c r="K58" s="4" t="s">
        <v>131</v>
      </c>
      <c r="L58" s="2">
        <v>2014</v>
      </c>
      <c r="M58" s="2" t="s">
        <v>18</v>
      </c>
    </row>
    <row r="59" spans="1:13" ht="43.5">
      <c r="A59" s="2" t="str">
        <f>"2023-02-06"</f>
        <v>2023-02-06</v>
      </c>
      <c r="B59" s="2" t="str">
        <f>"1525"</f>
        <v>1525</v>
      </c>
      <c r="C59" t="s">
        <v>133</v>
      </c>
      <c r="D59" s="3" t="s">
        <v>133</v>
      </c>
      <c r="E59" s="2" t="str">
        <f>"01"</f>
        <v>01</v>
      </c>
      <c r="F59" s="2">
        <v>5</v>
      </c>
      <c r="G59" s="2" t="s">
        <v>20</v>
      </c>
      <c r="I59" s="2" t="s">
        <v>17</v>
      </c>
      <c r="J59" s="5"/>
      <c r="K59" s="4" t="s">
        <v>134</v>
      </c>
      <c r="L59" s="2">
        <v>0</v>
      </c>
      <c r="M59" s="2" t="s">
        <v>96</v>
      </c>
    </row>
    <row r="60" spans="1:13" ht="72">
      <c r="A60" s="2" t="str">
        <f>"2023-02-06"</f>
        <v>2023-02-06</v>
      </c>
      <c r="B60" s="2" t="str">
        <f>"1540"</f>
        <v>1540</v>
      </c>
      <c r="C60" t="s">
        <v>113</v>
      </c>
      <c r="D60" s="3" t="s">
        <v>136</v>
      </c>
      <c r="E60" s="2" t="str">
        <f>"01"</f>
        <v>01</v>
      </c>
      <c r="F60" s="2">
        <v>12</v>
      </c>
      <c r="G60" s="2" t="s">
        <v>20</v>
      </c>
      <c r="I60" s="2" t="s">
        <v>17</v>
      </c>
      <c r="J60" s="5"/>
      <c r="K60" s="4" t="s">
        <v>135</v>
      </c>
      <c r="L60" s="2">
        <v>2020</v>
      </c>
      <c r="M60" s="2" t="s">
        <v>28</v>
      </c>
    </row>
    <row r="61" spans="1:13" ht="72">
      <c r="A61" s="2" t="str">
        <f>"2023-02-06"</f>
        <v>2023-02-06</v>
      </c>
      <c r="B61" s="2" t="str">
        <f>"1555"</f>
        <v>1555</v>
      </c>
      <c r="C61" t="s">
        <v>137</v>
      </c>
      <c r="D61" s="3" t="s">
        <v>139</v>
      </c>
      <c r="E61" s="2" t="str">
        <f>"01"</f>
        <v>01</v>
      </c>
      <c r="F61" s="2">
        <v>5</v>
      </c>
      <c r="G61" s="2" t="s">
        <v>20</v>
      </c>
      <c r="I61" s="2" t="s">
        <v>17</v>
      </c>
      <c r="J61" s="5"/>
      <c r="K61" s="4" t="s">
        <v>138</v>
      </c>
      <c r="L61" s="2">
        <v>2021</v>
      </c>
      <c r="M61" s="2" t="s">
        <v>140</v>
      </c>
    </row>
    <row r="62" spans="1:14" ht="28.5">
      <c r="A62" s="2" t="str">
        <f>"2023-02-06"</f>
        <v>2023-02-06</v>
      </c>
      <c r="B62" s="2" t="str">
        <f>"1600"</f>
        <v>1600</v>
      </c>
      <c r="C62" t="s">
        <v>141</v>
      </c>
      <c r="D62" s="3" t="s">
        <v>143</v>
      </c>
      <c r="E62" s="2" t="str">
        <f>"01"</f>
        <v>01</v>
      </c>
      <c r="F62" s="2">
        <v>6</v>
      </c>
      <c r="G62" s="2" t="s">
        <v>14</v>
      </c>
      <c r="H62" s="2" t="s">
        <v>37</v>
      </c>
      <c r="I62" s="2" t="s">
        <v>17</v>
      </c>
      <c r="J62" s="5"/>
      <c r="K62" s="4" t="s">
        <v>142</v>
      </c>
      <c r="L62" s="2">
        <v>2017</v>
      </c>
      <c r="M62" s="2" t="s">
        <v>18</v>
      </c>
      <c r="N62" s="2" t="s">
        <v>23</v>
      </c>
    </row>
    <row r="63" spans="1:14" ht="72">
      <c r="A63" s="2" t="str">
        <f>"2023-02-06"</f>
        <v>2023-02-06</v>
      </c>
      <c r="B63" s="2" t="str">
        <f>"1630"</f>
        <v>1630</v>
      </c>
      <c r="C63" t="s">
        <v>47</v>
      </c>
      <c r="D63" s="3" t="s">
        <v>145</v>
      </c>
      <c r="E63" s="2" t="str">
        <f>"02"</f>
        <v>02</v>
      </c>
      <c r="F63" s="2">
        <v>26</v>
      </c>
      <c r="G63" s="2" t="s">
        <v>14</v>
      </c>
      <c r="I63" s="2" t="s">
        <v>17</v>
      </c>
      <c r="J63" s="5"/>
      <c r="K63" s="4" t="s">
        <v>144</v>
      </c>
      <c r="L63" s="2">
        <v>1987</v>
      </c>
      <c r="M63" s="2" t="s">
        <v>50</v>
      </c>
      <c r="N63" s="2" t="s">
        <v>23</v>
      </c>
    </row>
    <row r="64" spans="1:13" ht="72">
      <c r="A64" s="2" t="str">
        <f>"2023-02-06"</f>
        <v>2023-02-06</v>
      </c>
      <c r="B64" s="2" t="str">
        <f>"1700"</f>
        <v>1700</v>
      </c>
      <c r="C64" t="s">
        <v>146</v>
      </c>
      <c r="D64" s="3" t="s">
        <v>148</v>
      </c>
      <c r="E64" s="2" t="str">
        <f>"2018"</f>
        <v>2018</v>
      </c>
      <c r="F64" s="2">
        <v>18</v>
      </c>
      <c r="G64" s="2" t="s">
        <v>14</v>
      </c>
      <c r="H64" s="2" t="s">
        <v>37</v>
      </c>
      <c r="I64" s="2" t="s">
        <v>17</v>
      </c>
      <c r="J64" s="5"/>
      <c r="K64" s="4" t="s">
        <v>147</v>
      </c>
      <c r="L64" s="2">
        <v>2018</v>
      </c>
      <c r="M64" s="2" t="s">
        <v>18</v>
      </c>
    </row>
    <row r="65" spans="1:13" ht="72">
      <c r="A65" s="2" t="str">
        <f>"2023-02-06"</f>
        <v>2023-02-06</v>
      </c>
      <c r="B65" s="2" t="str">
        <f>"1715"</f>
        <v>1715</v>
      </c>
      <c r="C65" t="s">
        <v>146</v>
      </c>
      <c r="D65" s="3" t="s">
        <v>439</v>
      </c>
      <c r="E65" s="2" t="str">
        <f>"2018"</f>
        <v>2018</v>
      </c>
      <c r="F65" s="2">
        <v>19</v>
      </c>
      <c r="G65" s="2" t="s">
        <v>14</v>
      </c>
      <c r="H65" s="2" t="s">
        <v>149</v>
      </c>
      <c r="I65" s="2" t="s">
        <v>17</v>
      </c>
      <c r="J65" s="5"/>
      <c r="K65" s="4" t="s">
        <v>150</v>
      </c>
      <c r="L65" s="2">
        <v>2018</v>
      </c>
      <c r="M65" s="2" t="s">
        <v>18</v>
      </c>
    </row>
    <row r="66" spans="1:13" ht="28.5">
      <c r="A66" s="2" t="str">
        <f>"2023-02-06"</f>
        <v>2023-02-06</v>
      </c>
      <c r="B66" s="2" t="str">
        <f>"1730"</f>
        <v>1730</v>
      </c>
      <c r="C66" t="s">
        <v>151</v>
      </c>
      <c r="E66" s="2" t="str">
        <f>"2020"</f>
        <v>2020</v>
      </c>
      <c r="F66" s="2">
        <v>138</v>
      </c>
      <c r="J66" s="5"/>
      <c r="K66" s="4" t="s">
        <v>152</v>
      </c>
      <c r="L66" s="2">
        <v>2020</v>
      </c>
      <c r="M66" s="2" t="s">
        <v>28</v>
      </c>
    </row>
    <row r="67" spans="1:13" ht="72">
      <c r="A67" s="2" t="str">
        <f>"2023-02-06"</f>
        <v>2023-02-06</v>
      </c>
      <c r="B67" s="2" t="str">
        <f>"1800"</f>
        <v>1800</v>
      </c>
      <c r="C67" t="s">
        <v>153</v>
      </c>
      <c r="D67" s="3" t="s">
        <v>155</v>
      </c>
      <c r="E67" s="2" t="str">
        <f>"2022"</f>
        <v>2022</v>
      </c>
      <c r="F67" s="2">
        <v>5</v>
      </c>
      <c r="G67" s="2" t="s">
        <v>20</v>
      </c>
      <c r="I67" s="2" t="s">
        <v>17</v>
      </c>
      <c r="J67" s="5"/>
      <c r="K67" s="4" t="s">
        <v>154</v>
      </c>
      <c r="L67" s="2">
        <v>2022</v>
      </c>
      <c r="M67" s="2" t="s">
        <v>18</v>
      </c>
    </row>
    <row r="68" spans="1:13" ht="57.75">
      <c r="A68" s="2" t="str">
        <f>"2023-02-06"</f>
        <v>2023-02-06</v>
      </c>
      <c r="B68" s="2" t="str">
        <f>"1830"</f>
        <v>1830</v>
      </c>
      <c r="C68" t="s">
        <v>90</v>
      </c>
      <c r="E68" s="2" t="str">
        <f>"2023"</f>
        <v>2023</v>
      </c>
      <c r="F68" s="2">
        <v>20</v>
      </c>
      <c r="G68" s="2" t="s">
        <v>61</v>
      </c>
      <c r="J68" s="5"/>
      <c r="K68" s="4" t="s">
        <v>91</v>
      </c>
      <c r="L68" s="2">
        <v>2023</v>
      </c>
      <c r="M68" s="2" t="s">
        <v>18</v>
      </c>
    </row>
    <row r="69" spans="1:14" ht="72">
      <c r="A69" s="7" t="str">
        <f>"2023-02-06"</f>
        <v>2023-02-06</v>
      </c>
      <c r="B69" s="7" t="str">
        <f>"1840"</f>
        <v>1840</v>
      </c>
      <c r="C69" s="8" t="s">
        <v>156</v>
      </c>
      <c r="D69" s="9" t="s">
        <v>158</v>
      </c>
      <c r="E69" s="7" t="str">
        <f>"01"</f>
        <v>01</v>
      </c>
      <c r="F69" s="7">
        <v>2</v>
      </c>
      <c r="G69" s="7" t="s">
        <v>14</v>
      </c>
      <c r="H69" s="7"/>
      <c r="I69" s="7" t="s">
        <v>17</v>
      </c>
      <c r="J69" s="6" t="s">
        <v>465</v>
      </c>
      <c r="K69" s="10" t="s">
        <v>157</v>
      </c>
      <c r="L69" s="7">
        <v>2015</v>
      </c>
      <c r="M69" s="7" t="s">
        <v>28</v>
      </c>
      <c r="N69" s="7" t="s">
        <v>23</v>
      </c>
    </row>
    <row r="70" spans="1:14" ht="72">
      <c r="A70" s="7" t="str">
        <f>"2023-02-06"</f>
        <v>2023-02-06</v>
      </c>
      <c r="B70" s="7" t="str">
        <f>"1930"</f>
        <v>1930</v>
      </c>
      <c r="C70" s="8" t="s">
        <v>159</v>
      </c>
      <c r="D70" s="9"/>
      <c r="E70" s="7" t="str">
        <f>"01"</f>
        <v>01</v>
      </c>
      <c r="F70" s="7">
        <v>2</v>
      </c>
      <c r="G70" s="7" t="s">
        <v>14</v>
      </c>
      <c r="H70" s="7" t="s">
        <v>15</v>
      </c>
      <c r="I70" s="7" t="s">
        <v>17</v>
      </c>
      <c r="J70" s="6" t="s">
        <v>466</v>
      </c>
      <c r="K70" s="10" t="s">
        <v>160</v>
      </c>
      <c r="L70" s="7">
        <v>2020</v>
      </c>
      <c r="M70" s="7" t="s">
        <v>35</v>
      </c>
      <c r="N70" s="7"/>
    </row>
    <row r="71" spans="1:14" ht="72">
      <c r="A71" s="7" t="str">
        <f>"2023-02-06"</f>
        <v>2023-02-06</v>
      </c>
      <c r="B71" s="7" t="str">
        <f>"2030"</f>
        <v>2030</v>
      </c>
      <c r="C71" s="8" t="s">
        <v>441</v>
      </c>
      <c r="D71" s="9" t="s">
        <v>440</v>
      </c>
      <c r="E71" s="7" t="str">
        <f>"01"</f>
        <v>01</v>
      </c>
      <c r="F71" s="7">
        <v>75</v>
      </c>
      <c r="G71" s="7" t="s">
        <v>14</v>
      </c>
      <c r="H71" s="7"/>
      <c r="I71" s="7"/>
      <c r="J71" s="6" t="s">
        <v>478</v>
      </c>
      <c r="K71" s="10" t="s">
        <v>442</v>
      </c>
      <c r="L71" s="7">
        <v>2019</v>
      </c>
      <c r="M71" s="7" t="s">
        <v>18</v>
      </c>
      <c r="N71" s="7"/>
    </row>
    <row r="72" spans="1:14" ht="57.75">
      <c r="A72" s="7" t="str">
        <f>"2023-02-06"</f>
        <v>2023-02-06</v>
      </c>
      <c r="B72" s="7" t="str">
        <f>"2105"</f>
        <v>2105</v>
      </c>
      <c r="C72" s="8" t="s">
        <v>161</v>
      </c>
      <c r="D72" s="9"/>
      <c r="E72" s="7" t="str">
        <f>"01"</f>
        <v>01</v>
      </c>
      <c r="F72" s="7">
        <v>0</v>
      </c>
      <c r="G72" s="7" t="s">
        <v>14</v>
      </c>
      <c r="H72" s="7" t="s">
        <v>162</v>
      </c>
      <c r="I72" s="7" t="s">
        <v>17</v>
      </c>
      <c r="J72" s="6" t="s">
        <v>467</v>
      </c>
      <c r="K72" s="10" t="s">
        <v>163</v>
      </c>
      <c r="L72" s="7">
        <v>2018</v>
      </c>
      <c r="M72" s="7" t="s">
        <v>127</v>
      </c>
      <c r="N72" s="7" t="s">
        <v>23</v>
      </c>
    </row>
    <row r="73" spans="1:13" ht="72">
      <c r="A73" s="2" t="str">
        <f>"2023-02-06"</f>
        <v>2023-02-06</v>
      </c>
      <c r="B73" s="2" t="str">
        <f>"2230"</f>
        <v>2230</v>
      </c>
      <c r="C73" t="s">
        <v>164</v>
      </c>
      <c r="E73" s="2" t="str">
        <f>" "</f>
        <v> </v>
      </c>
      <c r="F73" s="2">
        <v>0</v>
      </c>
      <c r="G73" s="2" t="s">
        <v>20</v>
      </c>
      <c r="I73" s="2" t="s">
        <v>17</v>
      </c>
      <c r="J73" s="5"/>
      <c r="K73" s="4" t="s">
        <v>165</v>
      </c>
      <c r="L73" s="2">
        <v>2021</v>
      </c>
      <c r="M73" s="2" t="s">
        <v>127</v>
      </c>
    </row>
    <row r="74" spans="1:13" ht="87">
      <c r="A74" s="2" t="str">
        <f>"2023-02-06"</f>
        <v>2023-02-06</v>
      </c>
      <c r="B74" s="2" t="str">
        <f>"2300"</f>
        <v>2300</v>
      </c>
      <c r="C74" t="s">
        <v>166</v>
      </c>
      <c r="E74" s="2" t="str">
        <f>" "</f>
        <v> </v>
      </c>
      <c r="F74" s="2">
        <v>0</v>
      </c>
      <c r="G74" s="2" t="s">
        <v>167</v>
      </c>
      <c r="H74" s="2" t="s">
        <v>168</v>
      </c>
      <c r="I74" s="2" t="s">
        <v>17</v>
      </c>
      <c r="J74" s="5"/>
      <c r="K74" s="4" t="s">
        <v>169</v>
      </c>
      <c r="L74" s="2">
        <v>2020</v>
      </c>
      <c r="M74" s="2" t="s">
        <v>18</v>
      </c>
    </row>
    <row r="75" spans="1:13" ht="57.75">
      <c r="A75" s="2" t="str">
        <f>"2023-02-06"</f>
        <v>2023-02-06</v>
      </c>
      <c r="B75" s="2" t="str">
        <f>"2400"</f>
        <v>2400</v>
      </c>
      <c r="C75" t="s">
        <v>13</v>
      </c>
      <c r="E75" s="2" t="str">
        <f>"03"</f>
        <v>03</v>
      </c>
      <c r="F75" s="2">
        <v>5</v>
      </c>
      <c r="G75" s="2" t="s">
        <v>14</v>
      </c>
      <c r="H75" s="2" t="s">
        <v>15</v>
      </c>
      <c r="I75" s="2" t="s">
        <v>17</v>
      </c>
      <c r="J75" s="5"/>
      <c r="K75" s="4" t="s">
        <v>16</v>
      </c>
      <c r="L75" s="2">
        <v>2012</v>
      </c>
      <c r="M75" s="2" t="s">
        <v>18</v>
      </c>
    </row>
    <row r="76" spans="1:13" ht="57.75">
      <c r="A76" s="2" t="str">
        <f>"2023-02-06"</f>
        <v>2023-02-06</v>
      </c>
      <c r="B76" s="2" t="str">
        <f>"2500"</f>
        <v>2500</v>
      </c>
      <c r="C76" t="s">
        <v>13</v>
      </c>
      <c r="E76" s="2" t="str">
        <f>"03"</f>
        <v>03</v>
      </c>
      <c r="F76" s="2">
        <v>5</v>
      </c>
      <c r="G76" s="2" t="s">
        <v>14</v>
      </c>
      <c r="H76" s="2" t="s">
        <v>15</v>
      </c>
      <c r="I76" s="2" t="s">
        <v>17</v>
      </c>
      <c r="J76" s="5"/>
      <c r="K76" s="4" t="s">
        <v>16</v>
      </c>
      <c r="L76" s="2">
        <v>2012</v>
      </c>
      <c r="M76" s="2" t="s">
        <v>18</v>
      </c>
    </row>
    <row r="77" spans="1:13" ht="57.75">
      <c r="A77" s="2" t="str">
        <f>"2023-02-06"</f>
        <v>2023-02-06</v>
      </c>
      <c r="B77" s="2" t="str">
        <f>"2600"</f>
        <v>2600</v>
      </c>
      <c r="C77" t="s">
        <v>13</v>
      </c>
      <c r="E77" s="2" t="str">
        <f>"03"</f>
        <v>03</v>
      </c>
      <c r="F77" s="2">
        <v>5</v>
      </c>
      <c r="G77" s="2" t="s">
        <v>14</v>
      </c>
      <c r="H77" s="2" t="s">
        <v>15</v>
      </c>
      <c r="I77" s="2" t="s">
        <v>17</v>
      </c>
      <c r="J77" s="5"/>
      <c r="K77" s="4" t="s">
        <v>16</v>
      </c>
      <c r="L77" s="2">
        <v>2012</v>
      </c>
      <c r="M77" s="2" t="s">
        <v>18</v>
      </c>
    </row>
    <row r="78" spans="1:13" ht="57.75">
      <c r="A78" s="2" t="str">
        <f>"2023-02-06"</f>
        <v>2023-02-06</v>
      </c>
      <c r="B78" s="2" t="str">
        <f>"2700"</f>
        <v>2700</v>
      </c>
      <c r="C78" t="s">
        <v>13</v>
      </c>
      <c r="E78" s="2" t="str">
        <f>"03"</f>
        <v>03</v>
      </c>
      <c r="F78" s="2">
        <v>5</v>
      </c>
      <c r="G78" s="2" t="s">
        <v>14</v>
      </c>
      <c r="H78" s="2" t="s">
        <v>15</v>
      </c>
      <c r="I78" s="2" t="s">
        <v>17</v>
      </c>
      <c r="J78" s="5"/>
      <c r="K78" s="4" t="s">
        <v>16</v>
      </c>
      <c r="L78" s="2">
        <v>2012</v>
      </c>
      <c r="M78" s="2" t="s">
        <v>18</v>
      </c>
    </row>
    <row r="79" spans="1:13" ht="57.75">
      <c r="A79" s="2" t="str">
        <f>"2023-02-06"</f>
        <v>2023-02-06</v>
      </c>
      <c r="B79" s="2" t="str">
        <f>"2800"</f>
        <v>2800</v>
      </c>
      <c r="C79" t="s">
        <v>13</v>
      </c>
      <c r="E79" s="2" t="str">
        <f>"03"</f>
        <v>03</v>
      </c>
      <c r="F79" s="2">
        <v>5</v>
      </c>
      <c r="G79" s="2" t="s">
        <v>14</v>
      </c>
      <c r="H79" s="2" t="s">
        <v>15</v>
      </c>
      <c r="I79" s="2" t="s">
        <v>17</v>
      </c>
      <c r="J79" s="5"/>
      <c r="K79" s="4" t="s">
        <v>16</v>
      </c>
      <c r="L79" s="2">
        <v>2012</v>
      </c>
      <c r="M79" s="2" t="s">
        <v>18</v>
      </c>
    </row>
    <row r="80" spans="1:13" ht="57.75">
      <c r="A80" s="2" t="str">
        <f>"2023-02-07"</f>
        <v>2023-02-07</v>
      </c>
      <c r="B80" s="2" t="str">
        <f>"0500"</f>
        <v>0500</v>
      </c>
      <c r="C80" t="s">
        <v>13</v>
      </c>
      <c r="E80" s="2" t="str">
        <f>"03"</f>
        <v>03</v>
      </c>
      <c r="F80" s="2">
        <v>5</v>
      </c>
      <c r="G80" s="2" t="s">
        <v>14</v>
      </c>
      <c r="H80" s="2" t="s">
        <v>15</v>
      </c>
      <c r="I80" s="2" t="s">
        <v>17</v>
      </c>
      <c r="J80" s="5"/>
      <c r="K80" s="4" t="s">
        <v>16</v>
      </c>
      <c r="L80" s="2">
        <v>2012</v>
      </c>
      <c r="M80" s="2" t="s">
        <v>18</v>
      </c>
    </row>
    <row r="81" spans="1:13" ht="28.5">
      <c r="A81" s="2" t="str">
        <f>"2023-02-07"</f>
        <v>2023-02-07</v>
      </c>
      <c r="B81" s="2" t="str">
        <f>"0600"</f>
        <v>0600</v>
      </c>
      <c r="C81" t="s">
        <v>19</v>
      </c>
      <c r="D81" s="3" t="s">
        <v>170</v>
      </c>
      <c r="E81" s="2" t="str">
        <f>"02"</f>
        <v>02</v>
      </c>
      <c r="F81" s="2">
        <v>12</v>
      </c>
      <c r="G81" s="2" t="s">
        <v>14</v>
      </c>
      <c r="I81" s="2" t="s">
        <v>17</v>
      </c>
      <c r="J81" s="5"/>
      <c r="K81" s="4" t="s">
        <v>21</v>
      </c>
      <c r="L81" s="2">
        <v>2019</v>
      </c>
      <c r="M81" s="2" t="s">
        <v>18</v>
      </c>
    </row>
    <row r="82" spans="1:13" ht="28.5">
      <c r="A82" s="2" t="str">
        <f>"2023-02-07"</f>
        <v>2023-02-07</v>
      </c>
      <c r="B82" s="2" t="str">
        <f>"0625"</f>
        <v>0625</v>
      </c>
      <c r="C82" t="s">
        <v>19</v>
      </c>
      <c r="D82" s="3" t="s">
        <v>171</v>
      </c>
      <c r="E82" s="2" t="str">
        <f>"02"</f>
        <v>02</v>
      </c>
      <c r="F82" s="2">
        <v>13</v>
      </c>
      <c r="G82" s="2" t="s">
        <v>20</v>
      </c>
      <c r="I82" s="2" t="s">
        <v>17</v>
      </c>
      <c r="J82" s="5"/>
      <c r="K82" s="4" t="s">
        <v>21</v>
      </c>
      <c r="L82" s="2">
        <v>2019</v>
      </c>
      <c r="M82" s="2" t="s">
        <v>18</v>
      </c>
    </row>
    <row r="83" spans="1:13" ht="57.75">
      <c r="A83" s="2" t="str">
        <f>"2023-02-07"</f>
        <v>2023-02-07</v>
      </c>
      <c r="B83" s="2" t="str">
        <f>"0650"</f>
        <v>0650</v>
      </c>
      <c r="C83" t="s">
        <v>25</v>
      </c>
      <c r="D83" s="3" t="s">
        <v>173</v>
      </c>
      <c r="E83" s="2" t="str">
        <f>"01"</f>
        <v>01</v>
      </c>
      <c r="F83" s="2">
        <v>13</v>
      </c>
      <c r="G83" s="2" t="s">
        <v>20</v>
      </c>
      <c r="I83" s="2" t="s">
        <v>17</v>
      </c>
      <c r="J83" s="5"/>
      <c r="K83" s="4" t="s">
        <v>172</v>
      </c>
      <c r="L83" s="2">
        <v>2018</v>
      </c>
      <c r="M83" s="2" t="s">
        <v>28</v>
      </c>
    </row>
    <row r="84" spans="1:13" ht="87">
      <c r="A84" s="2" t="str">
        <f>"2023-02-07"</f>
        <v>2023-02-07</v>
      </c>
      <c r="B84" s="2" t="str">
        <f>"0715"</f>
        <v>0715</v>
      </c>
      <c r="C84" t="s">
        <v>174</v>
      </c>
      <c r="D84" s="3" t="s">
        <v>176</v>
      </c>
      <c r="E84" s="2" t="str">
        <f>"02"</f>
        <v>02</v>
      </c>
      <c r="F84" s="2">
        <v>1</v>
      </c>
      <c r="G84" s="2" t="s">
        <v>20</v>
      </c>
      <c r="I84" s="2" t="s">
        <v>17</v>
      </c>
      <c r="J84" s="5"/>
      <c r="K84" s="4" t="s">
        <v>175</v>
      </c>
      <c r="L84" s="2">
        <v>2018</v>
      </c>
      <c r="M84" s="2" t="s">
        <v>18</v>
      </c>
    </row>
    <row r="85" spans="1:13" ht="43.5">
      <c r="A85" s="2" t="str">
        <f>"2023-02-07"</f>
        <v>2023-02-07</v>
      </c>
      <c r="B85" s="2" t="str">
        <f>"0730"</f>
        <v>0730</v>
      </c>
      <c r="C85" t="s">
        <v>32</v>
      </c>
      <c r="D85" s="3" t="s">
        <v>178</v>
      </c>
      <c r="E85" s="2" t="str">
        <f>"01"</f>
        <v>01</v>
      </c>
      <c r="F85" s="2">
        <v>10</v>
      </c>
      <c r="G85" s="2" t="s">
        <v>20</v>
      </c>
      <c r="I85" s="2" t="s">
        <v>17</v>
      </c>
      <c r="J85" s="5"/>
      <c r="K85" s="4" t="s">
        <v>177</v>
      </c>
      <c r="L85" s="2">
        <v>2009</v>
      </c>
      <c r="M85" s="2" t="s">
        <v>35</v>
      </c>
    </row>
    <row r="86" spans="1:13" ht="72">
      <c r="A86" s="2" t="str">
        <f>"2023-02-07"</f>
        <v>2023-02-07</v>
      </c>
      <c r="B86" s="2" t="str">
        <f>"0755"</f>
        <v>0755</v>
      </c>
      <c r="C86" t="s">
        <v>36</v>
      </c>
      <c r="D86" s="3" t="s">
        <v>180</v>
      </c>
      <c r="E86" s="2" t="str">
        <f>"02"</f>
        <v>02</v>
      </c>
      <c r="F86" s="2">
        <v>17</v>
      </c>
      <c r="G86" s="2" t="s">
        <v>20</v>
      </c>
      <c r="I86" s="2" t="s">
        <v>17</v>
      </c>
      <c r="J86" s="5"/>
      <c r="K86" s="4" t="s">
        <v>179</v>
      </c>
      <c r="L86" s="2">
        <v>2020</v>
      </c>
      <c r="M86" s="2" t="s">
        <v>28</v>
      </c>
    </row>
    <row r="87" spans="1:13" ht="72">
      <c r="A87" s="2" t="str">
        <f>"2023-02-07"</f>
        <v>2023-02-07</v>
      </c>
      <c r="B87" s="2" t="str">
        <f>"0805"</f>
        <v>0805</v>
      </c>
      <c r="C87" t="s">
        <v>113</v>
      </c>
      <c r="D87" s="3" t="s">
        <v>182</v>
      </c>
      <c r="E87" s="2" t="str">
        <f>"01"</f>
        <v>01</v>
      </c>
      <c r="F87" s="2">
        <v>27</v>
      </c>
      <c r="G87" s="2" t="s">
        <v>20</v>
      </c>
      <c r="I87" s="2" t="s">
        <v>17</v>
      </c>
      <c r="J87" s="5"/>
      <c r="K87" s="4" t="s">
        <v>181</v>
      </c>
      <c r="L87" s="2">
        <v>2020</v>
      </c>
      <c r="M87" s="2" t="s">
        <v>28</v>
      </c>
    </row>
    <row r="88" spans="1:13" ht="57.75">
      <c r="A88" s="2" t="str">
        <f>"2023-02-07"</f>
        <v>2023-02-07</v>
      </c>
      <c r="B88" s="2" t="str">
        <f>"0815"</f>
        <v>0815</v>
      </c>
      <c r="C88" t="s">
        <v>43</v>
      </c>
      <c r="D88" s="3" t="s">
        <v>184</v>
      </c>
      <c r="E88" s="2" t="str">
        <f>"01"</f>
        <v>01</v>
      </c>
      <c r="F88" s="2">
        <v>1</v>
      </c>
      <c r="G88" s="2" t="s">
        <v>20</v>
      </c>
      <c r="I88" s="2" t="s">
        <v>17</v>
      </c>
      <c r="J88" s="5"/>
      <c r="K88" s="4" t="s">
        <v>183</v>
      </c>
      <c r="L88" s="2">
        <v>2020</v>
      </c>
      <c r="M88" s="2" t="s">
        <v>46</v>
      </c>
    </row>
    <row r="89" spans="1:14" ht="43.5">
      <c r="A89" s="2" t="str">
        <f>"2023-02-07"</f>
        <v>2023-02-07</v>
      </c>
      <c r="B89" s="2" t="str">
        <f>"0820"</f>
        <v>0820</v>
      </c>
      <c r="C89" t="s">
        <v>47</v>
      </c>
      <c r="D89" s="3" t="s">
        <v>186</v>
      </c>
      <c r="E89" s="2" t="str">
        <f>"02"</f>
        <v>02</v>
      </c>
      <c r="F89" s="2">
        <v>19</v>
      </c>
      <c r="G89" s="2" t="s">
        <v>14</v>
      </c>
      <c r="I89" s="2" t="s">
        <v>17</v>
      </c>
      <c r="J89" s="5"/>
      <c r="K89" s="4" t="s">
        <v>185</v>
      </c>
      <c r="L89" s="2">
        <v>1987</v>
      </c>
      <c r="M89" s="2" t="s">
        <v>50</v>
      </c>
      <c r="N89" s="2" t="s">
        <v>23</v>
      </c>
    </row>
    <row r="90" spans="1:13" ht="57.75">
      <c r="A90" s="2" t="str">
        <f>"2023-02-07"</f>
        <v>2023-02-07</v>
      </c>
      <c r="B90" s="2" t="str">
        <f>"0845"</f>
        <v>0845</v>
      </c>
      <c r="C90" t="s">
        <v>51</v>
      </c>
      <c r="D90" s="3" t="s">
        <v>188</v>
      </c>
      <c r="E90" s="2" t="str">
        <f>"02"</f>
        <v>02</v>
      </c>
      <c r="F90" s="2">
        <v>9</v>
      </c>
      <c r="G90" s="2" t="s">
        <v>14</v>
      </c>
      <c r="I90" s="2" t="s">
        <v>17</v>
      </c>
      <c r="J90" s="5"/>
      <c r="K90" s="4" t="s">
        <v>187</v>
      </c>
      <c r="L90" s="2">
        <v>2014</v>
      </c>
      <c r="M90" s="2" t="s">
        <v>18</v>
      </c>
    </row>
    <row r="91" spans="1:13" ht="57.75">
      <c r="A91" s="2" t="str">
        <f>"2023-02-07"</f>
        <v>2023-02-07</v>
      </c>
      <c r="B91" s="2" t="str">
        <f>"0910"</f>
        <v>0910</v>
      </c>
      <c r="C91" t="s">
        <v>51</v>
      </c>
      <c r="D91" s="3" t="s">
        <v>190</v>
      </c>
      <c r="E91" s="2" t="str">
        <f>"02"</f>
        <v>02</v>
      </c>
      <c r="F91" s="2">
        <v>6</v>
      </c>
      <c r="G91" s="2" t="s">
        <v>14</v>
      </c>
      <c r="H91" s="2" t="s">
        <v>52</v>
      </c>
      <c r="I91" s="2" t="s">
        <v>17</v>
      </c>
      <c r="J91" s="5"/>
      <c r="K91" s="4" t="s">
        <v>189</v>
      </c>
      <c r="L91" s="2">
        <v>2014</v>
      </c>
      <c r="M91" s="2" t="s">
        <v>18</v>
      </c>
    </row>
    <row r="92" spans="1:13" ht="57.75">
      <c r="A92" s="2" t="str">
        <f>"2023-02-07"</f>
        <v>2023-02-07</v>
      </c>
      <c r="B92" s="2" t="str">
        <f>"0935"</f>
        <v>0935</v>
      </c>
      <c r="C92" t="s">
        <v>57</v>
      </c>
      <c r="D92" s="3" t="s">
        <v>192</v>
      </c>
      <c r="E92" s="2" t="str">
        <f>"03"</f>
        <v>03</v>
      </c>
      <c r="F92" s="2">
        <v>8</v>
      </c>
      <c r="G92" s="2" t="s">
        <v>20</v>
      </c>
      <c r="I92" s="2" t="s">
        <v>17</v>
      </c>
      <c r="J92" s="5"/>
      <c r="K92" s="4" t="s">
        <v>191</v>
      </c>
      <c r="L92" s="2">
        <v>2019</v>
      </c>
      <c r="M92" s="2" t="s">
        <v>28</v>
      </c>
    </row>
    <row r="93" spans="1:14" ht="72">
      <c r="A93" s="2" t="str">
        <f>"2023-02-07"</f>
        <v>2023-02-07</v>
      </c>
      <c r="B93" s="2" t="str">
        <f>"1000"</f>
        <v>1000</v>
      </c>
      <c r="C93" t="s">
        <v>156</v>
      </c>
      <c r="D93" s="3" t="s">
        <v>158</v>
      </c>
      <c r="E93" s="2" t="str">
        <f>"01"</f>
        <v>01</v>
      </c>
      <c r="F93" s="2">
        <v>2</v>
      </c>
      <c r="G93" s="2" t="s">
        <v>14</v>
      </c>
      <c r="I93" s="2" t="s">
        <v>17</v>
      </c>
      <c r="J93" s="5"/>
      <c r="K93" s="4" t="s">
        <v>157</v>
      </c>
      <c r="L93" s="2">
        <v>2015</v>
      </c>
      <c r="M93" s="2" t="s">
        <v>28</v>
      </c>
      <c r="N93" s="2" t="s">
        <v>23</v>
      </c>
    </row>
    <row r="94" spans="1:13" ht="14.25">
      <c r="A94" s="2" t="str">
        <f>"2023-02-07"</f>
        <v>2023-02-07</v>
      </c>
      <c r="B94" s="2" t="str">
        <f>"1050"</f>
        <v>1050</v>
      </c>
      <c r="C94" t="s">
        <v>193</v>
      </c>
      <c r="D94" s="3" t="s">
        <v>194</v>
      </c>
      <c r="E94" s="2" t="str">
        <f>"01"</f>
        <v>01</v>
      </c>
      <c r="F94" s="2">
        <v>4</v>
      </c>
      <c r="J94" s="5"/>
      <c r="K94" s="4" t="s">
        <v>443</v>
      </c>
      <c r="L94" s="2">
        <v>2022</v>
      </c>
      <c r="M94" s="2" t="s">
        <v>18</v>
      </c>
    </row>
    <row r="95" spans="1:13" ht="72">
      <c r="A95" s="2" t="str">
        <f>"2023-02-07"</f>
        <v>2023-02-07</v>
      </c>
      <c r="B95" s="2" t="str">
        <f>"1100"</f>
        <v>1100</v>
      </c>
      <c r="C95" t="s">
        <v>441</v>
      </c>
      <c r="D95" s="3" t="s">
        <v>440</v>
      </c>
      <c r="E95" s="2" t="str">
        <f>"01"</f>
        <v>01</v>
      </c>
      <c r="F95" s="2">
        <v>75</v>
      </c>
      <c r="G95" s="2" t="s">
        <v>14</v>
      </c>
      <c r="I95" s="2" t="s">
        <v>17</v>
      </c>
      <c r="J95" s="5"/>
      <c r="K95" s="4" t="s">
        <v>442</v>
      </c>
      <c r="L95" s="2">
        <v>2019</v>
      </c>
      <c r="M95" s="2" t="s">
        <v>18</v>
      </c>
    </row>
    <row r="96" spans="1:13" ht="72">
      <c r="A96" s="2" t="str">
        <f>"2023-02-07"</f>
        <v>2023-02-07</v>
      </c>
      <c r="B96" s="2" t="str">
        <f>"1135"</f>
        <v>1135</v>
      </c>
      <c r="C96" t="s">
        <v>164</v>
      </c>
      <c r="E96" s="2" t="str">
        <f>" "</f>
        <v> </v>
      </c>
      <c r="F96" s="2">
        <v>0</v>
      </c>
      <c r="G96" s="2" t="s">
        <v>20</v>
      </c>
      <c r="I96" s="2" t="s">
        <v>17</v>
      </c>
      <c r="J96" s="5"/>
      <c r="K96" s="4" t="s">
        <v>165</v>
      </c>
      <c r="L96" s="2">
        <v>2021</v>
      </c>
      <c r="M96" s="2" t="s">
        <v>127</v>
      </c>
    </row>
    <row r="97" spans="1:13" ht="72">
      <c r="A97" s="2" t="str">
        <f>"2023-02-07"</f>
        <v>2023-02-07</v>
      </c>
      <c r="B97" s="2" t="str">
        <f>"1205"</f>
        <v>1205</v>
      </c>
      <c r="C97" t="s">
        <v>159</v>
      </c>
      <c r="E97" s="2" t="str">
        <f>"01"</f>
        <v>01</v>
      </c>
      <c r="F97" s="2">
        <v>2</v>
      </c>
      <c r="G97" s="2" t="s">
        <v>14</v>
      </c>
      <c r="H97" s="2" t="s">
        <v>15</v>
      </c>
      <c r="I97" s="2" t="s">
        <v>17</v>
      </c>
      <c r="J97" s="5"/>
      <c r="K97" s="4" t="s">
        <v>160</v>
      </c>
      <c r="L97" s="2">
        <v>2020</v>
      </c>
      <c r="M97" s="2" t="s">
        <v>35</v>
      </c>
    </row>
    <row r="98" spans="1:14" ht="43.5">
      <c r="A98" s="2" t="str">
        <f>"2023-02-07"</f>
        <v>2023-02-07</v>
      </c>
      <c r="B98" s="2" t="str">
        <f>"1305"</f>
        <v>1305</v>
      </c>
      <c r="C98" t="s">
        <v>195</v>
      </c>
      <c r="E98" s="2" t="str">
        <f>" "</f>
        <v> </v>
      </c>
      <c r="F98" s="2">
        <v>0</v>
      </c>
      <c r="G98" s="2" t="s">
        <v>14</v>
      </c>
      <c r="I98" s="2" t="s">
        <v>17</v>
      </c>
      <c r="J98" s="5"/>
      <c r="K98" s="4" t="s">
        <v>196</v>
      </c>
      <c r="L98" s="2">
        <v>1979</v>
      </c>
      <c r="M98" s="2" t="s">
        <v>18</v>
      </c>
      <c r="N98" s="2" t="s">
        <v>23</v>
      </c>
    </row>
    <row r="99" spans="1:13" ht="57.75">
      <c r="A99" s="2" t="str">
        <f>"2023-02-07"</f>
        <v>2023-02-07</v>
      </c>
      <c r="B99" s="2" t="str">
        <f>"1400"</f>
        <v>1400</v>
      </c>
      <c r="C99" t="s">
        <v>125</v>
      </c>
      <c r="E99" s="2" t="str">
        <f>"04"</f>
        <v>04</v>
      </c>
      <c r="F99" s="2">
        <v>96</v>
      </c>
      <c r="G99" s="2" t="s">
        <v>14</v>
      </c>
      <c r="H99" s="2" t="s">
        <v>37</v>
      </c>
      <c r="I99" s="2" t="s">
        <v>17</v>
      </c>
      <c r="J99" s="5"/>
      <c r="K99" s="4" t="s">
        <v>197</v>
      </c>
      <c r="L99" s="2">
        <v>2022</v>
      </c>
      <c r="M99" s="2" t="s">
        <v>127</v>
      </c>
    </row>
    <row r="100" spans="1:13" ht="57.75">
      <c r="A100" s="2" t="str">
        <f>"2023-02-07"</f>
        <v>2023-02-07</v>
      </c>
      <c r="B100" s="2" t="str">
        <f>"1430"</f>
        <v>1430</v>
      </c>
      <c r="C100" t="s">
        <v>128</v>
      </c>
      <c r="D100" s="3" t="s">
        <v>199</v>
      </c>
      <c r="E100" s="2" t="str">
        <f>"02"</f>
        <v>02</v>
      </c>
      <c r="F100" s="2">
        <v>67</v>
      </c>
      <c r="G100" s="2" t="s">
        <v>14</v>
      </c>
      <c r="H100" s="2" t="s">
        <v>37</v>
      </c>
      <c r="I100" s="2" t="s">
        <v>17</v>
      </c>
      <c r="J100" s="5"/>
      <c r="K100" s="4" t="s">
        <v>198</v>
      </c>
      <c r="L100" s="2">
        <v>0</v>
      </c>
      <c r="M100" s="2" t="s">
        <v>18</v>
      </c>
    </row>
    <row r="101" spans="1:13" ht="57.75">
      <c r="A101" s="2" t="str">
        <f>"2023-02-07"</f>
        <v>2023-02-07</v>
      </c>
      <c r="B101" s="2" t="str">
        <f>"1500"</f>
        <v>1500</v>
      </c>
      <c r="C101" t="s">
        <v>51</v>
      </c>
      <c r="D101" s="3" t="s">
        <v>188</v>
      </c>
      <c r="E101" s="2" t="str">
        <f>"02"</f>
        <v>02</v>
      </c>
      <c r="F101" s="2">
        <v>9</v>
      </c>
      <c r="G101" s="2" t="s">
        <v>14</v>
      </c>
      <c r="I101" s="2" t="s">
        <v>17</v>
      </c>
      <c r="J101" s="5"/>
      <c r="K101" s="4" t="s">
        <v>187</v>
      </c>
      <c r="L101" s="2">
        <v>2014</v>
      </c>
      <c r="M101" s="2" t="s">
        <v>18</v>
      </c>
    </row>
    <row r="102" spans="1:13" ht="57.75">
      <c r="A102" s="2" t="str">
        <f>"2023-02-07"</f>
        <v>2023-02-07</v>
      </c>
      <c r="B102" s="2" t="str">
        <f>"1525"</f>
        <v>1525</v>
      </c>
      <c r="C102" t="s">
        <v>200</v>
      </c>
      <c r="D102" s="3" t="s">
        <v>444</v>
      </c>
      <c r="E102" s="2" t="str">
        <f>"01"</f>
        <v>01</v>
      </c>
      <c r="F102" s="2">
        <v>1</v>
      </c>
      <c r="G102" s="2" t="s">
        <v>20</v>
      </c>
      <c r="I102" s="2" t="s">
        <v>17</v>
      </c>
      <c r="J102" s="5"/>
      <c r="K102" s="4" t="s">
        <v>201</v>
      </c>
      <c r="L102" s="2">
        <v>0</v>
      </c>
      <c r="M102" s="2" t="s">
        <v>96</v>
      </c>
    </row>
    <row r="103" spans="1:13" ht="72">
      <c r="A103" s="2" t="str">
        <f>"2023-02-07"</f>
        <v>2023-02-07</v>
      </c>
      <c r="B103" s="2" t="str">
        <f>"1540"</f>
        <v>1540</v>
      </c>
      <c r="C103" t="s">
        <v>113</v>
      </c>
      <c r="D103" s="3" t="s">
        <v>203</v>
      </c>
      <c r="E103" s="2" t="str">
        <f>"01"</f>
        <v>01</v>
      </c>
      <c r="F103" s="2">
        <v>13</v>
      </c>
      <c r="G103" s="2" t="s">
        <v>20</v>
      </c>
      <c r="I103" s="2" t="s">
        <v>17</v>
      </c>
      <c r="J103" s="5"/>
      <c r="K103" s="4" t="s">
        <v>202</v>
      </c>
      <c r="L103" s="2">
        <v>2020</v>
      </c>
      <c r="M103" s="2" t="s">
        <v>28</v>
      </c>
    </row>
    <row r="104" spans="1:13" ht="57.75">
      <c r="A104" s="2" t="str">
        <f>"2023-02-07"</f>
        <v>2023-02-07</v>
      </c>
      <c r="B104" s="2" t="str">
        <f>"1555"</f>
        <v>1555</v>
      </c>
      <c r="C104" t="s">
        <v>204</v>
      </c>
      <c r="D104" s="3" t="s">
        <v>206</v>
      </c>
      <c r="E104" s="2" t="str">
        <f>"01"</f>
        <v>01</v>
      </c>
      <c r="F104" s="2">
        <v>6</v>
      </c>
      <c r="G104" s="2" t="s">
        <v>20</v>
      </c>
      <c r="I104" s="2" t="s">
        <v>17</v>
      </c>
      <c r="J104" s="5"/>
      <c r="K104" s="4" t="s">
        <v>205</v>
      </c>
      <c r="L104" s="2">
        <v>2021</v>
      </c>
      <c r="M104" s="2" t="s">
        <v>140</v>
      </c>
    </row>
    <row r="105" spans="1:14" ht="43.5">
      <c r="A105" s="2" t="str">
        <f>"2023-02-07"</f>
        <v>2023-02-07</v>
      </c>
      <c r="B105" s="2" t="str">
        <f>"1600"</f>
        <v>1600</v>
      </c>
      <c r="C105" t="s">
        <v>141</v>
      </c>
      <c r="D105" s="3" t="s">
        <v>208</v>
      </c>
      <c r="E105" s="2" t="str">
        <f>"01"</f>
        <v>01</v>
      </c>
      <c r="F105" s="2">
        <v>7</v>
      </c>
      <c r="G105" s="2" t="s">
        <v>14</v>
      </c>
      <c r="H105" s="2" t="s">
        <v>37</v>
      </c>
      <c r="I105" s="2" t="s">
        <v>17</v>
      </c>
      <c r="J105" s="5"/>
      <c r="K105" s="4" t="s">
        <v>207</v>
      </c>
      <c r="L105" s="2">
        <v>2017</v>
      </c>
      <c r="M105" s="2" t="s">
        <v>18</v>
      </c>
      <c r="N105" s="2" t="s">
        <v>23</v>
      </c>
    </row>
    <row r="106" spans="1:14" ht="57.75">
      <c r="A106" s="2" t="str">
        <f>"2023-02-07"</f>
        <v>2023-02-07</v>
      </c>
      <c r="B106" s="2" t="str">
        <f>"1630"</f>
        <v>1630</v>
      </c>
      <c r="C106" t="s">
        <v>47</v>
      </c>
      <c r="D106" s="3" t="s">
        <v>445</v>
      </c>
      <c r="E106" s="2" t="str">
        <f>"02"</f>
        <v>02</v>
      </c>
      <c r="F106" s="2">
        <v>22</v>
      </c>
      <c r="G106" s="2" t="s">
        <v>14</v>
      </c>
      <c r="I106" s="2" t="s">
        <v>17</v>
      </c>
      <c r="J106" s="5"/>
      <c r="K106" s="4" t="s">
        <v>209</v>
      </c>
      <c r="L106" s="2">
        <v>1987</v>
      </c>
      <c r="M106" s="2" t="s">
        <v>50</v>
      </c>
      <c r="N106" s="2" t="s">
        <v>23</v>
      </c>
    </row>
    <row r="107" spans="1:13" ht="72">
      <c r="A107" s="2" t="str">
        <f>"2023-02-07"</f>
        <v>2023-02-07</v>
      </c>
      <c r="B107" s="2" t="str">
        <f>"1700"</f>
        <v>1700</v>
      </c>
      <c r="C107" t="s">
        <v>146</v>
      </c>
      <c r="D107" s="3" t="s">
        <v>211</v>
      </c>
      <c r="E107" s="2" t="str">
        <f>"2018"</f>
        <v>2018</v>
      </c>
      <c r="F107" s="2">
        <v>20</v>
      </c>
      <c r="G107" s="2" t="s">
        <v>14</v>
      </c>
      <c r="H107" s="2" t="s">
        <v>37</v>
      </c>
      <c r="I107" s="2" t="s">
        <v>17</v>
      </c>
      <c r="J107" s="5"/>
      <c r="K107" s="4" t="s">
        <v>210</v>
      </c>
      <c r="L107" s="2">
        <v>2018</v>
      </c>
      <c r="M107" s="2" t="s">
        <v>18</v>
      </c>
    </row>
    <row r="108" spans="1:13" ht="72">
      <c r="A108" s="2" t="str">
        <f>"2023-02-07"</f>
        <v>2023-02-07</v>
      </c>
      <c r="B108" s="2" t="str">
        <f>"1715"</f>
        <v>1715</v>
      </c>
      <c r="C108" t="s">
        <v>146</v>
      </c>
      <c r="D108" s="3" t="s">
        <v>213</v>
      </c>
      <c r="E108" s="2" t="str">
        <f>"2018"</f>
        <v>2018</v>
      </c>
      <c r="F108" s="2">
        <v>21</v>
      </c>
      <c r="G108" s="2" t="s">
        <v>14</v>
      </c>
      <c r="I108" s="2" t="s">
        <v>17</v>
      </c>
      <c r="J108" s="5"/>
      <c r="K108" s="4" t="s">
        <v>212</v>
      </c>
      <c r="L108" s="2">
        <v>2018</v>
      </c>
      <c r="M108" s="2" t="s">
        <v>18</v>
      </c>
    </row>
    <row r="109" spans="1:13" ht="14.25">
      <c r="A109" s="2" t="str">
        <f>"2023-02-07"</f>
        <v>2023-02-07</v>
      </c>
      <c r="B109" s="2" t="str">
        <f>"1730"</f>
        <v>1730</v>
      </c>
      <c r="C109" t="s">
        <v>214</v>
      </c>
      <c r="E109" s="2" t="str">
        <f>"01"</f>
        <v>01</v>
      </c>
      <c r="F109" s="2">
        <v>92</v>
      </c>
      <c r="G109" s="2" t="s">
        <v>61</v>
      </c>
      <c r="J109" s="5"/>
      <c r="K109" s="4" t="s">
        <v>215</v>
      </c>
      <c r="L109" s="2">
        <v>0</v>
      </c>
      <c r="M109" s="2" t="s">
        <v>35</v>
      </c>
    </row>
    <row r="110" spans="1:13" ht="72">
      <c r="A110" s="2" t="str">
        <f>"2023-02-07"</f>
        <v>2023-02-07</v>
      </c>
      <c r="B110" s="2" t="str">
        <f>"1800"</f>
        <v>1800</v>
      </c>
      <c r="C110" t="s">
        <v>153</v>
      </c>
      <c r="D110" s="3" t="s">
        <v>155</v>
      </c>
      <c r="E110" s="2" t="str">
        <f>"2022"</f>
        <v>2022</v>
      </c>
      <c r="F110" s="2">
        <v>6</v>
      </c>
      <c r="G110" s="2" t="s">
        <v>20</v>
      </c>
      <c r="I110" s="2" t="s">
        <v>17</v>
      </c>
      <c r="J110" s="5"/>
      <c r="K110" s="4" t="s">
        <v>154</v>
      </c>
      <c r="L110" s="2">
        <v>2022</v>
      </c>
      <c r="M110" s="2" t="s">
        <v>18</v>
      </c>
    </row>
    <row r="111" spans="1:13" ht="57.75">
      <c r="A111" s="2" t="str">
        <f>"2023-02-07"</f>
        <v>2023-02-07</v>
      </c>
      <c r="B111" s="2" t="str">
        <f>"1830"</f>
        <v>1830</v>
      </c>
      <c r="C111" t="s">
        <v>90</v>
      </c>
      <c r="E111" s="2" t="str">
        <f>"2023"</f>
        <v>2023</v>
      </c>
      <c r="F111" s="2">
        <v>21</v>
      </c>
      <c r="G111" s="2" t="s">
        <v>61</v>
      </c>
      <c r="J111" s="5"/>
      <c r="K111" s="4" t="s">
        <v>91</v>
      </c>
      <c r="L111" s="2">
        <v>2023</v>
      </c>
      <c r="M111" s="2" t="s">
        <v>18</v>
      </c>
    </row>
    <row r="112" spans="1:14" ht="72">
      <c r="A112" s="7" t="str">
        <f>"2023-02-07"</f>
        <v>2023-02-07</v>
      </c>
      <c r="B112" s="7" t="str">
        <f>"1840"</f>
        <v>1840</v>
      </c>
      <c r="C112" s="8" t="s">
        <v>156</v>
      </c>
      <c r="D112" s="9" t="s">
        <v>217</v>
      </c>
      <c r="E112" s="7" t="str">
        <f>"01"</f>
        <v>01</v>
      </c>
      <c r="F112" s="7">
        <v>3</v>
      </c>
      <c r="G112" s="7" t="s">
        <v>14</v>
      </c>
      <c r="H112" s="7"/>
      <c r="I112" s="7" t="s">
        <v>17</v>
      </c>
      <c r="J112" s="6" t="s">
        <v>465</v>
      </c>
      <c r="K112" s="10" t="s">
        <v>216</v>
      </c>
      <c r="L112" s="7">
        <v>2015</v>
      </c>
      <c r="M112" s="7" t="s">
        <v>28</v>
      </c>
      <c r="N112" s="7" t="s">
        <v>23</v>
      </c>
    </row>
    <row r="113" spans="1:14" ht="72">
      <c r="A113" s="7" t="str">
        <f>"2023-02-07"</f>
        <v>2023-02-07</v>
      </c>
      <c r="B113" s="7" t="str">
        <f>"1930"</f>
        <v>1930</v>
      </c>
      <c r="C113" s="8" t="s">
        <v>218</v>
      </c>
      <c r="D113" s="9" t="s">
        <v>220</v>
      </c>
      <c r="E113" s="7" t="str">
        <f>"01"</f>
        <v>01</v>
      </c>
      <c r="F113" s="7">
        <v>5</v>
      </c>
      <c r="G113" s="7" t="s">
        <v>14</v>
      </c>
      <c r="H113" s="7"/>
      <c r="I113" s="7"/>
      <c r="J113" s="6" t="s">
        <v>466</v>
      </c>
      <c r="K113" s="10" t="s">
        <v>219</v>
      </c>
      <c r="L113" s="7">
        <v>2022</v>
      </c>
      <c r="M113" s="7" t="s">
        <v>127</v>
      </c>
      <c r="N113" s="7"/>
    </row>
    <row r="114" spans="1:14" ht="72">
      <c r="A114" s="7" t="str">
        <f>"2023-02-07"</f>
        <v>2023-02-07</v>
      </c>
      <c r="B114" s="7" t="str">
        <f>"2000"</f>
        <v>2000</v>
      </c>
      <c r="C114" s="8" t="s">
        <v>221</v>
      </c>
      <c r="D114" s="9" t="s">
        <v>223</v>
      </c>
      <c r="E114" s="7" t="str">
        <f>"01"</f>
        <v>01</v>
      </c>
      <c r="F114" s="7">
        <v>2</v>
      </c>
      <c r="G114" s="7" t="s">
        <v>14</v>
      </c>
      <c r="H114" s="7" t="s">
        <v>37</v>
      </c>
      <c r="I114" s="7" t="s">
        <v>17</v>
      </c>
      <c r="J114" s="6" t="s">
        <v>466</v>
      </c>
      <c r="K114" s="10" t="s">
        <v>222</v>
      </c>
      <c r="L114" s="7">
        <v>2020</v>
      </c>
      <c r="M114" s="7" t="s">
        <v>28</v>
      </c>
      <c r="N114" s="7" t="s">
        <v>23</v>
      </c>
    </row>
    <row r="115" spans="1:14" ht="57.75">
      <c r="A115" s="7" t="str">
        <f>"2023-02-07"</f>
        <v>2023-02-07</v>
      </c>
      <c r="B115" s="7" t="str">
        <f>"2030"</f>
        <v>2030</v>
      </c>
      <c r="C115" s="8" t="s">
        <v>224</v>
      </c>
      <c r="D115" s="9" t="s">
        <v>446</v>
      </c>
      <c r="E115" s="7" t="str">
        <f>"01"</f>
        <v>01</v>
      </c>
      <c r="F115" s="7">
        <v>9</v>
      </c>
      <c r="G115" s="7" t="s">
        <v>14</v>
      </c>
      <c r="H115" s="7"/>
      <c r="I115" s="7" t="s">
        <v>17</v>
      </c>
      <c r="J115" s="6" t="s">
        <v>466</v>
      </c>
      <c r="K115" s="10" t="s">
        <v>225</v>
      </c>
      <c r="L115" s="7">
        <v>2021</v>
      </c>
      <c r="M115" s="7" t="s">
        <v>28</v>
      </c>
      <c r="N115" s="7"/>
    </row>
    <row r="116" spans="1:14" ht="87">
      <c r="A116" s="7" t="str">
        <f>"2023-02-07"</f>
        <v>2023-02-07</v>
      </c>
      <c r="B116" s="7" t="str">
        <f>"2100"</f>
        <v>2100</v>
      </c>
      <c r="C116" s="8" t="s">
        <v>226</v>
      </c>
      <c r="D116" s="9" t="s">
        <v>228</v>
      </c>
      <c r="E116" s="7" t="str">
        <f>"12"</f>
        <v>12</v>
      </c>
      <c r="F116" s="7">
        <v>10</v>
      </c>
      <c r="G116" s="7" t="s">
        <v>14</v>
      </c>
      <c r="H116" s="7" t="s">
        <v>52</v>
      </c>
      <c r="I116" s="7" t="s">
        <v>17</v>
      </c>
      <c r="J116" s="6" t="s">
        <v>469</v>
      </c>
      <c r="K116" s="10" t="s">
        <v>227</v>
      </c>
      <c r="L116" s="7">
        <v>2017</v>
      </c>
      <c r="M116" s="7" t="s">
        <v>127</v>
      </c>
      <c r="N116" s="7"/>
    </row>
    <row r="117" spans="1:14" ht="57.75">
      <c r="A117" s="7" t="str">
        <f>"2023-02-07"</f>
        <v>2023-02-07</v>
      </c>
      <c r="B117" s="7" t="str">
        <f>"2130"</f>
        <v>2130</v>
      </c>
      <c r="C117" s="8" t="s">
        <v>229</v>
      </c>
      <c r="D117" s="9" t="s">
        <v>447</v>
      </c>
      <c r="E117" s="7" t="str">
        <f>"04"</f>
        <v>04</v>
      </c>
      <c r="F117" s="7">
        <v>2</v>
      </c>
      <c r="G117" s="7" t="s">
        <v>167</v>
      </c>
      <c r="H117" s="7" t="s">
        <v>230</v>
      </c>
      <c r="I117" s="7" t="s">
        <v>17</v>
      </c>
      <c r="J117" s="6" t="s">
        <v>470</v>
      </c>
      <c r="K117" s="10" t="s">
        <v>231</v>
      </c>
      <c r="L117" s="7">
        <v>2021</v>
      </c>
      <c r="M117" s="7" t="s">
        <v>127</v>
      </c>
      <c r="N117" s="7" t="s">
        <v>23</v>
      </c>
    </row>
    <row r="118" spans="1:14" ht="72">
      <c r="A118" s="7" t="str">
        <f>"2023-02-07"</f>
        <v>2023-02-07</v>
      </c>
      <c r="B118" s="7" t="str">
        <f>"2200"</f>
        <v>2200</v>
      </c>
      <c r="C118" s="8" t="s">
        <v>232</v>
      </c>
      <c r="D118" s="9" t="s">
        <v>96</v>
      </c>
      <c r="E118" s="7" t="str">
        <f>" "</f>
        <v> </v>
      </c>
      <c r="F118" s="7">
        <v>0</v>
      </c>
      <c r="G118" s="7" t="s">
        <v>167</v>
      </c>
      <c r="H118" s="7" t="s">
        <v>37</v>
      </c>
      <c r="I118" s="7" t="s">
        <v>17</v>
      </c>
      <c r="J118" s="6" t="s">
        <v>468</v>
      </c>
      <c r="K118" s="10" t="s">
        <v>233</v>
      </c>
      <c r="L118" s="7">
        <v>2017</v>
      </c>
      <c r="M118" s="7" t="s">
        <v>140</v>
      </c>
      <c r="N118" s="7"/>
    </row>
    <row r="119" spans="1:13" ht="72">
      <c r="A119" s="2" t="str">
        <f>"2023-02-07"</f>
        <v>2023-02-07</v>
      </c>
      <c r="B119" s="2" t="str">
        <f>"2345"</f>
        <v>2345</v>
      </c>
      <c r="C119" t="s">
        <v>85</v>
      </c>
      <c r="D119" s="3" t="s">
        <v>87</v>
      </c>
      <c r="E119" s="2" t="str">
        <f>"02"</f>
        <v>02</v>
      </c>
      <c r="F119" s="2">
        <v>0</v>
      </c>
      <c r="G119" s="2" t="s">
        <v>20</v>
      </c>
      <c r="I119" s="2" t="s">
        <v>17</v>
      </c>
      <c r="J119" s="5"/>
      <c r="K119" s="4" t="s">
        <v>86</v>
      </c>
      <c r="L119" s="2">
        <v>2017</v>
      </c>
      <c r="M119" s="2" t="s">
        <v>18</v>
      </c>
    </row>
    <row r="120" spans="1:13" ht="57.75">
      <c r="A120" s="2" t="str">
        <f>"2023-02-07"</f>
        <v>2023-02-07</v>
      </c>
      <c r="B120" s="2" t="str">
        <f>"2400"</f>
        <v>2400</v>
      </c>
      <c r="C120" t="s">
        <v>13</v>
      </c>
      <c r="E120" s="2" t="str">
        <f>"03"</f>
        <v>03</v>
      </c>
      <c r="F120" s="2">
        <v>6</v>
      </c>
      <c r="G120" s="2" t="s">
        <v>14</v>
      </c>
      <c r="H120" s="2" t="s">
        <v>15</v>
      </c>
      <c r="I120" s="2" t="s">
        <v>17</v>
      </c>
      <c r="J120" s="5"/>
      <c r="K120" s="4" t="s">
        <v>16</v>
      </c>
      <c r="L120" s="2">
        <v>2012</v>
      </c>
      <c r="M120" s="2" t="s">
        <v>18</v>
      </c>
    </row>
    <row r="121" spans="1:13" ht="57.75">
      <c r="A121" s="2" t="str">
        <f>"2023-02-07"</f>
        <v>2023-02-07</v>
      </c>
      <c r="B121" s="2" t="str">
        <f>"2500"</f>
        <v>2500</v>
      </c>
      <c r="C121" t="s">
        <v>13</v>
      </c>
      <c r="E121" s="2" t="str">
        <f>"03"</f>
        <v>03</v>
      </c>
      <c r="F121" s="2">
        <v>6</v>
      </c>
      <c r="G121" s="2" t="s">
        <v>14</v>
      </c>
      <c r="H121" s="2" t="s">
        <v>15</v>
      </c>
      <c r="I121" s="2" t="s">
        <v>17</v>
      </c>
      <c r="J121" s="5"/>
      <c r="K121" s="4" t="s">
        <v>16</v>
      </c>
      <c r="L121" s="2">
        <v>2012</v>
      </c>
      <c r="M121" s="2" t="s">
        <v>18</v>
      </c>
    </row>
    <row r="122" spans="1:13" ht="57.75">
      <c r="A122" s="2" t="str">
        <f>"2023-02-07"</f>
        <v>2023-02-07</v>
      </c>
      <c r="B122" s="2" t="str">
        <f>"2600"</f>
        <v>2600</v>
      </c>
      <c r="C122" t="s">
        <v>13</v>
      </c>
      <c r="E122" s="2" t="str">
        <f>"03"</f>
        <v>03</v>
      </c>
      <c r="F122" s="2">
        <v>6</v>
      </c>
      <c r="G122" s="2" t="s">
        <v>14</v>
      </c>
      <c r="H122" s="2" t="s">
        <v>15</v>
      </c>
      <c r="I122" s="2" t="s">
        <v>17</v>
      </c>
      <c r="J122" s="5"/>
      <c r="K122" s="4" t="s">
        <v>16</v>
      </c>
      <c r="L122" s="2">
        <v>2012</v>
      </c>
      <c r="M122" s="2" t="s">
        <v>18</v>
      </c>
    </row>
    <row r="123" spans="1:13" ht="57.75">
      <c r="A123" s="2" t="str">
        <f>"2023-02-07"</f>
        <v>2023-02-07</v>
      </c>
      <c r="B123" s="2" t="str">
        <f>"2700"</f>
        <v>2700</v>
      </c>
      <c r="C123" t="s">
        <v>13</v>
      </c>
      <c r="E123" s="2" t="str">
        <f>"03"</f>
        <v>03</v>
      </c>
      <c r="F123" s="2">
        <v>6</v>
      </c>
      <c r="G123" s="2" t="s">
        <v>14</v>
      </c>
      <c r="H123" s="2" t="s">
        <v>15</v>
      </c>
      <c r="I123" s="2" t="s">
        <v>17</v>
      </c>
      <c r="J123" s="5"/>
      <c r="K123" s="4" t="s">
        <v>16</v>
      </c>
      <c r="L123" s="2">
        <v>2012</v>
      </c>
      <c r="M123" s="2" t="s">
        <v>18</v>
      </c>
    </row>
    <row r="124" spans="1:13" ht="57.75">
      <c r="A124" s="2" t="str">
        <f>"2023-02-07"</f>
        <v>2023-02-07</v>
      </c>
      <c r="B124" s="2" t="str">
        <f>"2800"</f>
        <v>2800</v>
      </c>
      <c r="C124" t="s">
        <v>13</v>
      </c>
      <c r="E124" s="2" t="str">
        <f>"03"</f>
        <v>03</v>
      </c>
      <c r="F124" s="2">
        <v>6</v>
      </c>
      <c r="G124" s="2" t="s">
        <v>14</v>
      </c>
      <c r="H124" s="2" t="s">
        <v>15</v>
      </c>
      <c r="I124" s="2" t="s">
        <v>17</v>
      </c>
      <c r="J124" s="5"/>
      <c r="K124" s="4" t="s">
        <v>16</v>
      </c>
      <c r="L124" s="2">
        <v>2012</v>
      </c>
      <c r="M124" s="2" t="s">
        <v>18</v>
      </c>
    </row>
    <row r="125" spans="1:13" ht="57.75">
      <c r="A125" s="2" t="str">
        <f>"2023-02-08"</f>
        <v>2023-02-08</v>
      </c>
      <c r="B125" s="2" t="str">
        <f>"0500"</f>
        <v>0500</v>
      </c>
      <c r="C125" t="s">
        <v>13</v>
      </c>
      <c r="E125" s="2" t="str">
        <f>"03"</f>
        <v>03</v>
      </c>
      <c r="F125" s="2">
        <v>6</v>
      </c>
      <c r="G125" s="2" t="s">
        <v>14</v>
      </c>
      <c r="H125" s="2" t="s">
        <v>15</v>
      </c>
      <c r="I125" s="2" t="s">
        <v>17</v>
      </c>
      <c r="J125" s="5"/>
      <c r="K125" s="4" t="s">
        <v>16</v>
      </c>
      <c r="L125" s="2">
        <v>2012</v>
      </c>
      <c r="M125" s="2" t="s">
        <v>18</v>
      </c>
    </row>
    <row r="126" spans="1:13" ht="28.5">
      <c r="A126" s="2" t="str">
        <f>"2023-02-08"</f>
        <v>2023-02-08</v>
      </c>
      <c r="B126" s="2" t="str">
        <f>"0600"</f>
        <v>0600</v>
      </c>
      <c r="C126" t="s">
        <v>19</v>
      </c>
      <c r="D126" s="3" t="s">
        <v>234</v>
      </c>
      <c r="E126" s="2" t="str">
        <f>"02"</f>
        <v>02</v>
      </c>
      <c r="F126" s="2">
        <v>1</v>
      </c>
      <c r="G126" s="2" t="s">
        <v>20</v>
      </c>
      <c r="I126" s="2" t="s">
        <v>17</v>
      </c>
      <c r="J126" s="5"/>
      <c r="K126" s="4" t="s">
        <v>21</v>
      </c>
      <c r="L126" s="2">
        <v>2019</v>
      </c>
      <c r="M126" s="2" t="s">
        <v>18</v>
      </c>
    </row>
    <row r="127" spans="1:13" ht="28.5">
      <c r="A127" s="2" t="str">
        <f>"2023-02-08"</f>
        <v>2023-02-08</v>
      </c>
      <c r="B127" s="2" t="str">
        <f>"0625"</f>
        <v>0625</v>
      </c>
      <c r="C127" t="s">
        <v>19</v>
      </c>
      <c r="D127" s="3" t="s">
        <v>235</v>
      </c>
      <c r="E127" s="2" t="str">
        <f>"02"</f>
        <v>02</v>
      </c>
      <c r="F127" s="2">
        <v>2</v>
      </c>
      <c r="G127" s="2" t="s">
        <v>20</v>
      </c>
      <c r="I127" s="2" t="s">
        <v>17</v>
      </c>
      <c r="J127" s="5"/>
      <c r="K127" s="4" t="s">
        <v>21</v>
      </c>
      <c r="L127" s="2">
        <v>2019</v>
      </c>
      <c r="M127" s="2" t="s">
        <v>18</v>
      </c>
    </row>
    <row r="128" spans="1:13" ht="72">
      <c r="A128" s="2" t="str">
        <f>"2023-02-08"</f>
        <v>2023-02-08</v>
      </c>
      <c r="B128" s="2" t="str">
        <f>"0650"</f>
        <v>0650</v>
      </c>
      <c r="C128" t="s">
        <v>25</v>
      </c>
      <c r="D128" s="3" t="s">
        <v>237</v>
      </c>
      <c r="E128" s="2" t="str">
        <f>"02"</f>
        <v>02</v>
      </c>
      <c r="F128" s="2">
        <v>1</v>
      </c>
      <c r="G128" s="2" t="s">
        <v>20</v>
      </c>
      <c r="I128" s="2" t="s">
        <v>17</v>
      </c>
      <c r="J128" s="5"/>
      <c r="K128" s="4" t="s">
        <v>236</v>
      </c>
      <c r="L128" s="2">
        <v>2018</v>
      </c>
      <c r="M128" s="2" t="s">
        <v>28</v>
      </c>
    </row>
    <row r="129" spans="1:13" ht="87">
      <c r="A129" s="2" t="str">
        <f>"2023-02-08"</f>
        <v>2023-02-08</v>
      </c>
      <c r="B129" s="2" t="str">
        <f>"0715"</f>
        <v>0715</v>
      </c>
      <c r="C129" t="s">
        <v>174</v>
      </c>
      <c r="D129" s="3" t="s">
        <v>239</v>
      </c>
      <c r="E129" s="2" t="str">
        <f>"02"</f>
        <v>02</v>
      </c>
      <c r="F129" s="2">
        <v>2</v>
      </c>
      <c r="G129" s="2" t="s">
        <v>20</v>
      </c>
      <c r="I129" s="2" t="s">
        <v>17</v>
      </c>
      <c r="J129" s="5"/>
      <c r="K129" s="4" t="s">
        <v>238</v>
      </c>
      <c r="L129" s="2">
        <v>2018</v>
      </c>
      <c r="M129" s="2" t="s">
        <v>18</v>
      </c>
    </row>
    <row r="130" spans="1:13" ht="57.75">
      <c r="A130" s="2" t="str">
        <f>"2023-02-08"</f>
        <v>2023-02-08</v>
      </c>
      <c r="B130" s="2" t="str">
        <f>"0730"</f>
        <v>0730</v>
      </c>
      <c r="C130" t="s">
        <v>32</v>
      </c>
      <c r="D130" s="3" t="s">
        <v>241</v>
      </c>
      <c r="E130" s="2" t="str">
        <f>"01"</f>
        <v>01</v>
      </c>
      <c r="F130" s="2">
        <v>11</v>
      </c>
      <c r="G130" s="2" t="s">
        <v>20</v>
      </c>
      <c r="I130" s="2" t="s">
        <v>17</v>
      </c>
      <c r="J130" s="5"/>
      <c r="K130" s="4" t="s">
        <v>240</v>
      </c>
      <c r="L130" s="2">
        <v>2009</v>
      </c>
      <c r="M130" s="2" t="s">
        <v>35</v>
      </c>
    </row>
    <row r="131" spans="1:13" ht="72">
      <c r="A131" s="2" t="str">
        <f>"2023-02-08"</f>
        <v>2023-02-08</v>
      </c>
      <c r="B131" s="2" t="str">
        <f>"0755"</f>
        <v>0755</v>
      </c>
      <c r="C131" t="s">
        <v>36</v>
      </c>
      <c r="D131" s="3" t="s">
        <v>243</v>
      </c>
      <c r="E131" s="2" t="str">
        <f>"02"</f>
        <v>02</v>
      </c>
      <c r="F131" s="2">
        <v>18</v>
      </c>
      <c r="G131" s="2" t="s">
        <v>20</v>
      </c>
      <c r="I131" s="2" t="s">
        <v>17</v>
      </c>
      <c r="J131" s="5"/>
      <c r="K131" s="4" t="s">
        <v>242</v>
      </c>
      <c r="L131" s="2">
        <v>2020</v>
      </c>
      <c r="M131" s="2" t="s">
        <v>28</v>
      </c>
    </row>
    <row r="132" spans="1:13" ht="87">
      <c r="A132" s="2" t="str">
        <f>"2023-02-08"</f>
        <v>2023-02-08</v>
      </c>
      <c r="B132" s="2" t="str">
        <f>"0805"</f>
        <v>0805</v>
      </c>
      <c r="C132" t="s">
        <v>113</v>
      </c>
      <c r="D132" s="3" t="s">
        <v>245</v>
      </c>
      <c r="E132" s="2" t="str">
        <f>"01"</f>
        <v>01</v>
      </c>
      <c r="F132" s="2">
        <v>28</v>
      </c>
      <c r="G132" s="2" t="s">
        <v>20</v>
      </c>
      <c r="I132" s="2" t="s">
        <v>17</v>
      </c>
      <c r="J132" s="5"/>
      <c r="K132" s="4" t="s">
        <v>244</v>
      </c>
      <c r="L132" s="2">
        <v>2020</v>
      </c>
      <c r="M132" s="2" t="s">
        <v>28</v>
      </c>
    </row>
    <row r="133" spans="1:13" ht="57.75">
      <c r="A133" s="2" t="str">
        <f>"2023-02-08"</f>
        <v>2023-02-08</v>
      </c>
      <c r="B133" s="2" t="str">
        <f>"0815"</f>
        <v>0815</v>
      </c>
      <c r="C133" t="s">
        <v>43</v>
      </c>
      <c r="D133" s="3" t="s">
        <v>247</v>
      </c>
      <c r="E133" s="2" t="str">
        <f>"01"</f>
        <v>01</v>
      </c>
      <c r="F133" s="2">
        <v>2</v>
      </c>
      <c r="G133" s="2" t="s">
        <v>20</v>
      </c>
      <c r="I133" s="2" t="s">
        <v>17</v>
      </c>
      <c r="J133" s="5"/>
      <c r="K133" s="4" t="s">
        <v>246</v>
      </c>
      <c r="L133" s="2">
        <v>2020</v>
      </c>
      <c r="M133" s="2" t="s">
        <v>46</v>
      </c>
    </row>
    <row r="134" spans="1:14" ht="43.5">
      <c r="A134" s="2" t="str">
        <f>"2023-02-08"</f>
        <v>2023-02-08</v>
      </c>
      <c r="B134" s="2" t="str">
        <f>"0820"</f>
        <v>0820</v>
      </c>
      <c r="C134" t="s">
        <v>47</v>
      </c>
      <c r="D134" s="3" t="s">
        <v>249</v>
      </c>
      <c r="E134" s="2" t="str">
        <f>"02"</f>
        <v>02</v>
      </c>
      <c r="F134" s="2">
        <v>20</v>
      </c>
      <c r="G134" s="2" t="s">
        <v>14</v>
      </c>
      <c r="I134" s="2" t="s">
        <v>17</v>
      </c>
      <c r="J134" s="5"/>
      <c r="K134" s="4" t="s">
        <v>248</v>
      </c>
      <c r="L134" s="2">
        <v>1987</v>
      </c>
      <c r="M134" s="2" t="s">
        <v>50</v>
      </c>
      <c r="N134" s="2" t="s">
        <v>23</v>
      </c>
    </row>
    <row r="135" spans="1:13" ht="87">
      <c r="A135" s="2" t="str">
        <f>"2023-02-08"</f>
        <v>2023-02-08</v>
      </c>
      <c r="B135" s="2" t="str">
        <f>"0845"</f>
        <v>0845</v>
      </c>
      <c r="C135" t="s">
        <v>51</v>
      </c>
      <c r="D135" s="3" t="s">
        <v>251</v>
      </c>
      <c r="E135" s="2" t="str">
        <f>"02"</f>
        <v>02</v>
      </c>
      <c r="F135" s="2">
        <v>11</v>
      </c>
      <c r="G135" s="2" t="s">
        <v>14</v>
      </c>
      <c r="I135" s="2" t="s">
        <v>17</v>
      </c>
      <c r="J135" s="5"/>
      <c r="K135" s="4" t="s">
        <v>250</v>
      </c>
      <c r="L135" s="2">
        <v>2014</v>
      </c>
      <c r="M135" s="2" t="s">
        <v>18</v>
      </c>
    </row>
    <row r="136" spans="1:13" ht="57.75">
      <c r="A136" s="2" t="str">
        <f>"2023-02-08"</f>
        <v>2023-02-08</v>
      </c>
      <c r="B136" s="2" t="str">
        <f>"0910"</f>
        <v>0910</v>
      </c>
      <c r="C136" t="s">
        <v>51</v>
      </c>
      <c r="D136" s="3" t="s">
        <v>132</v>
      </c>
      <c r="E136" s="2" t="str">
        <f>"02"</f>
        <v>02</v>
      </c>
      <c r="F136" s="2">
        <v>8</v>
      </c>
      <c r="G136" s="2" t="s">
        <v>14</v>
      </c>
      <c r="H136" s="2" t="s">
        <v>52</v>
      </c>
      <c r="I136" s="2" t="s">
        <v>17</v>
      </c>
      <c r="J136" s="5"/>
      <c r="K136" s="4" t="s">
        <v>131</v>
      </c>
      <c r="L136" s="2">
        <v>2014</v>
      </c>
      <c r="M136" s="2" t="s">
        <v>18</v>
      </c>
    </row>
    <row r="137" spans="1:13" ht="72">
      <c r="A137" s="2" t="str">
        <f>"2023-02-08"</f>
        <v>2023-02-08</v>
      </c>
      <c r="B137" s="2" t="str">
        <f>"0935"</f>
        <v>0935</v>
      </c>
      <c r="C137" t="s">
        <v>57</v>
      </c>
      <c r="D137" s="3" t="s">
        <v>253</v>
      </c>
      <c r="E137" s="2" t="str">
        <f>"03"</f>
        <v>03</v>
      </c>
      <c r="F137" s="2">
        <v>9</v>
      </c>
      <c r="G137" s="2" t="s">
        <v>20</v>
      </c>
      <c r="I137" s="2" t="s">
        <v>17</v>
      </c>
      <c r="J137" s="5"/>
      <c r="K137" s="4" t="s">
        <v>252</v>
      </c>
      <c r="L137" s="2">
        <v>2019</v>
      </c>
      <c r="M137" s="2" t="s">
        <v>28</v>
      </c>
    </row>
    <row r="138" spans="1:14" ht="72">
      <c r="A138" s="2" t="str">
        <f>"2023-02-08"</f>
        <v>2023-02-08</v>
      </c>
      <c r="B138" s="2" t="str">
        <f>"1000"</f>
        <v>1000</v>
      </c>
      <c r="C138" t="s">
        <v>156</v>
      </c>
      <c r="D138" s="3" t="s">
        <v>217</v>
      </c>
      <c r="E138" s="2" t="str">
        <f>"01"</f>
        <v>01</v>
      </c>
      <c r="F138" s="2">
        <v>3</v>
      </c>
      <c r="G138" s="2" t="s">
        <v>14</v>
      </c>
      <c r="I138" s="2" t="s">
        <v>17</v>
      </c>
      <c r="J138" s="5"/>
      <c r="K138" s="4" t="s">
        <v>216</v>
      </c>
      <c r="L138" s="2">
        <v>2015</v>
      </c>
      <c r="M138" s="2" t="s">
        <v>28</v>
      </c>
      <c r="N138" s="2" t="s">
        <v>23</v>
      </c>
    </row>
    <row r="139" spans="1:13" ht="28.5">
      <c r="A139" s="2" t="str">
        <f>"2023-02-08"</f>
        <v>2023-02-08</v>
      </c>
      <c r="B139" s="2" t="str">
        <f>"1050"</f>
        <v>1050</v>
      </c>
      <c r="C139" t="s">
        <v>193</v>
      </c>
      <c r="D139" s="3" t="s">
        <v>254</v>
      </c>
      <c r="E139" s="2" t="str">
        <f>"01"</f>
        <v>01</v>
      </c>
      <c r="F139" s="2">
        <v>5</v>
      </c>
      <c r="J139" s="5"/>
      <c r="K139" s="4" t="s">
        <v>443</v>
      </c>
      <c r="L139" s="2">
        <v>2022</v>
      </c>
      <c r="M139" s="2" t="s">
        <v>18</v>
      </c>
    </row>
    <row r="140" spans="1:13" ht="72">
      <c r="A140" s="2" t="str">
        <f>"2023-02-08"</f>
        <v>2023-02-08</v>
      </c>
      <c r="B140" s="2" t="str">
        <f>"1100"</f>
        <v>1100</v>
      </c>
      <c r="C140" t="s">
        <v>218</v>
      </c>
      <c r="D140" s="3" t="s">
        <v>220</v>
      </c>
      <c r="E140" s="2" t="str">
        <f>"01"</f>
        <v>01</v>
      </c>
      <c r="F140" s="2">
        <v>5</v>
      </c>
      <c r="G140" s="2" t="s">
        <v>14</v>
      </c>
      <c r="I140" s="2" t="s">
        <v>17</v>
      </c>
      <c r="J140" s="5"/>
      <c r="K140" s="4" t="s">
        <v>219</v>
      </c>
      <c r="L140" s="2">
        <v>2022</v>
      </c>
      <c r="M140" s="2" t="s">
        <v>127</v>
      </c>
    </row>
    <row r="141" spans="1:14" ht="72">
      <c r="A141" s="2" t="str">
        <f>"2023-02-08"</f>
        <v>2023-02-08</v>
      </c>
      <c r="B141" s="2" t="str">
        <f>"1130"</f>
        <v>1130</v>
      </c>
      <c r="C141" t="s">
        <v>221</v>
      </c>
      <c r="D141" s="3" t="s">
        <v>223</v>
      </c>
      <c r="E141" s="2" t="str">
        <f>"01"</f>
        <v>01</v>
      </c>
      <c r="F141" s="2">
        <v>2</v>
      </c>
      <c r="G141" s="2" t="s">
        <v>14</v>
      </c>
      <c r="H141" s="2" t="s">
        <v>37</v>
      </c>
      <c r="I141" s="2" t="s">
        <v>17</v>
      </c>
      <c r="J141" s="5"/>
      <c r="K141" s="4" t="s">
        <v>222</v>
      </c>
      <c r="L141" s="2">
        <v>2020</v>
      </c>
      <c r="M141" s="2" t="s">
        <v>28</v>
      </c>
      <c r="N141" s="2" t="s">
        <v>23</v>
      </c>
    </row>
    <row r="142" spans="1:13" ht="57.75">
      <c r="A142" s="2" t="str">
        <f>"2023-02-08"</f>
        <v>2023-02-08</v>
      </c>
      <c r="B142" s="2" t="str">
        <f>"1200"</f>
        <v>1200</v>
      </c>
      <c r="C142" t="s">
        <v>224</v>
      </c>
      <c r="D142" s="3" t="s">
        <v>446</v>
      </c>
      <c r="E142" s="2" t="str">
        <f>"01"</f>
        <v>01</v>
      </c>
      <c r="F142" s="2">
        <v>9</v>
      </c>
      <c r="G142" s="2" t="s">
        <v>14</v>
      </c>
      <c r="I142" s="2" t="s">
        <v>17</v>
      </c>
      <c r="J142" s="5"/>
      <c r="K142" s="4" t="s">
        <v>225</v>
      </c>
      <c r="L142" s="2">
        <v>2021</v>
      </c>
      <c r="M142" s="2" t="s">
        <v>28</v>
      </c>
    </row>
    <row r="143" spans="1:13" ht="87">
      <c r="A143" s="2" t="str">
        <f>"2023-02-08"</f>
        <v>2023-02-08</v>
      </c>
      <c r="B143" s="2" t="str">
        <f>"1230"</f>
        <v>1230</v>
      </c>
      <c r="C143" t="s">
        <v>226</v>
      </c>
      <c r="D143" s="3" t="s">
        <v>228</v>
      </c>
      <c r="E143" s="2" t="str">
        <f>"12"</f>
        <v>12</v>
      </c>
      <c r="F143" s="2">
        <v>10</v>
      </c>
      <c r="G143" s="2" t="s">
        <v>14</v>
      </c>
      <c r="H143" s="2" t="s">
        <v>52</v>
      </c>
      <c r="I143" s="2" t="s">
        <v>17</v>
      </c>
      <c r="J143" s="5"/>
      <c r="K143" s="4" t="s">
        <v>227</v>
      </c>
      <c r="L143" s="2">
        <v>2017</v>
      </c>
      <c r="M143" s="2" t="s">
        <v>127</v>
      </c>
    </row>
    <row r="144" spans="1:13" ht="57.75">
      <c r="A144" s="2" t="str">
        <f>"2023-02-08"</f>
        <v>2023-02-08</v>
      </c>
      <c r="B144" s="2" t="str">
        <f>"1300"</f>
        <v>1300</v>
      </c>
      <c r="C144" t="s">
        <v>255</v>
      </c>
      <c r="E144" s="2" t="str">
        <f>"01"</f>
        <v>01</v>
      </c>
      <c r="F144" s="2">
        <v>0</v>
      </c>
      <c r="G144" s="2" t="s">
        <v>14</v>
      </c>
      <c r="I144" s="2" t="s">
        <v>17</v>
      </c>
      <c r="J144" s="5"/>
      <c r="K144" s="4" t="s">
        <v>256</v>
      </c>
      <c r="L144" s="2">
        <v>0</v>
      </c>
      <c r="M144" s="2" t="s">
        <v>18</v>
      </c>
    </row>
    <row r="145" spans="1:13" ht="72">
      <c r="A145" s="2" t="str">
        <f>"2023-02-08"</f>
        <v>2023-02-08</v>
      </c>
      <c r="B145" s="2" t="str">
        <f>"1400"</f>
        <v>1400</v>
      </c>
      <c r="C145" t="s">
        <v>125</v>
      </c>
      <c r="E145" s="2" t="str">
        <f>"04"</f>
        <v>04</v>
      </c>
      <c r="F145" s="2">
        <v>97</v>
      </c>
      <c r="G145" s="2" t="s">
        <v>14</v>
      </c>
      <c r="H145" s="2" t="s">
        <v>257</v>
      </c>
      <c r="I145" s="2" t="s">
        <v>17</v>
      </c>
      <c r="J145" s="5"/>
      <c r="K145" s="4" t="s">
        <v>258</v>
      </c>
      <c r="L145" s="2">
        <v>2022</v>
      </c>
      <c r="M145" s="2" t="s">
        <v>127</v>
      </c>
    </row>
    <row r="146" spans="1:13" ht="72">
      <c r="A146" s="2" t="str">
        <f>"2023-02-08"</f>
        <v>2023-02-08</v>
      </c>
      <c r="B146" s="2" t="str">
        <f>"1430"</f>
        <v>1430</v>
      </c>
      <c r="C146" t="s">
        <v>128</v>
      </c>
      <c r="D146" s="3" t="s">
        <v>260</v>
      </c>
      <c r="E146" s="2" t="str">
        <f>"02"</f>
        <v>02</v>
      </c>
      <c r="F146" s="2">
        <v>68</v>
      </c>
      <c r="G146" s="2" t="s">
        <v>20</v>
      </c>
      <c r="I146" s="2" t="s">
        <v>17</v>
      </c>
      <c r="J146" s="5"/>
      <c r="K146" s="4" t="s">
        <v>259</v>
      </c>
      <c r="L146" s="2">
        <v>0</v>
      </c>
      <c r="M146" s="2" t="s">
        <v>18</v>
      </c>
    </row>
    <row r="147" spans="1:13" ht="57.75">
      <c r="A147" s="2" t="str">
        <f>"2023-02-08"</f>
        <v>2023-02-08</v>
      </c>
      <c r="B147" s="2" t="str">
        <f>"1500"</f>
        <v>1500</v>
      </c>
      <c r="C147" t="s">
        <v>51</v>
      </c>
      <c r="D147" s="3" t="s">
        <v>262</v>
      </c>
      <c r="E147" s="2" t="str">
        <f>"02"</f>
        <v>02</v>
      </c>
      <c r="F147" s="2">
        <v>10</v>
      </c>
      <c r="G147" s="2" t="s">
        <v>14</v>
      </c>
      <c r="I147" s="2" t="s">
        <v>17</v>
      </c>
      <c r="J147" s="5"/>
      <c r="K147" s="4" t="s">
        <v>261</v>
      </c>
      <c r="L147" s="2">
        <v>2014</v>
      </c>
      <c r="M147" s="2" t="s">
        <v>18</v>
      </c>
    </row>
    <row r="148" spans="1:13" ht="72">
      <c r="A148" s="2" t="str">
        <f>"2023-02-08"</f>
        <v>2023-02-08</v>
      </c>
      <c r="B148" s="2" t="str">
        <f>"1525"</f>
        <v>1525</v>
      </c>
      <c r="C148" t="s">
        <v>263</v>
      </c>
      <c r="D148" s="3" t="s">
        <v>265</v>
      </c>
      <c r="E148" s="2" t="str">
        <f>"01"</f>
        <v>01</v>
      </c>
      <c r="F148" s="2">
        <v>2</v>
      </c>
      <c r="G148" s="2" t="s">
        <v>20</v>
      </c>
      <c r="I148" s="2" t="s">
        <v>17</v>
      </c>
      <c r="J148" s="5"/>
      <c r="K148" s="4" t="s">
        <v>264</v>
      </c>
      <c r="L148" s="2">
        <v>0</v>
      </c>
      <c r="M148" s="2" t="s">
        <v>96</v>
      </c>
    </row>
    <row r="149" spans="1:13" ht="72">
      <c r="A149" s="2" t="str">
        <f>"2023-02-08"</f>
        <v>2023-02-08</v>
      </c>
      <c r="B149" s="2" t="str">
        <f>"1540"</f>
        <v>1540</v>
      </c>
      <c r="C149" t="s">
        <v>113</v>
      </c>
      <c r="D149" s="3" t="s">
        <v>267</v>
      </c>
      <c r="E149" s="2" t="str">
        <f>"01"</f>
        <v>01</v>
      </c>
      <c r="F149" s="2">
        <v>14</v>
      </c>
      <c r="G149" s="2" t="s">
        <v>20</v>
      </c>
      <c r="I149" s="2" t="s">
        <v>17</v>
      </c>
      <c r="J149" s="5"/>
      <c r="K149" s="4" t="s">
        <v>266</v>
      </c>
      <c r="L149" s="2">
        <v>2020</v>
      </c>
      <c r="M149" s="2" t="s">
        <v>28</v>
      </c>
    </row>
    <row r="150" spans="1:13" ht="43.5">
      <c r="A150" s="2" t="str">
        <f>"2023-02-08"</f>
        <v>2023-02-08</v>
      </c>
      <c r="B150" s="2" t="str">
        <f>"1555"</f>
        <v>1555</v>
      </c>
      <c r="C150" t="s">
        <v>204</v>
      </c>
      <c r="D150" s="3" t="s">
        <v>448</v>
      </c>
      <c r="E150" s="2" t="str">
        <f>"01"</f>
        <v>01</v>
      </c>
      <c r="F150" s="2">
        <v>7</v>
      </c>
      <c r="G150" s="2" t="s">
        <v>20</v>
      </c>
      <c r="I150" s="2" t="s">
        <v>17</v>
      </c>
      <c r="J150" s="5"/>
      <c r="K150" s="4" t="s">
        <v>268</v>
      </c>
      <c r="L150" s="2">
        <v>2021</v>
      </c>
      <c r="M150" s="2" t="s">
        <v>140</v>
      </c>
    </row>
    <row r="151" spans="1:14" ht="28.5">
      <c r="A151" s="2" t="str">
        <f>"2023-02-08"</f>
        <v>2023-02-08</v>
      </c>
      <c r="B151" s="2" t="str">
        <f>"1600"</f>
        <v>1600</v>
      </c>
      <c r="C151" t="s">
        <v>141</v>
      </c>
      <c r="D151" s="3" t="s">
        <v>449</v>
      </c>
      <c r="E151" s="2" t="str">
        <f>"01"</f>
        <v>01</v>
      </c>
      <c r="F151" s="2">
        <v>8</v>
      </c>
      <c r="G151" s="2" t="s">
        <v>14</v>
      </c>
      <c r="H151" s="2" t="s">
        <v>37</v>
      </c>
      <c r="I151" s="2" t="s">
        <v>17</v>
      </c>
      <c r="J151" s="5"/>
      <c r="K151" s="4" t="s">
        <v>269</v>
      </c>
      <c r="L151" s="2">
        <v>2017</v>
      </c>
      <c r="M151" s="2" t="s">
        <v>18</v>
      </c>
      <c r="N151" s="2" t="s">
        <v>23</v>
      </c>
    </row>
    <row r="152" spans="1:14" ht="72">
      <c r="A152" s="2" t="str">
        <f>"2023-02-08"</f>
        <v>2023-02-08</v>
      </c>
      <c r="B152" s="2" t="str">
        <f>"1630"</f>
        <v>1630</v>
      </c>
      <c r="C152" t="s">
        <v>47</v>
      </c>
      <c r="D152" s="3" t="s">
        <v>271</v>
      </c>
      <c r="E152" s="2" t="str">
        <f>"02"</f>
        <v>02</v>
      </c>
      <c r="F152" s="2">
        <v>23</v>
      </c>
      <c r="G152" s="2" t="s">
        <v>14</v>
      </c>
      <c r="I152" s="2" t="s">
        <v>17</v>
      </c>
      <c r="J152" s="5"/>
      <c r="K152" s="4" t="s">
        <v>270</v>
      </c>
      <c r="L152" s="2">
        <v>1987</v>
      </c>
      <c r="M152" s="2" t="s">
        <v>50</v>
      </c>
      <c r="N152" s="2" t="s">
        <v>23</v>
      </c>
    </row>
    <row r="153" spans="1:13" ht="72">
      <c r="A153" s="2" t="str">
        <f>"2023-02-08"</f>
        <v>2023-02-08</v>
      </c>
      <c r="B153" s="2" t="str">
        <f>"1700"</f>
        <v>1700</v>
      </c>
      <c r="C153" t="s">
        <v>272</v>
      </c>
      <c r="D153" s="3" t="s">
        <v>274</v>
      </c>
      <c r="E153" s="2" t="str">
        <f>"2019"</f>
        <v>2019</v>
      </c>
      <c r="F153" s="2">
        <v>2</v>
      </c>
      <c r="G153" s="2" t="s">
        <v>14</v>
      </c>
      <c r="I153" s="2" t="s">
        <v>17</v>
      </c>
      <c r="J153" s="5"/>
      <c r="K153" s="4" t="s">
        <v>273</v>
      </c>
      <c r="L153" s="2">
        <v>2019</v>
      </c>
      <c r="M153" s="2" t="s">
        <v>18</v>
      </c>
    </row>
    <row r="154" spans="1:13" ht="72">
      <c r="A154" s="2" t="str">
        <f>"2023-02-08"</f>
        <v>2023-02-08</v>
      </c>
      <c r="B154" s="2" t="str">
        <f>"1715"</f>
        <v>1715</v>
      </c>
      <c r="C154" t="s">
        <v>272</v>
      </c>
      <c r="D154" s="3" t="s">
        <v>276</v>
      </c>
      <c r="E154" s="2" t="str">
        <f>"2019"</f>
        <v>2019</v>
      </c>
      <c r="F154" s="2">
        <v>3</v>
      </c>
      <c r="G154" s="2" t="s">
        <v>14</v>
      </c>
      <c r="I154" s="2" t="s">
        <v>17</v>
      </c>
      <c r="J154" s="5"/>
      <c r="K154" s="4" t="s">
        <v>275</v>
      </c>
      <c r="L154" s="2">
        <v>2019</v>
      </c>
      <c r="M154" s="2" t="s">
        <v>18</v>
      </c>
    </row>
    <row r="155" spans="1:13" ht="87">
      <c r="A155" s="2" t="str">
        <f>"2023-02-08"</f>
        <v>2023-02-08</v>
      </c>
      <c r="B155" s="2" t="str">
        <f>"1730"</f>
        <v>1730</v>
      </c>
      <c r="C155" t="s">
        <v>277</v>
      </c>
      <c r="D155" s="3" t="s">
        <v>279</v>
      </c>
      <c r="E155" s="2" t="str">
        <f>"2022"</f>
        <v>2022</v>
      </c>
      <c r="F155" s="2">
        <v>11</v>
      </c>
      <c r="G155" s="2" t="s">
        <v>61</v>
      </c>
      <c r="I155" s="2" t="s">
        <v>17</v>
      </c>
      <c r="J155" s="5"/>
      <c r="K155" s="4" t="s">
        <v>278</v>
      </c>
      <c r="L155" s="2">
        <v>2022</v>
      </c>
      <c r="M155" s="2" t="s">
        <v>18</v>
      </c>
    </row>
    <row r="156" spans="1:13" ht="57.75">
      <c r="A156" s="2" t="str">
        <f>"2023-02-08"</f>
        <v>2023-02-08</v>
      </c>
      <c r="B156" s="2" t="str">
        <f>"1800"</f>
        <v>1800</v>
      </c>
      <c r="C156" t="s">
        <v>153</v>
      </c>
      <c r="D156" s="3" t="s">
        <v>281</v>
      </c>
      <c r="E156" s="2" t="str">
        <f>"02"</f>
        <v>02</v>
      </c>
      <c r="F156" s="2">
        <v>6</v>
      </c>
      <c r="G156" s="2" t="s">
        <v>20</v>
      </c>
      <c r="I156" s="2" t="s">
        <v>17</v>
      </c>
      <c r="J156" s="5"/>
      <c r="K156" s="4" t="s">
        <v>280</v>
      </c>
      <c r="L156" s="2">
        <v>2020</v>
      </c>
      <c r="M156" s="2" t="s">
        <v>18</v>
      </c>
    </row>
    <row r="157" spans="1:13" ht="57.75">
      <c r="A157" s="2" t="str">
        <f>"2023-02-08"</f>
        <v>2023-02-08</v>
      </c>
      <c r="B157" s="2" t="str">
        <f>"1835"</f>
        <v>1835</v>
      </c>
      <c r="C157" t="s">
        <v>90</v>
      </c>
      <c r="E157" s="2" t="str">
        <f>"2023"</f>
        <v>2023</v>
      </c>
      <c r="F157" s="2">
        <v>22</v>
      </c>
      <c r="G157" s="2" t="s">
        <v>61</v>
      </c>
      <c r="J157" s="5"/>
      <c r="K157" s="4" t="s">
        <v>91</v>
      </c>
      <c r="L157" s="2">
        <v>2023</v>
      </c>
      <c r="M157" s="2" t="s">
        <v>18</v>
      </c>
    </row>
    <row r="158" spans="1:14" ht="57.75">
      <c r="A158" s="7" t="str">
        <f>"2023-02-08"</f>
        <v>2023-02-08</v>
      </c>
      <c r="B158" s="7" t="str">
        <f>"1845"</f>
        <v>1845</v>
      </c>
      <c r="C158" s="8" t="s">
        <v>156</v>
      </c>
      <c r="D158" s="9" t="s">
        <v>283</v>
      </c>
      <c r="E158" s="7" t="str">
        <f>"01"</f>
        <v>01</v>
      </c>
      <c r="F158" s="7">
        <v>4</v>
      </c>
      <c r="G158" s="7" t="s">
        <v>14</v>
      </c>
      <c r="H158" s="7"/>
      <c r="I158" s="7" t="s">
        <v>17</v>
      </c>
      <c r="J158" s="6" t="s">
        <v>465</v>
      </c>
      <c r="K158" s="10" t="s">
        <v>282</v>
      </c>
      <c r="L158" s="7">
        <v>2015</v>
      </c>
      <c r="M158" s="7" t="s">
        <v>28</v>
      </c>
      <c r="N158" s="7" t="s">
        <v>23</v>
      </c>
    </row>
    <row r="159" spans="1:14" ht="72">
      <c r="A159" s="7" t="str">
        <f>"2023-02-08"</f>
        <v>2023-02-08</v>
      </c>
      <c r="B159" s="7" t="str">
        <f>"1935"</f>
        <v>1935</v>
      </c>
      <c r="C159" s="8" t="s">
        <v>284</v>
      </c>
      <c r="D159" s="9"/>
      <c r="E159" s="7" t="str">
        <f>"01"</f>
        <v>01</v>
      </c>
      <c r="F159" s="7">
        <v>5</v>
      </c>
      <c r="G159" s="7" t="s">
        <v>167</v>
      </c>
      <c r="H159" s="7" t="s">
        <v>168</v>
      </c>
      <c r="I159" s="7" t="s">
        <v>17</v>
      </c>
      <c r="J159" s="6" t="s">
        <v>466</v>
      </c>
      <c r="K159" s="10" t="s">
        <v>285</v>
      </c>
      <c r="L159" s="7">
        <v>2021</v>
      </c>
      <c r="M159" s="7" t="s">
        <v>35</v>
      </c>
      <c r="N159" s="7" t="s">
        <v>23</v>
      </c>
    </row>
    <row r="160" spans="1:14" ht="57.75">
      <c r="A160" s="7" t="str">
        <f>"2023-02-08"</f>
        <v>2023-02-08</v>
      </c>
      <c r="B160" s="7" t="str">
        <f>"2030"</f>
        <v>2030</v>
      </c>
      <c r="C160" s="8" t="s">
        <v>286</v>
      </c>
      <c r="D160" s="9" t="s">
        <v>288</v>
      </c>
      <c r="E160" s="7" t="str">
        <f>"01"</f>
        <v>01</v>
      </c>
      <c r="F160" s="7">
        <v>4</v>
      </c>
      <c r="G160" s="7" t="s">
        <v>14</v>
      </c>
      <c r="H160" s="7" t="s">
        <v>149</v>
      </c>
      <c r="I160" s="7" t="s">
        <v>17</v>
      </c>
      <c r="J160" s="6" t="s">
        <v>466</v>
      </c>
      <c r="K160" s="10" t="s">
        <v>287</v>
      </c>
      <c r="L160" s="7">
        <v>2008</v>
      </c>
      <c r="M160" s="7" t="s">
        <v>18</v>
      </c>
      <c r="N160" s="7" t="s">
        <v>23</v>
      </c>
    </row>
    <row r="161" spans="1:14" ht="72">
      <c r="A161" s="7" t="str">
        <f>"2023-02-08"</f>
        <v>2023-02-08</v>
      </c>
      <c r="B161" s="7" t="str">
        <f>"2130"</f>
        <v>2130</v>
      </c>
      <c r="C161" s="8" t="s">
        <v>289</v>
      </c>
      <c r="D161" s="9"/>
      <c r="E161" s="7" t="str">
        <f>" "</f>
        <v> </v>
      </c>
      <c r="F161" s="7">
        <v>0</v>
      </c>
      <c r="G161" s="7"/>
      <c r="H161" s="7"/>
      <c r="I161" s="7"/>
      <c r="J161" s="6" t="s">
        <v>479</v>
      </c>
      <c r="K161" s="10" t="s">
        <v>450</v>
      </c>
      <c r="L161" s="7">
        <v>1997</v>
      </c>
      <c r="M161" s="7" t="s">
        <v>46</v>
      </c>
      <c r="N161" s="7"/>
    </row>
    <row r="162" spans="1:14" ht="43.5">
      <c r="A162" s="2" t="str">
        <f>"2023-02-08"</f>
        <v>2023-02-08</v>
      </c>
      <c r="B162" s="2" t="str">
        <f>"2310"</f>
        <v>2310</v>
      </c>
      <c r="C162" t="s">
        <v>195</v>
      </c>
      <c r="E162" s="2" t="str">
        <f>" "</f>
        <v> </v>
      </c>
      <c r="F162" s="2">
        <v>0</v>
      </c>
      <c r="G162" s="2" t="s">
        <v>14</v>
      </c>
      <c r="I162" s="2" t="s">
        <v>17</v>
      </c>
      <c r="J162" s="5"/>
      <c r="K162" s="4" t="s">
        <v>196</v>
      </c>
      <c r="L162" s="2">
        <v>1979</v>
      </c>
      <c r="M162" s="2" t="s">
        <v>18</v>
      </c>
      <c r="N162" s="2" t="s">
        <v>23</v>
      </c>
    </row>
    <row r="163" spans="1:13" ht="57.75">
      <c r="A163" s="2" t="str">
        <f>"2023-02-08"</f>
        <v>2023-02-08</v>
      </c>
      <c r="B163" s="2" t="str">
        <f>"2400"</f>
        <v>2400</v>
      </c>
      <c r="C163" t="s">
        <v>13</v>
      </c>
      <c r="E163" s="2" t="str">
        <f>"03"</f>
        <v>03</v>
      </c>
      <c r="F163" s="2">
        <v>7</v>
      </c>
      <c r="G163" s="2" t="s">
        <v>14</v>
      </c>
      <c r="H163" s="2" t="s">
        <v>15</v>
      </c>
      <c r="I163" s="2" t="s">
        <v>17</v>
      </c>
      <c r="J163" s="5"/>
      <c r="K163" s="4" t="s">
        <v>16</v>
      </c>
      <c r="L163" s="2">
        <v>2012</v>
      </c>
      <c r="M163" s="2" t="s">
        <v>18</v>
      </c>
    </row>
    <row r="164" spans="1:13" ht="57.75">
      <c r="A164" s="2" t="str">
        <f>"2023-02-08"</f>
        <v>2023-02-08</v>
      </c>
      <c r="B164" s="2" t="str">
        <f>"2500"</f>
        <v>2500</v>
      </c>
      <c r="C164" t="s">
        <v>13</v>
      </c>
      <c r="E164" s="2" t="str">
        <f>"03"</f>
        <v>03</v>
      </c>
      <c r="F164" s="2">
        <v>7</v>
      </c>
      <c r="G164" s="2" t="s">
        <v>14</v>
      </c>
      <c r="H164" s="2" t="s">
        <v>15</v>
      </c>
      <c r="I164" s="2" t="s">
        <v>17</v>
      </c>
      <c r="J164" s="5"/>
      <c r="K164" s="4" t="s">
        <v>16</v>
      </c>
      <c r="L164" s="2">
        <v>2012</v>
      </c>
      <c r="M164" s="2" t="s">
        <v>18</v>
      </c>
    </row>
    <row r="165" spans="1:13" ht="57.75">
      <c r="A165" s="2" t="str">
        <f>"2023-02-08"</f>
        <v>2023-02-08</v>
      </c>
      <c r="B165" s="2" t="str">
        <f>"2600"</f>
        <v>2600</v>
      </c>
      <c r="C165" t="s">
        <v>13</v>
      </c>
      <c r="E165" s="2" t="str">
        <f>"03"</f>
        <v>03</v>
      </c>
      <c r="F165" s="2">
        <v>7</v>
      </c>
      <c r="G165" s="2" t="s">
        <v>14</v>
      </c>
      <c r="H165" s="2" t="s">
        <v>15</v>
      </c>
      <c r="I165" s="2" t="s">
        <v>17</v>
      </c>
      <c r="J165" s="5"/>
      <c r="K165" s="4" t="s">
        <v>16</v>
      </c>
      <c r="L165" s="2">
        <v>2012</v>
      </c>
      <c r="M165" s="2" t="s">
        <v>18</v>
      </c>
    </row>
    <row r="166" spans="1:13" ht="57.75">
      <c r="A166" s="2" t="str">
        <f>"2023-02-08"</f>
        <v>2023-02-08</v>
      </c>
      <c r="B166" s="2" t="str">
        <f>"2700"</f>
        <v>2700</v>
      </c>
      <c r="C166" t="s">
        <v>13</v>
      </c>
      <c r="E166" s="2" t="str">
        <f>"03"</f>
        <v>03</v>
      </c>
      <c r="F166" s="2">
        <v>7</v>
      </c>
      <c r="G166" s="2" t="s">
        <v>14</v>
      </c>
      <c r="H166" s="2" t="s">
        <v>15</v>
      </c>
      <c r="I166" s="2" t="s">
        <v>17</v>
      </c>
      <c r="J166" s="5"/>
      <c r="K166" s="4" t="s">
        <v>16</v>
      </c>
      <c r="L166" s="2">
        <v>2012</v>
      </c>
      <c r="M166" s="2" t="s">
        <v>18</v>
      </c>
    </row>
    <row r="167" spans="1:13" ht="57.75">
      <c r="A167" s="2" t="str">
        <f>"2023-02-08"</f>
        <v>2023-02-08</v>
      </c>
      <c r="B167" s="2" t="str">
        <f>"2800"</f>
        <v>2800</v>
      </c>
      <c r="C167" t="s">
        <v>13</v>
      </c>
      <c r="E167" s="2" t="str">
        <f>"03"</f>
        <v>03</v>
      </c>
      <c r="F167" s="2">
        <v>7</v>
      </c>
      <c r="G167" s="2" t="s">
        <v>14</v>
      </c>
      <c r="H167" s="2" t="s">
        <v>15</v>
      </c>
      <c r="I167" s="2" t="s">
        <v>17</v>
      </c>
      <c r="J167" s="5"/>
      <c r="K167" s="4" t="s">
        <v>16</v>
      </c>
      <c r="L167" s="2">
        <v>2012</v>
      </c>
      <c r="M167" s="2" t="s">
        <v>18</v>
      </c>
    </row>
    <row r="168" spans="1:13" ht="57.75">
      <c r="A168" s="2" t="str">
        <f>"2023-02-09"</f>
        <v>2023-02-09</v>
      </c>
      <c r="B168" s="2" t="str">
        <f>"0500"</f>
        <v>0500</v>
      </c>
      <c r="C168" t="s">
        <v>13</v>
      </c>
      <c r="E168" s="2" t="str">
        <f>"03"</f>
        <v>03</v>
      </c>
      <c r="F168" s="2">
        <v>7</v>
      </c>
      <c r="G168" s="2" t="s">
        <v>14</v>
      </c>
      <c r="H168" s="2" t="s">
        <v>15</v>
      </c>
      <c r="I168" s="2" t="s">
        <v>17</v>
      </c>
      <c r="J168" s="5"/>
      <c r="K168" s="4" t="s">
        <v>16</v>
      </c>
      <c r="L168" s="2">
        <v>2012</v>
      </c>
      <c r="M168" s="2" t="s">
        <v>18</v>
      </c>
    </row>
    <row r="169" spans="1:13" ht="28.5">
      <c r="A169" s="2" t="str">
        <f>"2023-02-09"</f>
        <v>2023-02-09</v>
      </c>
      <c r="B169" s="2" t="str">
        <f>"0600"</f>
        <v>0600</v>
      </c>
      <c r="C169" t="s">
        <v>19</v>
      </c>
      <c r="D169" s="3" t="s">
        <v>290</v>
      </c>
      <c r="E169" s="2" t="str">
        <f>"02"</f>
        <v>02</v>
      </c>
      <c r="F169" s="2">
        <v>3</v>
      </c>
      <c r="G169" s="2" t="s">
        <v>20</v>
      </c>
      <c r="I169" s="2" t="s">
        <v>17</v>
      </c>
      <c r="J169" s="5"/>
      <c r="K169" s="4" t="s">
        <v>21</v>
      </c>
      <c r="L169" s="2">
        <v>2019</v>
      </c>
      <c r="M169" s="2" t="s">
        <v>18</v>
      </c>
    </row>
    <row r="170" spans="1:13" ht="28.5">
      <c r="A170" s="2" t="str">
        <f>"2023-02-09"</f>
        <v>2023-02-09</v>
      </c>
      <c r="B170" s="2" t="str">
        <f>"0625"</f>
        <v>0625</v>
      </c>
      <c r="C170" t="s">
        <v>19</v>
      </c>
      <c r="D170" s="3" t="s">
        <v>291</v>
      </c>
      <c r="E170" s="2" t="str">
        <f>"02"</f>
        <v>02</v>
      </c>
      <c r="F170" s="2">
        <v>4</v>
      </c>
      <c r="G170" s="2" t="s">
        <v>14</v>
      </c>
      <c r="I170" s="2" t="s">
        <v>17</v>
      </c>
      <c r="J170" s="5"/>
      <c r="K170" s="4" t="s">
        <v>21</v>
      </c>
      <c r="L170" s="2">
        <v>2019</v>
      </c>
      <c r="M170" s="2" t="s">
        <v>18</v>
      </c>
    </row>
    <row r="171" spans="1:13" ht="43.5">
      <c r="A171" s="2" t="str">
        <f>"2023-02-09"</f>
        <v>2023-02-09</v>
      </c>
      <c r="B171" s="2" t="str">
        <f>"0650"</f>
        <v>0650</v>
      </c>
      <c r="C171" t="s">
        <v>25</v>
      </c>
      <c r="D171" s="3" t="s">
        <v>293</v>
      </c>
      <c r="E171" s="2" t="str">
        <f>"02"</f>
        <v>02</v>
      </c>
      <c r="F171" s="2">
        <v>2</v>
      </c>
      <c r="G171" s="2" t="s">
        <v>20</v>
      </c>
      <c r="I171" s="2" t="s">
        <v>17</v>
      </c>
      <c r="J171" s="5"/>
      <c r="K171" s="4" t="s">
        <v>292</v>
      </c>
      <c r="L171" s="2">
        <v>2018</v>
      </c>
      <c r="M171" s="2" t="s">
        <v>28</v>
      </c>
    </row>
    <row r="172" spans="1:13" ht="72">
      <c r="A172" s="2" t="str">
        <f>"2023-02-09"</f>
        <v>2023-02-09</v>
      </c>
      <c r="B172" s="2" t="str">
        <f>"0715"</f>
        <v>0715</v>
      </c>
      <c r="C172" t="s">
        <v>174</v>
      </c>
      <c r="D172" s="3" t="s">
        <v>451</v>
      </c>
      <c r="E172" s="2" t="str">
        <f>"02"</f>
        <v>02</v>
      </c>
      <c r="F172" s="2">
        <v>3</v>
      </c>
      <c r="G172" s="2" t="s">
        <v>20</v>
      </c>
      <c r="I172" s="2" t="s">
        <v>17</v>
      </c>
      <c r="J172" s="5"/>
      <c r="K172" s="4" t="s">
        <v>294</v>
      </c>
      <c r="L172" s="2">
        <v>2018</v>
      </c>
      <c r="M172" s="2" t="s">
        <v>18</v>
      </c>
    </row>
    <row r="173" spans="1:13" ht="72">
      <c r="A173" s="2" t="str">
        <f>"2023-02-09"</f>
        <v>2023-02-09</v>
      </c>
      <c r="B173" s="2" t="str">
        <f>"0730"</f>
        <v>0730</v>
      </c>
      <c r="C173" t="s">
        <v>32</v>
      </c>
      <c r="D173" s="3" t="s">
        <v>296</v>
      </c>
      <c r="E173" s="2" t="str">
        <f>"01"</f>
        <v>01</v>
      </c>
      <c r="F173" s="2">
        <v>12</v>
      </c>
      <c r="G173" s="2" t="s">
        <v>20</v>
      </c>
      <c r="I173" s="2" t="s">
        <v>17</v>
      </c>
      <c r="J173" s="5"/>
      <c r="K173" s="4" t="s">
        <v>295</v>
      </c>
      <c r="L173" s="2">
        <v>2009</v>
      </c>
      <c r="M173" s="2" t="s">
        <v>35</v>
      </c>
    </row>
    <row r="174" spans="1:13" ht="72">
      <c r="A174" s="2" t="str">
        <f>"2023-02-09"</f>
        <v>2023-02-09</v>
      </c>
      <c r="B174" s="2" t="str">
        <f>"0755"</f>
        <v>0755</v>
      </c>
      <c r="C174" t="s">
        <v>36</v>
      </c>
      <c r="D174" s="3" t="s">
        <v>298</v>
      </c>
      <c r="E174" s="2" t="str">
        <f>"02"</f>
        <v>02</v>
      </c>
      <c r="F174" s="2">
        <v>19</v>
      </c>
      <c r="G174" s="2" t="s">
        <v>20</v>
      </c>
      <c r="I174" s="2" t="s">
        <v>17</v>
      </c>
      <c r="J174" s="5"/>
      <c r="K174" s="4" t="s">
        <v>297</v>
      </c>
      <c r="L174" s="2">
        <v>2020</v>
      </c>
      <c r="M174" s="2" t="s">
        <v>28</v>
      </c>
    </row>
    <row r="175" spans="1:13" ht="57.75">
      <c r="A175" s="2" t="str">
        <f>"2023-02-09"</f>
        <v>2023-02-09</v>
      </c>
      <c r="B175" s="2" t="str">
        <f>"0805"</f>
        <v>0805</v>
      </c>
      <c r="C175" t="s">
        <v>113</v>
      </c>
      <c r="D175" s="3" t="s">
        <v>300</v>
      </c>
      <c r="E175" s="2" t="str">
        <f>"01"</f>
        <v>01</v>
      </c>
      <c r="F175" s="2">
        <v>29</v>
      </c>
      <c r="G175" s="2" t="s">
        <v>20</v>
      </c>
      <c r="I175" s="2" t="s">
        <v>17</v>
      </c>
      <c r="J175" s="5"/>
      <c r="K175" s="4" t="s">
        <v>299</v>
      </c>
      <c r="L175" s="2">
        <v>2020</v>
      </c>
      <c r="M175" s="2" t="s">
        <v>28</v>
      </c>
    </row>
    <row r="176" spans="1:13" ht="57.75">
      <c r="A176" s="2" t="str">
        <f>"2023-02-09"</f>
        <v>2023-02-09</v>
      </c>
      <c r="B176" s="2" t="str">
        <f>"0815"</f>
        <v>0815</v>
      </c>
      <c r="C176" t="s">
        <v>43</v>
      </c>
      <c r="D176" s="3" t="s">
        <v>302</v>
      </c>
      <c r="E176" s="2" t="str">
        <f>"01"</f>
        <v>01</v>
      </c>
      <c r="F176" s="2">
        <v>3</v>
      </c>
      <c r="G176" s="2" t="s">
        <v>20</v>
      </c>
      <c r="I176" s="2" t="s">
        <v>17</v>
      </c>
      <c r="J176" s="5"/>
      <c r="K176" s="4" t="s">
        <v>301</v>
      </c>
      <c r="L176" s="2">
        <v>2020</v>
      </c>
      <c r="M176" s="2" t="s">
        <v>46</v>
      </c>
    </row>
    <row r="177" spans="1:14" ht="43.5">
      <c r="A177" s="2" t="str">
        <f>"2023-02-09"</f>
        <v>2023-02-09</v>
      </c>
      <c r="B177" s="2" t="str">
        <f>"0820"</f>
        <v>0820</v>
      </c>
      <c r="C177" t="s">
        <v>47</v>
      </c>
      <c r="D177" s="3" t="s">
        <v>452</v>
      </c>
      <c r="E177" s="2" t="str">
        <f>"02"</f>
        <v>02</v>
      </c>
      <c r="F177" s="2">
        <v>21</v>
      </c>
      <c r="G177" s="2" t="s">
        <v>14</v>
      </c>
      <c r="I177" s="2" t="s">
        <v>17</v>
      </c>
      <c r="J177" s="5"/>
      <c r="K177" s="4" t="s">
        <v>303</v>
      </c>
      <c r="L177" s="2">
        <v>1987</v>
      </c>
      <c r="M177" s="2" t="s">
        <v>50</v>
      </c>
      <c r="N177" s="2" t="s">
        <v>23</v>
      </c>
    </row>
    <row r="178" spans="1:13" ht="57.75">
      <c r="A178" s="2" t="str">
        <f>"2023-02-09"</f>
        <v>2023-02-09</v>
      </c>
      <c r="B178" s="2" t="str">
        <f>"0845"</f>
        <v>0845</v>
      </c>
      <c r="C178" t="s">
        <v>51</v>
      </c>
      <c r="D178" s="3" t="s">
        <v>305</v>
      </c>
      <c r="E178" s="2" t="str">
        <f>"02"</f>
        <v>02</v>
      </c>
      <c r="F178" s="2">
        <v>13</v>
      </c>
      <c r="G178" s="2" t="s">
        <v>20</v>
      </c>
      <c r="I178" s="2" t="s">
        <v>17</v>
      </c>
      <c r="J178" s="5"/>
      <c r="K178" s="4" t="s">
        <v>304</v>
      </c>
      <c r="L178" s="2">
        <v>2014</v>
      </c>
      <c r="M178" s="2" t="s">
        <v>18</v>
      </c>
    </row>
    <row r="179" spans="1:13" ht="57.75">
      <c r="A179" s="2" t="str">
        <f>"2023-02-09"</f>
        <v>2023-02-09</v>
      </c>
      <c r="B179" s="2" t="str">
        <f>"0910"</f>
        <v>0910</v>
      </c>
      <c r="C179" t="s">
        <v>51</v>
      </c>
      <c r="D179" s="3" t="s">
        <v>262</v>
      </c>
      <c r="E179" s="2" t="str">
        <f>"02"</f>
        <v>02</v>
      </c>
      <c r="F179" s="2">
        <v>10</v>
      </c>
      <c r="G179" s="2" t="s">
        <v>14</v>
      </c>
      <c r="I179" s="2" t="s">
        <v>17</v>
      </c>
      <c r="J179" s="5"/>
      <c r="K179" s="4" t="s">
        <v>261</v>
      </c>
      <c r="L179" s="2">
        <v>2014</v>
      </c>
      <c r="M179" s="2" t="s">
        <v>18</v>
      </c>
    </row>
    <row r="180" spans="1:13" ht="43.5">
      <c r="A180" s="2" t="str">
        <f>"2023-02-09"</f>
        <v>2023-02-09</v>
      </c>
      <c r="B180" s="2" t="str">
        <f>"0935"</f>
        <v>0935</v>
      </c>
      <c r="C180" t="s">
        <v>57</v>
      </c>
      <c r="D180" s="3" t="s">
        <v>453</v>
      </c>
      <c r="E180" s="2" t="str">
        <f>"03"</f>
        <v>03</v>
      </c>
      <c r="F180" s="2">
        <v>10</v>
      </c>
      <c r="G180" s="2" t="s">
        <v>20</v>
      </c>
      <c r="I180" s="2" t="s">
        <v>17</v>
      </c>
      <c r="J180" s="5"/>
      <c r="K180" s="4" t="s">
        <v>306</v>
      </c>
      <c r="L180" s="2">
        <v>2019</v>
      </c>
      <c r="M180" s="2" t="s">
        <v>28</v>
      </c>
    </row>
    <row r="181" spans="1:14" ht="57.75">
      <c r="A181" s="2" t="str">
        <f>"2023-02-09"</f>
        <v>2023-02-09</v>
      </c>
      <c r="B181" s="2" t="str">
        <f>"1000"</f>
        <v>1000</v>
      </c>
      <c r="C181" t="s">
        <v>156</v>
      </c>
      <c r="D181" s="3" t="s">
        <v>283</v>
      </c>
      <c r="E181" s="2" t="str">
        <f>"01"</f>
        <v>01</v>
      </c>
      <c r="F181" s="2">
        <v>4</v>
      </c>
      <c r="G181" s="2" t="s">
        <v>14</v>
      </c>
      <c r="I181" s="2" t="s">
        <v>17</v>
      </c>
      <c r="J181" s="5"/>
      <c r="K181" s="4" t="s">
        <v>282</v>
      </c>
      <c r="L181" s="2">
        <v>2015</v>
      </c>
      <c r="M181" s="2" t="s">
        <v>28</v>
      </c>
      <c r="N181" s="2" t="s">
        <v>23</v>
      </c>
    </row>
    <row r="182" spans="1:13" ht="14.25">
      <c r="A182" s="2" t="str">
        <f>"2023-02-09"</f>
        <v>2023-02-09</v>
      </c>
      <c r="B182" s="2" t="str">
        <f>"1050"</f>
        <v>1050</v>
      </c>
      <c r="C182" t="s">
        <v>193</v>
      </c>
      <c r="D182" s="3" t="s">
        <v>307</v>
      </c>
      <c r="E182" s="2" t="str">
        <f>"01"</f>
        <v>01</v>
      </c>
      <c r="F182" s="2">
        <v>6</v>
      </c>
      <c r="J182" s="5"/>
      <c r="K182" s="4" t="s">
        <v>443</v>
      </c>
      <c r="L182" s="2">
        <v>2022</v>
      </c>
      <c r="M182" s="2" t="s">
        <v>18</v>
      </c>
    </row>
    <row r="183" spans="1:14" ht="72">
      <c r="A183" s="2" t="str">
        <f>"2023-02-09"</f>
        <v>2023-02-09</v>
      </c>
      <c r="B183" s="2" t="str">
        <f>"1100"</f>
        <v>1100</v>
      </c>
      <c r="C183" t="s">
        <v>284</v>
      </c>
      <c r="E183" s="2" t="str">
        <f>"01"</f>
        <v>01</v>
      </c>
      <c r="F183" s="2">
        <v>5</v>
      </c>
      <c r="G183" s="2" t="s">
        <v>167</v>
      </c>
      <c r="H183" s="2" t="s">
        <v>168</v>
      </c>
      <c r="I183" s="2" t="s">
        <v>17</v>
      </c>
      <c r="J183" s="5"/>
      <c r="K183" s="4" t="s">
        <v>285</v>
      </c>
      <c r="L183" s="2">
        <v>2021</v>
      </c>
      <c r="M183" s="2" t="s">
        <v>35</v>
      </c>
      <c r="N183" s="2" t="s">
        <v>23</v>
      </c>
    </row>
    <row r="184" spans="1:14" ht="57.75">
      <c r="A184" s="2" t="str">
        <f>"2023-02-09"</f>
        <v>2023-02-09</v>
      </c>
      <c r="B184" s="2" t="str">
        <f>"1155"</f>
        <v>1155</v>
      </c>
      <c r="C184" t="s">
        <v>286</v>
      </c>
      <c r="D184" s="3" t="s">
        <v>288</v>
      </c>
      <c r="E184" s="2" t="str">
        <f>"01"</f>
        <v>01</v>
      </c>
      <c r="F184" s="2">
        <v>4</v>
      </c>
      <c r="G184" s="2" t="s">
        <v>14</v>
      </c>
      <c r="H184" s="2" t="s">
        <v>149</v>
      </c>
      <c r="I184" s="2" t="s">
        <v>17</v>
      </c>
      <c r="J184" s="5"/>
      <c r="K184" s="4" t="s">
        <v>287</v>
      </c>
      <c r="L184" s="2">
        <v>2008</v>
      </c>
      <c r="M184" s="2" t="s">
        <v>18</v>
      </c>
      <c r="N184" s="2" t="s">
        <v>23</v>
      </c>
    </row>
    <row r="185" spans="1:14" ht="57.75">
      <c r="A185" s="2" t="str">
        <f>"2023-02-09"</f>
        <v>2023-02-09</v>
      </c>
      <c r="B185" s="2" t="str">
        <f>"1255"</f>
        <v>1255</v>
      </c>
      <c r="C185" t="s">
        <v>308</v>
      </c>
      <c r="E185" s="2" t="str">
        <f>" "</f>
        <v> </v>
      </c>
      <c r="F185" s="2">
        <v>0</v>
      </c>
      <c r="G185" s="2" t="s">
        <v>14</v>
      </c>
      <c r="H185" s="2" t="s">
        <v>37</v>
      </c>
      <c r="I185" s="2" t="s">
        <v>17</v>
      </c>
      <c r="J185" s="5"/>
      <c r="K185" s="4" t="s">
        <v>309</v>
      </c>
      <c r="L185" s="2">
        <v>2019</v>
      </c>
      <c r="M185" s="2" t="s">
        <v>18</v>
      </c>
      <c r="N185" s="2" t="s">
        <v>23</v>
      </c>
    </row>
    <row r="186" spans="1:13" ht="57.75">
      <c r="A186" s="2" t="str">
        <f>"2023-02-09"</f>
        <v>2023-02-09</v>
      </c>
      <c r="B186" s="2" t="str">
        <f>"1400"</f>
        <v>1400</v>
      </c>
      <c r="C186" t="s">
        <v>125</v>
      </c>
      <c r="E186" s="2" t="str">
        <f>"04"</f>
        <v>04</v>
      </c>
      <c r="F186" s="2">
        <v>98</v>
      </c>
      <c r="G186" s="2" t="s">
        <v>14</v>
      </c>
      <c r="H186" s="2" t="s">
        <v>37</v>
      </c>
      <c r="I186" s="2" t="s">
        <v>17</v>
      </c>
      <c r="J186" s="5"/>
      <c r="K186" s="4" t="s">
        <v>310</v>
      </c>
      <c r="L186" s="2">
        <v>2022</v>
      </c>
      <c r="M186" s="2" t="s">
        <v>127</v>
      </c>
    </row>
    <row r="187" spans="1:13" ht="87">
      <c r="A187" s="2" t="str">
        <f>"2023-02-09"</f>
        <v>2023-02-09</v>
      </c>
      <c r="B187" s="2" t="str">
        <f>"1430"</f>
        <v>1430</v>
      </c>
      <c r="C187" t="s">
        <v>128</v>
      </c>
      <c r="D187" s="3" t="s">
        <v>312</v>
      </c>
      <c r="E187" s="2" t="str">
        <f>"02"</f>
        <v>02</v>
      </c>
      <c r="F187" s="2">
        <v>69</v>
      </c>
      <c r="G187" s="2" t="s">
        <v>14</v>
      </c>
      <c r="I187" s="2" t="s">
        <v>17</v>
      </c>
      <c r="J187" s="5"/>
      <c r="K187" s="4" t="s">
        <v>311</v>
      </c>
      <c r="L187" s="2">
        <v>0</v>
      </c>
      <c r="M187" s="2" t="s">
        <v>18</v>
      </c>
    </row>
    <row r="188" spans="1:13" ht="87">
      <c r="A188" s="2" t="str">
        <f>"2023-02-09"</f>
        <v>2023-02-09</v>
      </c>
      <c r="B188" s="2" t="str">
        <f>"1500"</f>
        <v>1500</v>
      </c>
      <c r="C188" t="s">
        <v>51</v>
      </c>
      <c r="D188" s="3" t="s">
        <v>251</v>
      </c>
      <c r="E188" s="2" t="str">
        <f>"02"</f>
        <v>02</v>
      </c>
      <c r="F188" s="2">
        <v>11</v>
      </c>
      <c r="G188" s="2" t="s">
        <v>14</v>
      </c>
      <c r="I188" s="2" t="s">
        <v>17</v>
      </c>
      <c r="J188" s="5"/>
      <c r="K188" s="4" t="s">
        <v>250</v>
      </c>
      <c r="L188" s="2">
        <v>2014</v>
      </c>
      <c r="M188" s="2" t="s">
        <v>18</v>
      </c>
    </row>
    <row r="189" spans="1:13" ht="57.75">
      <c r="A189" s="2" t="str">
        <f>"2023-02-09"</f>
        <v>2023-02-09</v>
      </c>
      <c r="B189" s="2" t="str">
        <f>"1525"</f>
        <v>1525</v>
      </c>
      <c r="C189" t="s">
        <v>263</v>
      </c>
      <c r="D189" s="3" t="s">
        <v>314</v>
      </c>
      <c r="E189" s="2" t="str">
        <f>"01"</f>
        <v>01</v>
      </c>
      <c r="F189" s="2">
        <v>3</v>
      </c>
      <c r="G189" s="2" t="s">
        <v>20</v>
      </c>
      <c r="I189" s="2" t="s">
        <v>17</v>
      </c>
      <c r="J189" s="5"/>
      <c r="K189" s="4" t="s">
        <v>313</v>
      </c>
      <c r="L189" s="2">
        <v>0</v>
      </c>
      <c r="M189" s="2" t="s">
        <v>96</v>
      </c>
    </row>
    <row r="190" spans="1:13" ht="87">
      <c r="A190" s="2" t="str">
        <f>"2023-02-09"</f>
        <v>2023-02-09</v>
      </c>
      <c r="B190" s="2" t="str">
        <f>"1540"</f>
        <v>1540</v>
      </c>
      <c r="C190" t="s">
        <v>113</v>
      </c>
      <c r="D190" s="3" t="s">
        <v>316</v>
      </c>
      <c r="E190" s="2" t="str">
        <f>"01"</f>
        <v>01</v>
      </c>
      <c r="F190" s="2">
        <v>15</v>
      </c>
      <c r="G190" s="2" t="s">
        <v>20</v>
      </c>
      <c r="I190" s="2" t="s">
        <v>17</v>
      </c>
      <c r="J190" s="5"/>
      <c r="K190" s="4" t="s">
        <v>315</v>
      </c>
      <c r="L190" s="2">
        <v>2020</v>
      </c>
      <c r="M190" s="2" t="s">
        <v>28</v>
      </c>
    </row>
    <row r="191" spans="1:13" ht="57.75">
      <c r="A191" s="2" t="str">
        <f>"2023-02-09"</f>
        <v>2023-02-09</v>
      </c>
      <c r="B191" s="2" t="str">
        <f>"1555"</f>
        <v>1555</v>
      </c>
      <c r="C191" t="s">
        <v>137</v>
      </c>
      <c r="D191" s="3" t="s">
        <v>454</v>
      </c>
      <c r="E191" s="2" t="str">
        <f>"01"</f>
        <v>01</v>
      </c>
      <c r="F191" s="2">
        <v>8</v>
      </c>
      <c r="G191" s="2" t="s">
        <v>20</v>
      </c>
      <c r="I191" s="2" t="s">
        <v>17</v>
      </c>
      <c r="J191" s="5"/>
      <c r="K191" s="4" t="s">
        <v>317</v>
      </c>
      <c r="L191" s="2">
        <v>2021</v>
      </c>
      <c r="M191" s="2" t="s">
        <v>140</v>
      </c>
    </row>
    <row r="192" spans="1:14" ht="28.5">
      <c r="A192" s="2" t="str">
        <f>"2023-02-09"</f>
        <v>2023-02-09</v>
      </c>
      <c r="B192" s="2" t="str">
        <f>"1600"</f>
        <v>1600</v>
      </c>
      <c r="C192" t="s">
        <v>141</v>
      </c>
      <c r="D192" s="3" t="s">
        <v>319</v>
      </c>
      <c r="E192" s="2" t="str">
        <f>"01"</f>
        <v>01</v>
      </c>
      <c r="F192" s="2">
        <v>9</v>
      </c>
      <c r="G192" s="2" t="s">
        <v>14</v>
      </c>
      <c r="H192" s="2" t="s">
        <v>37</v>
      </c>
      <c r="I192" s="2" t="s">
        <v>17</v>
      </c>
      <c r="J192" s="5"/>
      <c r="K192" s="4" t="s">
        <v>318</v>
      </c>
      <c r="L192" s="2">
        <v>2017</v>
      </c>
      <c r="M192" s="2" t="s">
        <v>18</v>
      </c>
      <c r="N192" s="2" t="s">
        <v>23</v>
      </c>
    </row>
    <row r="193" spans="1:14" ht="72">
      <c r="A193" s="2" t="str">
        <f>"2023-02-09"</f>
        <v>2023-02-09</v>
      </c>
      <c r="B193" s="2" t="str">
        <f>"1630"</f>
        <v>1630</v>
      </c>
      <c r="C193" t="s">
        <v>47</v>
      </c>
      <c r="D193" s="3" t="s">
        <v>321</v>
      </c>
      <c r="E193" s="2" t="str">
        <f>"02"</f>
        <v>02</v>
      </c>
      <c r="F193" s="2">
        <v>24</v>
      </c>
      <c r="G193" s="2" t="s">
        <v>14</v>
      </c>
      <c r="I193" s="2" t="s">
        <v>17</v>
      </c>
      <c r="J193" s="5"/>
      <c r="K193" s="4" t="s">
        <v>320</v>
      </c>
      <c r="L193" s="2">
        <v>1987</v>
      </c>
      <c r="M193" s="2" t="s">
        <v>50</v>
      </c>
      <c r="N193" s="2" t="s">
        <v>23</v>
      </c>
    </row>
    <row r="194" spans="1:13" ht="87">
      <c r="A194" s="2" t="str">
        <f>"2023-02-09"</f>
        <v>2023-02-09</v>
      </c>
      <c r="B194" s="2" t="str">
        <f>"1700"</f>
        <v>1700</v>
      </c>
      <c r="C194" t="s">
        <v>146</v>
      </c>
      <c r="D194" s="3" t="s">
        <v>323</v>
      </c>
      <c r="E194" s="2" t="str">
        <f>"2019"</f>
        <v>2019</v>
      </c>
      <c r="F194" s="2">
        <v>4</v>
      </c>
      <c r="G194" s="2" t="s">
        <v>14</v>
      </c>
      <c r="H194" s="2" t="s">
        <v>37</v>
      </c>
      <c r="I194" s="2" t="s">
        <v>17</v>
      </c>
      <c r="J194" s="5"/>
      <c r="K194" s="4" t="s">
        <v>322</v>
      </c>
      <c r="L194" s="2">
        <v>2019</v>
      </c>
      <c r="M194" s="2" t="s">
        <v>18</v>
      </c>
    </row>
    <row r="195" spans="1:13" ht="87">
      <c r="A195" s="2" t="str">
        <f>"2023-02-09"</f>
        <v>2023-02-09</v>
      </c>
      <c r="B195" s="2" t="str">
        <f>"1715"</f>
        <v>1715</v>
      </c>
      <c r="C195" t="s">
        <v>146</v>
      </c>
      <c r="D195" s="3" t="s">
        <v>455</v>
      </c>
      <c r="E195" s="2" t="str">
        <f>"2019"</f>
        <v>2019</v>
      </c>
      <c r="F195" s="2">
        <v>5</v>
      </c>
      <c r="G195" s="2" t="s">
        <v>14</v>
      </c>
      <c r="I195" s="2" t="s">
        <v>17</v>
      </c>
      <c r="J195" s="5"/>
      <c r="K195" s="4" t="s">
        <v>324</v>
      </c>
      <c r="L195" s="2">
        <v>2019</v>
      </c>
      <c r="M195" s="2" t="s">
        <v>18</v>
      </c>
    </row>
    <row r="196" spans="1:13" ht="87">
      <c r="A196" s="2" t="str">
        <f>"2023-02-09"</f>
        <v>2023-02-09</v>
      </c>
      <c r="B196" s="2" t="str">
        <f>"1730"</f>
        <v>1730</v>
      </c>
      <c r="C196" t="s">
        <v>325</v>
      </c>
      <c r="E196" s="2" t="str">
        <f>"2021"</f>
        <v>2021</v>
      </c>
      <c r="F196" s="2">
        <v>91</v>
      </c>
      <c r="G196" s="2" t="s">
        <v>61</v>
      </c>
      <c r="J196" s="5"/>
      <c r="K196" s="4" t="s">
        <v>326</v>
      </c>
      <c r="L196" s="2">
        <v>2021</v>
      </c>
      <c r="M196" s="2" t="s">
        <v>327</v>
      </c>
    </row>
    <row r="197" spans="1:13" ht="72">
      <c r="A197" s="2" t="str">
        <f>"2023-02-09"</f>
        <v>2023-02-09</v>
      </c>
      <c r="B197" s="2" t="str">
        <f>"1800"</f>
        <v>1800</v>
      </c>
      <c r="C197" t="s">
        <v>153</v>
      </c>
      <c r="D197" s="3" t="s">
        <v>328</v>
      </c>
      <c r="E197" s="2" t="str">
        <f>"2022"</f>
        <v>2022</v>
      </c>
      <c r="F197" s="2">
        <v>7</v>
      </c>
      <c r="G197" s="2" t="s">
        <v>20</v>
      </c>
      <c r="I197" s="2" t="s">
        <v>17</v>
      </c>
      <c r="J197" s="5"/>
      <c r="K197" s="4" t="s">
        <v>154</v>
      </c>
      <c r="L197" s="2">
        <v>2022</v>
      </c>
      <c r="M197" s="2" t="s">
        <v>18</v>
      </c>
    </row>
    <row r="198" spans="1:13" ht="57.75">
      <c r="A198" s="2" t="str">
        <f>"2023-02-09"</f>
        <v>2023-02-09</v>
      </c>
      <c r="B198" s="2" t="str">
        <f>"1830"</f>
        <v>1830</v>
      </c>
      <c r="C198" t="s">
        <v>90</v>
      </c>
      <c r="E198" s="2" t="str">
        <f>"2023"</f>
        <v>2023</v>
      </c>
      <c r="F198" s="2">
        <v>23</v>
      </c>
      <c r="G198" s="2" t="s">
        <v>61</v>
      </c>
      <c r="J198" s="5"/>
      <c r="K198" s="4" t="s">
        <v>91</v>
      </c>
      <c r="L198" s="2">
        <v>2023</v>
      </c>
      <c r="M198" s="2" t="s">
        <v>18</v>
      </c>
    </row>
    <row r="199" spans="1:14" ht="57.75">
      <c r="A199" s="7" t="str">
        <f>"2023-02-09"</f>
        <v>2023-02-09</v>
      </c>
      <c r="B199" s="7" t="str">
        <f>"1840"</f>
        <v>1840</v>
      </c>
      <c r="C199" s="8" t="s">
        <v>156</v>
      </c>
      <c r="D199" s="9" t="s">
        <v>330</v>
      </c>
      <c r="E199" s="7" t="str">
        <f>"01"</f>
        <v>01</v>
      </c>
      <c r="F199" s="7">
        <v>5</v>
      </c>
      <c r="G199" s="7" t="s">
        <v>14</v>
      </c>
      <c r="H199" s="7" t="s">
        <v>37</v>
      </c>
      <c r="I199" s="7" t="s">
        <v>17</v>
      </c>
      <c r="J199" s="6" t="s">
        <v>465</v>
      </c>
      <c r="K199" s="10" t="s">
        <v>329</v>
      </c>
      <c r="L199" s="7">
        <v>2015</v>
      </c>
      <c r="M199" s="7" t="s">
        <v>28</v>
      </c>
      <c r="N199" s="7" t="s">
        <v>23</v>
      </c>
    </row>
    <row r="200" spans="1:14" ht="87">
      <c r="A200" s="7" t="str">
        <f>"2023-02-09"</f>
        <v>2023-02-09</v>
      </c>
      <c r="B200" s="7" t="str">
        <f>"1930"</f>
        <v>1930</v>
      </c>
      <c r="C200" s="8" t="s">
        <v>331</v>
      </c>
      <c r="D200" s="9" t="s">
        <v>333</v>
      </c>
      <c r="E200" s="7" t="str">
        <f>"02"</f>
        <v>02</v>
      </c>
      <c r="F200" s="7">
        <v>4</v>
      </c>
      <c r="G200" s="7" t="s">
        <v>14</v>
      </c>
      <c r="H200" s="7"/>
      <c r="I200" s="7" t="s">
        <v>17</v>
      </c>
      <c r="J200" s="6" t="s">
        <v>471</v>
      </c>
      <c r="K200" s="10" t="s">
        <v>332</v>
      </c>
      <c r="L200" s="7">
        <v>2018</v>
      </c>
      <c r="M200" s="7" t="s">
        <v>18</v>
      </c>
      <c r="N200" s="7" t="s">
        <v>23</v>
      </c>
    </row>
    <row r="201" spans="1:14" ht="72">
      <c r="A201" s="7" t="str">
        <f>"2023-02-09"</f>
        <v>2023-02-09</v>
      </c>
      <c r="B201" s="7" t="str">
        <f>"2030"</f>
        <v>2030</v>
      </c>
      <c r="C201" s="8" t="s">
        <v>334</v>
      </c>
      <c r="D201" s="9"/>
      <c r="E201" s="7" t="str">
        <f>"01"</f>
        <v>01</v>
      </c>
      <c r="F201" s="7">
        <v>2</v>
      </c>
      <c r="G201" s="7" t="s">
        <v>167</v>
      </c>
      <c r="H201" s="7" t="s">
        <v>335</v>
      </c>
      <c r="I201" s="7" t="s">
        <v>17</v>
      </c>
      <c r="J201" s="6" t="s">
        <v>472</v>
      </c>
      <c r="K201" s="10" t="s">
        <v>336</v>
      </c>
      <c r="L201" s="7">
        <v>2021</v>
      </c>
      <c r="M201" s="7" t="s">
        <v>96</v>
      </c>
      <c r="N201" s="7" t="s">
        <v>23</v>
      </c>
    </row>
    <row r="202" spans="1:14" ht="72">
      <c r="A202" s="7" t="str">
        <f>"2023-02-09"</f>
        <v>2023-02-09</v>
      </c>
      <c r="B202" s="7" t="str">
        <f>"2130"</f>
        <v>2130</v>
      </c>
      <c r="C202" s="8" t="s">
        <v>337</v>
      </c>
      <c r="D202" s="9" t="s">
        <v>96</v>
      </c>
      <c r="E202" s="7" t="str">
        <f>" "</f>
        <v> </v>
      </c>
      <c r="F202" s="7">
        <v>0</v>
      </c>
      <c r="G202" s="7" t="s">
        <v>100</v>
      </c>
      <c r="H202" s="7" t="s">
        <v>338</v>
      </c>
      <c r="I202" s="7" t="s">
        <v>17</v>
      </c>
      <c r="J202" s="6" t="s">
        <v>468</v>
      </c>
      <c r="K202" s="10" t="s">
        <v>339</v>
      </c>
      <c r="L202" s="7">
        <v>2014</v>
      </c>
      <c r="M202" s="7" t="s">
        <v>127</v>
      </c>
      <c r="N202" s="7"/>
    </row>
    <row r="203" spans="1:14" ht="87">
      <c r="A203" s="2" t="str">
        <f>"2023-02-09"</f>
        <v>2023-02-09</v>
      </c>
      <c r="B203" s="2" t="str">
        <f>"2330"</f>
        <v>2330</v>
      </c>
      <c r="C203" t="s">
        <v>340</v>
      </c>
      <c r="E203" s="2" t="str">
        <f>"01"</f>
        <v>01</v>
      </c>
      <c r="F203" s="2">
        <v>0</v>
      </c>
      <c r="G203" s="2" t="s">
        <v>14</v>
      </c>
      <c r="I203" s="2" t="s">
        <v>17</v>
      </c>
      <c r="J203" s="5"/>
      <c r="K203" s="4" t="s">
        <v>341</v>
      </c>
      <c r="L203" s="2">
        <v>2018</v>
      </c>
      <c r="M203" s="2" t="s">
        <v>18</v>
      </c>
      <c r="N203" s="2" t="s">
        <v>23</v>
      </c>
    </row>
    <row r="204" spans="1:13" ht="57.75">
      <c r="A204" s="2" t="str">
        <f>"2023-02-09"</f>
        <v>2023-02-09</v>
      </c>
      <c r="B204" s="2" t="str">
        <f>"2400"</f>
        <v>2400</v>
      </c>
      <c r="C204" t="s">
        <v>13</v>
      </c>
      <c r="E204" s="2" t="str">
        <f>"03"</f>
        <v>03</v>
      </c>
      <c r="F204" s="2">
        <v>8</v>
      </c>
      <c r="G204" s="2" t="s">
        <v>14</v>
      </c>
      <c r="H204" s="2" t="s">
        <v>15</v>
      </c>
      <c r="I204" s="2" t="s">
        <v>17</v>
      </c>
      <c r="J204" s="5"/>
      <c r="K204" s="4" t="s">
        <v>16</v>
      </c>
      <c r="L204" s="2">
        <v>2012</v>
      </c>
      <c r="M204" s="2" t="s">
        <v>18</v>
      </c>
    </row>
    <row r="205" spans="1:13" ht="57.75">
      <c r="A205" s="2" t="str">
        <f>"2023-02-09"</f>
        <v>2023-02-09</v>
      </c>
      <c r="B205" s="2" t="str">
        <f>"2500"</f>
        <v>2500</v>
      </c>
      <c r="C205" t="s">
        <v>13</v>
      </c>
      <c r="E205" s="2" t="str">
        <f>"03"</f>
        <v>03</v>
      </c>
      <c r="F205" s="2">
        <v>8</v>
      </c>
      <c r="G205" s="2" t="s">
        <v>14</v>
      </c>
      <c r="H205" s="2" t="s">
        <v>15</v>
      </c>
      <c r="I205" s="2" t="s">
        <v>17</v>
      </c>
      <c r="J205" s="5"/>
      <c r="K205" s="4" t="s">
        <v>16</v>
      </c>
      <c r="L205" s="2">
        <v>2012</v>
      </c>
      <c r="M205" s="2" t="s">
        <v>18</v>
      </c>
    </row>
    <row r="206" spans="1:13" ht="57.75">
      <c r="A206" s="2" t="str">
        <f>"2023-02-09"</f>
        <v>2023-02-09</v>
      </c>
      <c r="B206" s="2" t="str">
        <f>"2600"</f>
        <v>2600</v>
      </c>
      <c r="C206" t="s">
        <v>13</v>
      </c>
      <c r="E206" s="2" t="str">
        <f>"03"</f>
        <v>03</v>
      </c>
      <c r="F206" s="2">
        <v>8</v>
      </c>
      <c r="G206" s="2" t="s">
        <v>14</v>
      </c>
      <c r="H206" s="2" t="s">
        <v>15</v>
      </c>
      <c r="I206" s="2" t="s">
        <v>17</v>
      </c>
      <c r="J206" s="5"/>
      <c r="K206" s="4" t="s">
        <v>16</v>
      </c>
      <c r="L206" s="2">
        <v>2012</v>
      </c>
      <c r="M206" s="2" t="s">
        <v>18</v>
      </c>
    </row>
    <row r="207" spans="1:13" ht="57.75">
      <c r="A207" s="2" t="str">
        <f>"2023-02-09"</f>
        <v>2023-02-09</v>
      </c>
      <c r="B207" s="2" t="str">
        <f>"2700"</f>
        <v>2700</v>
      </c>
      <c r="C207" t="s">
        <v>13</v>
      </c>
      <c r="E207" s="2" t="str">
        <f>"03"</f>
        <v>03</v>
      </c>
      <c r="F207" s="2">
        <v>8</v>
      </c>
      <c r="G207" s="2" t="s">
        <v>14</v>
      </c>
      <c r="H207" s="2" t="s">
        <v>15</v>
      </c>
      <c r="I207" s="2" t="s">
        <v>17</v>
      </c>
      <c r="J207" s="5"/>
      <c r="K207" s="4" t="s">
        <v>16</v>
      </c>
      <c r="L207" s="2">
        <v>2012</v>
      </c>
      <c r="M207" s="2" t="s">
        <v>18</v>
      </c>
    </row>
    <row r="208" spans="1:13" ht="57.75">
      <c r="A208" s="2" t="str">
        <f>"2023-02-09"</f>
        <v>2023-02-09</v>
      </c>
      <c r="B208" s="2" t="str">
        <f>"2800"</f>
        <v>2800</v>
      </c>
      <c r="C208" t="s">
        <v>13</v>
      </c>
      <c r="E208" s="2" t="str">
        <f>"03"</f>
        <v>03</v>
      </c>
      <c r="F208" s="2">
        <v>8</v>
      </c>
      <c r="G208" s="2" t="s">
        <v>14</v>
      </c>
      <c r="H208" s="2" t="s">
        <v>15</v>
      </c>
      <c r="I208" s="2" t="s">
        <v>17</v>
      </c>
      <c r="J208" s="5"/>
      <c r="K208" s="4" t="s">
        <v>16</v>
      </c>
      <c r="L208" s="2">
        <v>2012</v>
      </c>
      <c r="M208" s="2" t="s">
        <v>18</v>
      </c>
    </row>
    <row r="209" spans="1:13" ht="57.75">
      <c r="A209" s="2" t="str">
        <f>"2023-02-10"</f>
        <v>2023-02-10</v>
      </c>
      <c r="B209" s="2" t="str">
        <f>"0500"</f>
        <v>0500</v>
      </c>
      <c r="C209" t="s">
        <v>13</v>
      </c>
      <c r="E209" s="2" t="str">
        <f>"03"</f>
        <v>03</v>
      </c>
      <c r="F209" s="2">
        <v>8</v>
      </c>
      <c r="G209" s="2" t="s">
        <v>14</v>
      </c>
      <c r="H209" s="2" t="s">
        <v>15</v>
      </c>
      <c r="I209" s="2" t="s">
        <v>17</v>
      </c>
      <c r="J209" s="5"/>
      <c r="K209" s="4" t="s">
        <v>16</v>
      </c>
      <c r="L209" s="2">
        <v>2012</v>
      </c>
      <c r="M209" s="2" t="s">
        <v>18</v>
      </c>
    </row>
    <row r="210" spans="1:13" ht="28.5">
      <c r="A210" s="2" t="str">
        <f>"2023-02-10"</f>
        <v>2023-02-10</v>
      </c>
      <c r="B210" s="2" t="str">
        <f>"0600"</f>
        <v>0600</v>
      </c>
      <c r="C210" t="s">
        <v>19</v>
      </c>
      <c r="D210" s="3" t="s">
        <v>342</v>
      </c>
      <c r="E210" s="2" t="str">
        <f>"02"</f>
        <v>02</v>
      </c>
      <c r="F210" s="2">
        <v>5</v>
      </c>
      <c r="G210" s="2" t="s">
        <v>20</v>
      </c>
      <c r="I210" s="2" t="s">
        <v>17</v>
      </c>
      <c r="J210" s="5"/>
      <c r="K210" s="4" t="s">
        <v>21</v>
      </c>
      <c r="L210" s="2">
        <v>2019</v>
      </c>
      <c r="M210" s="2" t="s">
        <v>18</v>
      </c>
    </row>
    <row r="211" spans="1:13" ht="28.5">
      <c r="A211" s="2" t="str">
        <f>"2023-02-10"</f>
        <v>2023-02-10</v>
      </c>
      <c r="B211" s="2" t="str">
        <f>"0625"</f>
        <v>0625</v>
      </c>
      <c r="C211" t="s">
        <v>19</v>
      </c>
      <c r="D211" s="3" t="s">
        <v>343</v>
      </c>
      <c r="E211" s="2" t="str">
        <f>"02"</f>
        <v>02</v>
      </c>
      <c r="F211" s="2">
        <v>6</v>
      </c>
      <c r="G211" s="2" t="s">
        <v>20</v>
      </c>
      <c r="I211" s="2" t="s">
        <v>17</v>
      </c>
      <c r="J211" s="5"/>
      <c r="K211" s="4" t="s">
        <v>21</v>
      </c>
      <c r="L211" s="2">
        <v>2019</v>
      </c>
      <c r="M211" s="2" t="s">
        <v>18</v>
      </c>
    </row>
    <row r="212" spans="1:13" ht="57.75">
      <c r="A212" s="2" t="str">
        <f>"2023-02-10"</f>
        <v>2023-02-10</v>
      </c>
      <c r="B212" s="2" t="str">
        <f>"0650"</f>
        <v>0650</v>
      </c>
      <c r="C212" t="s">
        <v>25</v>
      </c>
      <c r="D212" s="3" t="s">
        <v>345</v>
      </c>
      <c r="E212" s="2" t="str">
        <f>"02"</f>
        <v>02</v>
      </c>
      <c r="F212" s="2">
        <v>3</v>
      </c>
      <c r="G212" s="2" t="s">
        <v>20</v>
      </c>
      <c r="I212" s="2" t="s">
        <v>17</v>
      </c>
      <c r="J212" s="5"/>
      <c r="K212" s="4" t="s">
        <v>344</v>
      </c>
      <c r="L212" s="2">
        <v>2018</v>
      </c>
      <c r="M212" s="2" t="s">
        <v>28</v>
      </c>
    </row>
    <row r="213" spans="1:13" ht="72">
      <c r="A213" s="2" t="str">
        <f>"2023-02-10"</f>
        <v>2023-02-10</v>
      </c>
      <c r="B213" s="2" t="str">
        <f>"0715"</f>
        <v>0715</v>
      </c>
      <c r="C213" t="s">
        <v>174</v>
      </c>
      <c r="D213" s="3" t="s">
        <v>347</v>
      </c>
      <c r="E213" s="2" t="str">
        <f>"02"</f>
        <v>02</v>
      </c>
      <c r="F213" s="2">
        <v>4</v>
      </c>
      <c r="G213" s="2" t="s">
        <v>20</v>
      </c>
      <c r="I213" s="2" t="s">
        <v>17</v>
      </c>
      <c r="J213" s="5"/>
      <c r="K213" s="4" t="s">
        <v>346</v>
      </c>
      <c r="L213" s="2">
        <v>2018</v>
      </c>
      <c r="M213" s="2" t="s">
        <v>18</v>
      </c>
    </row>
    <row r="214" spans="1:13" ht="43.5">
      <c r="A214" s="2" t="str">
        <f>"2023-02-10"</f>
        <v>2023-02-10</v>
      </c>
      <c r="B214" s="2" t="str">
        <f>"0730"</f>
        <v>0730</v>
      </c>
      <c r="C214" t="s">
        <v>32</v>
      </c>
      <c r="D214" s="3" t="s">
        <v>349</v>
      </c>
      <c r="E214" s="2" t="str">
        <f>"01"</f>
        <v>01</v>
      </c>
      <c r="F214" s="2">
        <v>13</v>
      </c>
      <c r="G214" s="2" t="s">
        <v>20</v>
      </c>
      <c r="I214" s="2" t="s">
        <v>17</v>
      </c>
      <c r="J214" s="5"/>
      <c r="K214" s="4" t="s">
        <v>348</v>
      </c>
      <c r="L214" s="2">
        <v>2009</v>
      </c>
      <c r="M214" s="2" t="s">
        <v>35</v>
      </c>
    </row>
    <row r="215" spans="1:13" ht="57.75">
      <c r="A215" s="2" t="str">
        <f>"2023-02-10"</f>
        <v>2023-02-10</v>
      </c>
      <c r="B215" s="2" t="str">
        <f>"0755"</f>
        <v>0755</v>
      </c>
      <c r="C215" t="s">
        <v>36</v>
      </c>
      <c r="D215" s="3" t="s">
        <v>351</v>
      </c>
      <c r="E215" s="2" t="str">
        <f>"02"</f>
        <v>02</v>
      </c>
      <c r="F215" s="2">
        <v>20</v>
      </c>
      <c r="G215" s="2" t="s">
        <v>20</v>
      </c>
      <c r="I215" s="2" t="s">
        <v>17</v>
      </c>
      <c r="J215" s="5"/>
      <c r="K215" s="4" t="s">
        <v>350</v>
      </c>
      <c r="L215" s="2">
        <v>2020</v>
      </c>
      <c r="M215" s="2" t="s">
        <v>28</v>
      </c>
    </row>
    <row r="216" spans="1:13" ht="43.5">
      <c r="A216" s="2" t="str">
        <f>"2023-02-10"</f>
        <v>2023-02-10</v>
      </c>
      <c r="B216" s="2" t="str">
        <f>"0805"</f>
        <v>0805</v>
      </c>
      <c r="C216" t="s">
        <v>113</v>
      </c>
      <c r="D216" s="3" t="s">
        <v>353</v>
      </c>
      <c r="E216" s="2" t="str">
        <f>"01"</f>
        <v>01</v>
      </c>
      <c r="F216" s="2">
        <v>30</v>
      </c>
      <c r="G216" s="2" t="s">
        <v>20</v>
      </c>
      <c r="I216" s="2" t="s">
        <v>17</v>
      </c>
      <c r="J216" s="5"/>
      <c r="K216" s="4" t="s">
        <v>352</v>
      </c>
      <c r="L216" s="2">
        <v>2020</v>
      </c>
      <c r="M216" s="2" t="s">
        <v>28</v>
      </c>
    </row>
    <row r="217" spans="1:13" ht="72">
      <c r="A217" s="2" t="str">
        <f>"2023-02-10"</f>
        <v>2023-02-10</v>
      </c>
      <c r="B217" s="2" t="str">
        <f>"0815"</f>
        <v>0815</v>
      </c>
      <c r="C217" t="s">
        <v>43</v>
      </c>
      <c r="D217" s="3" t="s">
        <v>355</v>
      </c>
      <c r="E217" s="2" t="str">
        <f>"01"</f>
        <v>01</v>
      </c>
      <c r="F217" s="2">
        <v>4</v>
      </c>
      <c r="G217" s="2" t="s">
        <v>20</v>
      </c>
      <c r="I217" s="2" t="s">
        <v>17</v>
      </c>
      <c r="J217" s="5"/>
      <c r="K217" s="4" t="s">
        <v>354</v>
      </c>
      <c r="L217" s="2">
        <v>2020</v>
      </c>
      <c r="M217" s="2" t="s">
        <v>46</v>
      </c>
    </row>
    <row r="218" spans="1:14" ht="57.75">
      <c r="A218" s="2" t="str">
        <f>"2023-02-10"</f>
        <v>2023-02-10</v>
      </c>
      <c r="B218" s="2" t="str">
        <f>"0820"</f>
        <v>0820</v>
      </c>
      <c r="C218" t="s">
        <v>47</v>
      </c>
      <c r="D218" s="3" t="s">
        <v>445</v>
      </c>
      <c r="E218" s="2" t="str">
        <f>"02"</f>
        <v>02</v>
      </c>
      <c r="F218" s="2">
        <v>22</v>
      </c>
      <c r="G218" s="2" t="s">
        <v>14</v>
      </c>
      <c r="I218" s="2" t="s">
        <v>17</v>
      </c>
      <c r="J218" s="5"/>
      <c r="K218" s="4" t="s">
        <v>209</v>
      </c>
      <c r="L218" s="2">
        <v>1987</v>
      </c>
      <c r="M218" s="2" t="s">
        <v>50</v>
      </c>
      <c r="N218" s="2" t="s">
        <v>23</v>
      </c>
    </row>
    <row r="219" spans="1:13" ht="72">
      <c r="A219" s="2" t="str">
        <f>"2023-02-10"</f>
        <v>2023-02-10</v>
      </c>
      <c r="B219" s="2" t="str">
        <f>"0845"</f>
        <v>0845</v>
      </c>
      <c r="C219" t="s">
        <v>51</v>
      </c>
      <c r="D219" s="3" t="s">
        <v>357</v>
      </c>
      <c r="E219" s="2" t="str">
        <f>"02"</f>
        <v>02</v>
      </c>
      <c r="F219" s="2">
        <v>1</v>
      </c>
      <c r="G219" s="2" t="s">
        <v>20</v>
      </c>
      <c r="H219" s="2" t="s">
        <v>37</v>
      </c>
      <c r="I219" s="2" t="s">
        <v>17</v>
      </c>
      <c r="J219" s="5"/>
      <c r="K219" s="4" t="s">
        <v>356</v>
      </c>
      <c r="L219" s="2">
        <v>2014</v>
      </c>
      <c r="M219" s="2" t="s">
        <v>18</v>
      </c>
    </row>
    <row r="220" spans="1:13" ht="87">
      <c r="A220" s="2" t="str">
        <f>"2023-02-10"</f>
        <v>2023-02-10</v>
      </c>
      <c r="B220" s="2" t="str">
        <f>"0910"</f>
        <v>0910</v>
      </c>
      <c r="C220" t="s">
        <v>51</v>
      </c>
      <c r="D220" s="3" t="s">
        <v>359</v>
      </c>
      <c r="E220" s="2" t="str">
        <f>"02"</f>
        <v>02</v>
      </c>
      <c r="F220" s="2">
        <v>12</v>
      </c>
      <c r="G220" s="2" t="s">
        <v>20</v>
      </c>
      <c r="I220" s="2" t="s">
        <v>17</v>
      </c>
      <c r="J220" s="5"/>
      <c r="K220" s="4" t="s">
        <v>358</v>
      </c>
      <c r="L220" s="2">
        <v>2014</v>
      </c>
      <c r="M220" s="2" t="s">
        <v>18</v>
      </c>
    </row>
    <row r="221" spans="1:13" ht="72">
      <c r="A221" s="2" t="str">
        <f>"2023-02-10"</f>
        <v>2023-02-10</v>
      </c>
      <c r="B221" s="2" t="str">
        <f>"0935"</f>
        <v>0935</v>
      </c>
      <c r="C221" t="s">
        <v>57</v>
      </c>
      <c r="D221" s="3" t="s">
        <v>361</v>
      </c>
      <c r="E221" s="2" t="str">
        <f>"03"</f>
        <v>03</v>
      </c>
      <c r="F221" s="2">
        <v>11</v>
      </c>
      <c r="G221" s="2" t="s">
        <v>20</v>
      </c>
      <c r="I221" s="2" t="s">
        <v>17</v>
      </c>
      <c r="J221" s="5"/>
      <c r="K221" s="4" t="s">
        <v>360</v>
      </c>
      <c r="L221" s="2">
        <v>2019</v>
      </c>
      <c r="M221" s="2" t="s">
        <v>28</v>
      </c>
    </row>
    <row r="222" spans="1:14" ht="57.75">
      <c r="A222" s="2" t="str">
        <f>"2023-02-10"</f>
        <v>2023-02-10</v>
      </c>
      <c r="B222" s="2" t="str">
        <f>"1000"</f>
        <v>1000</v>
      </c>
      <c r="C222" t="s">
        <v>156</v>
      </c>
      <c r="D222" s="3" t="s">
        <v>330</v>
      </c>
      <c r="E222" s="2" t="str">
        <f>"01"</f>
        <v>01</v>
      </c>
      <c r="F222" s="2">
        <v>5</v>
      </c>
      <c r="G222" s="2" t="s">
        <v>14</v>
      </c>
      <c r="H222" s="2" t="s">
        <v>37</v>
      </c>
      <c r="I222" s="2" t="s">
        <v>17</v>
      </c>
      <c r="J222" s="5"/>
      <c r="K222" s="4" t="s">
        <v>329</v>
      </c>
      <c r="L222" s="2">
        <v>2015</v>
      </c>
      <c r="M222" s="2" t="s">
        <v>28</v>
      </c>
      <c r="N222" s="2" t="s">
        <v>23</v>
      </c>
    </row>
    <row r="223" spans="1:13" ht="14.25">
      <c r="A223" s="2" t="str">
        <f>"2023-02-10"</f>
        <v>2023-02-10</v>
      </c>
      <c r="B223" s="2" t="str">
        <f>"1050"</f>
        <v>1050</v>
      </c>
      <c r="C223" t="s">
        <v>193</v>
      </c>
      <c r="D223" s="3" t="s">
        <v>362</v>
      </c>
      <c r="E223" s="2" t="str">
        <f>"01"</f>
        <v>01</v>
      </c>
      <c r="F223" s="2">
        <v>7</v>
      </c>
      <c r="J223" s="5"/>
      <c r="K223" s="4" t="s">
        <v>443</v>
      </c>
      <c r="L223" s="2">
        <v>2022</v>
      </c>
      <c r="M223" s="2" t="s">
        <v>18</v>
      </c>
    </row>
    <row r="224" spans="1:14" ht="87">
      <c r="A224" s="2" t="str">
        <f>"2023-02-10"</f>
        <v>2023-02-10</v>
      </c>
      <c r="B224" s="2" t="str">
        <f>"1100"</f>
        <v>1100</v>
      </c>
      <c r="C224" t="s">
        <v>331</v>
      </c>
      <c r="D224" s="3" t="s">
        <v>333</v>
      </c>
      <c r="E224" s="2" t="str">
        <f>"02"</f>
        <v>02</v>
      </c>
      <c r="F224" s="2">
        <v>4</v>
      </c>
      <c r="G224" s="2" t="s">
        <v>14</v>
      </c>
      <c r="I224" s="2" t="s">
        <v>17</v>
      </c>
      <c r="J224" s="5"/>
      <c r="K224" s="4" t="s">
        <v>332</v>
      </c>
      <c r="L224" s="2">
        <v>2018</v>
      </c>
      <c r="M224" s="2" t="s">
        <v>18</v>
      </c>
      <c r="N224" s="2" t="s">
        <v>23</v>
      </c>
    </row>
    <row r="225" spans="1:13" ht="72">
      <c r="A225" s="2" t="str">
        <f>"2023-02-10"</f>
        <v>2023-02-10</v>
      </c>
      <c r="B225" s="2" t="str">
        <f>"1200"</f>
        <v>1200</v>
      </c>
      <c r="C225" t="s">
        <v>337</v>
      </c>
      <c r="D225" s="3" t="s">
        <v>96</v>
      </c>
      <c r="E225" s="2" t="str">
        <f>" "</f>
        <v> </v>
      </c>
      <c r="F225" s="2">
        <v>0</v>
      </c>
      <c r="G225" s="2" t="s">
        <v>100</v>
      </c>
      <c r="H225" s="2" t="s">
        <v>338</v>
      </c>
      <c r="I225" s="2" t="s">
        <v>17</v>
      </c>
      <c r="J225" s="5"/>
      <c r="K225" s="4" t="s">
        <v>339</v>
      </c>
      <c r="L225" s="2">
        <v>2014</v>
      </c>
      <c r="M225" s="2" t="s">
        <v>127</v>
      </c>
    </row>
    <row r="226" spans="1:13" ht="72">
      <c r="A226" s="2" t="str">
        <f>"2023-02-10"</f>
        <v>2023-02-10</v>
      </c>
      <c r="B226" s="2" t="str">
        <f>"1400"</f>
        <v>1400</v>
      </c>
      <c r="C226" t="s">
        <v>125</v>
      </c>
      <c r="E226" s="2" t="str">
        <f>"04"</f>
        <v>04</v>
      </c>
      <c r="F226" s="2">
        <v>99</v>
      </c>
      <c r="G226" s="2" t="s">
        <v>14</v>
      </c>
      <c r="H226" s="2" t="s">
        <v>37</v>
      </c>
      <c r="I226" s="2" t="s">
        <v>17</v>
      </c>
      <c r="J226" s="5"/>
      <c r="K226" s="4" t="s">
        <v>363</v>
      </c>
      <c r="L226" s="2">
        <v>2022</v>
      </c>
      <c r="M226" s="2" t="s">
        <v>127</v>
      </c>
    </row>
    <row r="227" spans="1:13" ht="87">
      <c r="A227" s="2" t="str">
        <f>"2023-02-10"</f>
        <v>2023-02-10</v>
      </c>
      <c r="B227" s="2" t="str">
        <f>"1430"</f>
        <v>1430</v>
      </c>
      <c r="C227" t="s">
        <v>128</v>
      </c>
      <c r="D227" s="3" t="s">
        <v>365</v>
      </c>
      <c r="E227" s="2" t="str">
        <f>"02"</f>
        <v>02</v>
      </c>
      <c r="F227" s="2">
        <v>70</v>
      </c>
      <c r="G227" s="2" t="s">
        <v>20</v>
      </c>
      <c r="I227" s="2" t="s">
        <v>17</v>
      </c>
      <c r="J227" s="5"/>
      <c r="K227" s="4" t="s">
        <v>364</v>
      </c>
      <c r="L227" s="2">
        <v>0</v>
      </c>
      <c r="M227" s="2" t="s">
        <v>18</v>
      </c>
    </row>
    <row r="228" spans="1:13" ht="87">
      <c r="A228" s="2" t="str">
        <f>"2023-02-10"</f>
        <v>2023-02-10</v>
      </c>
      <c r="B228" s="2" t="str">
        <f>"1500"</f>
        <v>1500</v>
      </c>
      <c r="C228" t="s">
        <v>51</v>
      </c>
      <c r="D228" s="3" t="s">
        <v>359</v>
      </c>
      <c r="E228" s="2" t="str">
        <f>"02"</f>
        <v>02</v>
      </c>
      <c r="F228" s="2">
        <v>12</v>
      </c>
      <c r="G228" s="2" t="s">
        <v>20</v>
      </c>
      <c r="I228" s="2" t="s">
        <v>17</v>
      </c>
      <c r="J228" s="5"/>
      <c r="K228" s="4" t="s">
        <v>358</v>
      </c>
      <c r="L228" s="2">
        <v>2014</v>
      </c>
      <c r="M228" s="2" t="s">
        <v>18</v>
      </c>
    </row>
    <row r="229" spans="1:13" ht="57.75">
      <c r="A229" s="2" t="str">
        <f>"2023-02-10"</f>
        <v>2023-02-10</v>
      </c>
      <c r="B229" s="2" t="str">
        <f>"1525"</f>
        <v>1525</v>
      </c>
      <c r="C229" t="s">
        <v>366</v>
      </c>
      <c r="D229" s="3" t="s">
        <v>366</v>
      </c>
      <c r="E229" s="2" t="str">
        <f>"01"</f>
        <v>01</v>
      </c>
      <c r="F229" s="2">
        <v>4</v>
      </c>
      <c r="G229" s="2" t="s">
        <v>20</v>
      </c>
      <c r="I229" s="2" t="s">
        <v>17</v>
      </c>
      <c r="J229" s="5"/>
      <c r="K229" s="4" t="s">
        <v>367</v>
      </c>
      <c r="L229" s="2">
        <v>0</v>
      </c>
      <c r="M229" s="2" t="s">
        <v>96</v>
      </c>
    </row>
    <row r="230" spans="1:13" ht="72">
      <c r="A230" s="2" t="str">
        <f>"2023-02-10"</f>
        <v>2023-02-10</v>
      </c>
      <c r="B230" s="2" t="str">
        <f>"1540"</f>
        <v>1540</v>
      </c>
      <c r="C230" t="s">
        <v>113</v>
      </c>
      <c r="D230" s="3" t="s">
        <v>369</v>
      </c>
      <c r="E230" s="2" t="str">
        <f>"01"</f>
        <v>01</v>
      </c>
      <c r="F230" s="2">
        <v>16</v>
      </c>
      <c r="G230" s="2" t="s">
        <v>20</v>
      </c>
      <c r="I230" s="2" t="s">
        <v>17</v>
      </c>
      <c r="J230" s="5"/>
      <c r="K230" s="4" t="s">
        <v>368</v>
      </c>
      <c r="L230" s="2">
        <v>2020</v>
      </c>
      <c r="M230" s="2" t="s">
        <v>28</v>
      </c>
    </row>
    <row r="231" spans="1:13" ht="72">
      <c r="A231" s="2" t="str">
        <f>"2023-02-10"</f>
        <v>2023-02-10</v>
      </c>
      <c r="B231" s="2" t="str">
        <f>"1555"</f>
        <v>1555</v>
      </c>
      <c r="C231" t="s">
        <v>137</v>
      </c>
      <c r="D231" s="3" t="s">
        <v>371</v>
      </c>
      <c r="E231" s="2" t="str">
        <f>"01"</f>
        <v>01</v>
      </c>
      <c r="F231" s="2">
        <v>9</v>
      </c>
      <c r="G231" s="2" t="s">
        <v>20</v>
      </c>
      <c r="I231" s="2" t="s">
        <v>17</v>
      </c>
      <c r="J231" s="5"/>
      <c r="K231" s="4" t="s">
        <v>370</v>
      </c>
      <c r="L231" s="2">
        <v>2021</v>
      </c>
      <c r="M231" s="2" t="s">
        <v>140</v>
      </c>
    </row>
    <row r="232" spans="1:14" ht="43.5">
      <c r="A232" s="2" t="str">
        <f>"2023-02-10"</f>
        <v>2023-02-10</v>
      </c>
      <c r="B232" s="2" t="str">
        <f>"1600"</f>
        <v>1600</v>
      </c>
      <c r="C232" t="s">
        <v>141</v>
      </c>
      <c r="D232" s="3" t="s">
        <v>373</v>
      </c>
      <c r="E232" s="2" t="str">
        <f>"01"</f>
        <v>01</v>
      </c>
      <c r="F232" s="2">
        <v>10</v>
      </c>
      <c r="G232" s="2" t="s">
        <v>14</v>
      </c>
      <c r="H232" s="2" t="s">
        <v>37</v>
      </c>
      <c r="I232" s="2" t="s">
        <v>17</v>
      </c>
      <c r="J232" s="5"/>
      <c r="K232" s="4" t="s">
        <v>372</v>
      </c>
      <c r="L232" s="2">
        <v>2017</v>
      </c>
      <c r="M232" s="2" t="s">
        <v>18</v>
      </c>
      <c r="N232" s="2" t="s">
        <v>23</v>
      </c>
    </row>
    <row r="233" spans="1:14" ht="43.5">
      <c r="A233" s="2" t="str">
        <f>"2023-02-10"</f>
        <v>2023-02-10</v>
      </c>
      <c r="B233" s="2" t="str">
        <f>"1630"</f>
        <v>1630</v>
      </c>
      <c r="C233" t="s">
        <v>47</v>
      </c>
      <c r="D233" s="3" t="s">
        <v>456</v>
      </c>
      <c r="E233" s="2" t="str">
        <f>"02"</f>
        <v>02</v>
      </c>
      <c r="F233" s="2">
        <v>25</v>
      </c>
      <c r="G233" s="2" t="s">
        <v>14</v>
      </c>
      <c r="I233" s="2" t="s">
        <v>17</v>
      </c>
      <c r="J233" s="5"/>
      <c r="K233" s="4" t="s">
        <v>374</v>
      </c>
      <c r="L233" s="2">
        <v>1987</v>
      </c>
      <c r="M233" s="2" t="s">
        <v>50</v>
      </c>
      <c r="N233" s="2" t="s">
        <v>23</v>
      </c>
    </row>
    <row r="234" spans="1:13" ht="72">
      <c r="A234" s="2" t="str">
        <f>"2023-02-10"</f>
        <v>2023-02-10</v>
      </c>
      <c r="B234" s="2" t="str">
        <f>"1700"</f>
        <v>1700</v>
      </c>
      <c r="C234" t="s">
        <v>272</v>
      </c>
      <c r="D234" s="3" t="s">
        <v>457</v>
      </c>
      <c r="E234" s="2" t="str">
        <f>"2019"</f>
        <v>2019</v>
      </c>
      <c r="F234" s="2">
        <v>6</v>
      </c>
      <c r="G234" s="2" t="s">
        <v>20</v>
      </c>
      <c r="I234" s="2" t="s">
        <v>17</v>
      </c>
      <c r="J234" s="5"/>
      <c r="K234" s="4" t="s">
        <v>375</v>
      </c>
      <c r="L234" s="2">
        <v>2019</v>
      </c>
      <c r="M234" s="2" t="s">
        <v>18</v>
      </c>
    </row>
    <row r="235" spans="1:13" ht="72">
      <c r="A235" s="2" t="str">
        <f>"2023-02-10"</f>
        <v>2023-02-10</v>
      </c>
      <c r="B235" s="2" t="str">
        <f>"1715"</f>
        <v>1715</v>
      </c>
      <c r="C235" t="s">
        <v>146</v>
      </c>
      <c r="D235" s="3" t="s">
        <v>458</v>
      </c>
      <c r="E235" s="2" t="str">
        <f>"2019"</f>
        <v>2019</v>
      </c>
      <c r="F235" s="2">
        <v>7</v>
      </c>
      <c r="G235" s="2" t="s">
        <v>20</v>
      </c>
      <c r="I235" s="2" t="s">
        <v>17</v>
      </c>
      <c r="J235" s="5"/>
      <c r="K235" s="4" t="s">
        <v>376</v>
      </c>
      <c r="L235" s="2">
        <v>2019</v>
      </c>
      <c r="M235" s="2" t="s">
        <v>18</v>
      </c>
    </row>
    <row r="236" spans="1:14" ht="57.75">
      <c r="A236" s="7" t="str">
        <f>"2023-02-10"</f>
        <v>2023-02-10</v>
      </c>
      <c r="B236" s="7" t="str">
        <f>"1730"</f>
        <v>1730</v>
      </c>
      <c r="C236" s="8" t="s">
        <v>377</v>
      </c>
      <c r="D236" s="9"/>
      <c r="E236" s="7" t="str">
        <f>"2023"</f>
        <v>2023</v>
      </c>
      <c r="F236" s="7">
        <v>4</v>
      </c>
      <c r="G236" s="7" t="s">
        <v>61</v>
      </c>
      <c r="H236" s="7"/>
      <c r="I236" s="7" t="s">
        <v>17</v>
      </c>
      <c r="J236" s="6" t="s">
        <v>473</v>
      </c>
      <c r="K236" s="10" t="s">
        <v>378</v>
      </c>
      <c r="L236" s="7">
        <v>2023</v>
      </c>
      <c r="M236" s="7" t="s">
        <v>18</v>
      </c>
      <c r="N236" s="7"/>
    </row>
    <row r="237" spans="1:13" ht="57.75">
      <c r="A237" s="2" t="str">
        <f>"2023-02-10"</f>
        <v>2023-02-10</v>
      </c>
      <c r="B237" s="2" t="str">
        <f>"1800"</f>
        <v>1800</v>
      </c>
      <c r="C237" t="s">
        <v>379</v>
      </c>
      <c r="D237" s="3" t="s">
        <v>381</v>
      </c>
      <c r="E237" s="2" t="str">
        <f>"02"</f>
        <v>02</v>
      </c>
      <c r="F237" s="2">
        <v>18</v>
      </c>
      <c r="G237" s="2" t="s">
        <v>20</v>
      </c>
      <c r="I237" s="2" t="s">
        <v>17</v>
      </c>
      <c r="J237" s="5"/>
      <c r="K237" s="4" t="s">
        <v>380</v>
      </c>
      <c r="L237" s="2">
        <v>2020</v>
      </c>
      <c r="M237" s="2" t="s">
        <v>18</v>
      </c>
    </row>
    <row r="238" spans="1:13" ht="57.75">
      <c r="A238" s="2" t="str">
        <f>"2023-02-10"</f>
        <v>2023-02-10</v>
      </c>
      <c r="B238" s="2" t="str">
        <f>"1820"</f>
        <v>1820</v>
      </c>
      <c r="C238" t="s">
        <v>379</v>
      </c>
      <c r="D238" s="3" t="s">
        <v>383</v>
      </c>
      <c r="E238" s="2" t="str">
        <f>"02"</f>
        <v>02</v>
      </c>
      <c r="F238" s="2">
        <v>17</v>
      </c>
      <c r="G238" s="2" t="s">
        <v>20</v>
      </c>
      <c r="I238" s="2" t="s">
        <v>17</v>
      </c>
      <c r="J238" s="5"/>
      <c r="K238" s="4" t="s">
        <v>382</v>
      </c>
      <c r="L238" s="2">
        <v>2020</v>
      </c>
      <c r="M238" s="2" t="s">
        <v>18</v>
      </c>
    </row>
    <row r="239" spans="1:14" ht="72">
      <c r="A239" s="7" t="str">
        <f>"2023-02-10"</f>
        <v>2023-02-10</v>
      </c>
      <c r="B239" s="7" t="str">
        <f>"1840"</f>
        <v>1840</v>
      </c>
      <c r="C239" s="8" t="s">
        <v>156</v>
      </c>
      <c r="D239" s="9" t="s">
        <v>385</v>
      </c>
      <c r="E239" s="7" t="str">
        <f>"02"</f>
        <v>02</v>
      </c>
      <c r="F239" s="7">
        <v>1</v>
      </c>
      <c r="G239" s="7" t="s">
        <v>20</v>
      </c>
      <c r="H239" s="7"/>
      <c r="I239" s="7" t="s">
        <v>17</v>
      </c>
      <c r="J239" s="6" t="s">
        <v>465</v>
      </c>
      <c r="K239" s="10" t="s">
        <v>384</v>
      </c>
      <c r="L239" s="7">
        <v>2015</v>
      </c>
      <c r="M239" s="7" t="s">
        <v>28</v>
      </c>
      <c r="N239" s="7" t="s">
        <v>23</v>
      </c>
    </row>
    <row r="240" spans="1:14" ht="87">
      <c r="A240" s="7" t="str">
        <f>"2023-02-10"</f>
        <v>2023-02-10</v>
      </c>
      <c r="B240" s="7" t="str">
        <f>"1930"</f>
        <v>1930</v>
      </c>
      <c r="C240" s="8" t="s">
        <v>386</v>
      </c>
      <c r="D240" s="9" t="s">
        <v>96</v>
      </c>
      <c r="E240" s="7" t="str">
        <f>" "</f>
        <v> </v>
      </c>
      <c r="F240" s="7">
        <v>0</v>
      </c>
      <c r="G240" s="7" t="s">
        <v>14</v>
      </c>
      <c r="H240" s="7" t="s">
        <v>338</v>
      </c>
      <c r="I240" s="7" t="s">
        <v>17</v>
      </c>
      <c r="J240" s="6" t="s">
        <v>474</v>
      </c>
      <c r="K240" s="10" t="s">
        <v>387</v>
      </c>
      <c r="L240" s="7">
        <v>2016</v>
      </c>
      <c r="M240" s="7" t="s">
        <v>127</v>
      </c>
      <c r="N240" s="7" t="s">
        <v>23</v>
      </c>
    </row>
    <row r="241" spans="1:14" ht="72">
      <c r="A241" s="7" t="str">
        <f>"2023-02-10"</f>
        <v>2023-02-10</v>
      </c>
      <c r="B241" s="7" t="str">
        <f>"2120"</f>
        <v>2120</v>
      </c>
      <c r="C241" s="8" t="s">
        <v>388</v>
      </c>
      <c r="D241" s="9" t="s">
        <v>390</v>
      </c>
      <c r="E241" s="7" t="str">
        <f>"03"</f>
        <v>03</v>
      </c>
      <c r="F241" s="7">
        <v>7</v>
      </c>
      <c r="G241" s="7" t="s">
        <v>14</v>
      </c>
      <c r="H241" s="7" t="s">
        <v>52</v>
      </c>
      <c r="I241" s="7" t="s">
        <v>17</v>
      </c>
      <c r="J241" s="6" t="s">
        <v>471</v>
      </c>
      <c r="K241" s="10" t="s">
        <v>389</v>
      </c>
      <c r="L241" s="7">
        <v>2019</v>
      </c>
      <c r="M241" s="7" t="s">
        <v>18</v>
      </c>
      <c r="N241" s="7"/>
    </row>
    <row r="242" spans="1:13" ht="72">
      <c r="A242" s="2" t="str">
        <f>"2023-02-10"</f>
        <v>2023-02-10</v>
      </c>
      <c r="B242" s="2" t="str">
        <f>"2220"</f>
        <v>2220</v>
      </c>
      <c r="C242" t="s">
        <v>391</v>
      </c>
      <c r="E242" s="2" t="str">
        <f>" "</f>
        <v> </v>
      </c>
      <c r="F242" s="2">
        <v>0</v>
      </c>
      <c r="G242" s="2" t="s">
        <v>167</v>
      </c>
      <c r="H242" s="2" t="s">
        <v>168</v>
      </c>
      <c r="I242" s="2" t="s">
        <v>17</v>
      </c>
      <c r="J242" s="5"/>
      <c r="K242" s="4" t="s">
        <v>392</v>
      </c>
      <c r="L242" s="2">
        <v>1993</v>
      </c>
      <c r="M242" s="2" t="s">
        <v>18</v>
      </c>
    </row>
    <row r="243" spans="1:13" ht="43.5">
      <c r="A243" s="2" t="str">
        <f>"2023-02-10"</f>
        <v>2023-02-10</v>
      </c>
      <c r="B243" s="2" t="str">
        <f>"2315"</f>
        <v>2315</v>
      </c>
      <c r="C243" t="s">
        <v>393</v>
      </c>
      <c r="D243" s="3" t="s">
        <v>395</v>
      </c>
      <c r="E243" s="2" t="str">
        <f>"01"</f>
        <v>01</v>
      </c>
      <c r="F243" s="2">
        <v>0</v>
      </c>
      <c r="G243" s="2" t="s">
        <v>14</v>
      </c>
      <c r="I243" s="2" t="s">
        <v>17</v>
      </c>
      <c r="J243" s="5"/>
      <c r="K243" s="4" t="s">
        <v>394</v>
      </c>
      <c r="L243" s="2">
        <v>2015</v>
      </c>
      <c r="M243" s="2" t="s">
        <v>18</v>
      </c>
    </row>
    <row r="244" spans="1:13" ht="72">
      <c r="A244" s="2" t="str">
        <f>"2023-02-10"</f>
        <v>2023-02-10</v>
      </c>
      <c r="B244" s="2" t="str">
        <f>"2350"</f>
        <v>2350</v>
      </c>
      <c r="C244" t="s">
        <v>396</v>
      </c>
      <c r="E244" s="2" t="str">
        <f>"02"</f>
        <v>02</v>
      </c>
      <c r="F244" s="2">
        <v>0</v>
      </c>
      <c r="G244" s="2" t="s">
        <v>14</v>
      </c>
      <c r="I244" s="2" t="s">
        <v>17</v>
      </c>
      <c r="J244" s="5"/>
      <c r="K244" s="4" t="s">
        <v>397</v>
      </c>
      <c r="L244" s="2">
        <v>2018</v>
      </c>
      <c r="M244" s="2" t="s">
        <v>18</v>
      </c>
    </row>
    <row r="245" spans="1:13" ht="57.75">
      <c r="A245" s="2" t="str">
        <f>"2023-02-10"</f>
        <v>2023-02-10</v>
      </c>
      <c r="B245" s="2" t="str">
        <f>"2400"</f>
        <v>2400</v>
      </c>
      <c r="C245" t="s">
        <v>13</v>
      </c>
      <c r="E245" s="2" t="str">
        <f>"03"</f>
        <v>03</v>
      </c>
      <c r="F245" s="2">
        <v>9</v>
      </c>
      <c r="G245" s="2" t="s">
        <v>14</v>
      </c>
      <c r="I245" s="2" t="s">
        <v>17</v>
      </c>
      <c r="J245" s="5"/>
      <c r="K245" s="4" t="s">
        <v>16</v>
      </c>
      <c r="L245" s="2">
        <v>2012</v>
      </c>
      <c r="M245" s="2" t="s">
        <v>18</v>
      </c>
    </row>
    <row r="246" spans="1:13" ht="57.75">
      <c r="A246" s="2" t="str">
        <f>"2023-02-10"</f>
        <v>2023-02-10</v>
      </c>
      <c r="B246" s="2" t="str">
        <f>"2500"</f>
        <v>2500</v>
      </c>
      <c r="C246" t="s">
        <v>13</v>
      </c>
      <c r="E246" s="2" t="str">
        <f>"03"</f>
        <v>03</v>
      </c>
      <c r="F246" s="2">
        <v>9</v>
      </c>
      <c r="G246" s="2" t="s">
        <v>14</v>
      </c>
      <c r="I246" s="2" t="s">
        <v>17</v>
      </c>
      <c r="J246" s="5"/>
      <c r="K246" s="4" t="s">
        <v>16</v>
      </c>
      <c r="L246" s="2">
        <v>2012</v>
      </c>
      <c r="M246" s="2" t="s">
        <v>18</v>
      </c>
    </row>
    <row r="247" spans="1:13" ht="57.75">
      <c r="A247" s="2" t="str">
        <f>"2023-02-10"</f>
        <v>2023-02-10</v>
      </c>
      <c r="B247" s="2" t="str">
        <f>"2600"</f>
        <v>2600</v>
      </c>
      <c r="C247" t="s">
        <v>13</v>
      </c>
      <c r="E247" s="2" t="str">
        <f>"03"</f>
        <v>03</v>
      </c>
      <c r="F247" s="2">
        <v>9</v>
      </c>
      <c r="G247" s="2" t="s">
        <v>14</v>
      </c>
      <c r="I247" s="2" t="s">
        <v>17</v>
      </c>
      <c r="J247" s="5"/>
      <c r="K247" s="4" t="s">
        <v>16</v>
      </c>
      <c r="L247" s="2">
        <v>2012</v>
      </c>
      <c r="M247" s="2" t="s">
        <v>18</v>
      </c>
    </row>
    <row r="248" spans="1:13" ht="57.75">
      <c r="A248" s="2" t="str">
        <f>"2023-02-10"</f>
        <v>2023-02-10</v>
      </c>
      <c r="B248" s="2" t="str">
        <f>"2700"</f>
        <v>2700</v>
      </c>
      <c r="C248" t="s">
        <v>13</v>
      </c>
      <c r="E248" s="2" t="str">
        <f>"03"</f>
        <v>03</v>
      </c>
      <c r="F248" s="2">
        <v>9</v>
      </c>
      <c r="G248" s="2" t="s">
        <v>14</v>
      </c>
      <c r="I248" s="2" t="s">
        <v>17</v>
      </c>
      <c r="J248" s="5"/>
      <c r="K248" s="4" t="s">
        <v>16</v>
      </c>
      <c r="L248" s="2">
        <v>2012</v>
      </c>
      <c r="M248" s="2" t="s">
        <v>18</v>
      </c>
    </row>
    <row r="249" spans="1:13" ht="57.75">
      <c r="A249" s="2" t="str">
        <f>"2023-02-10"</f>
        <v>2023-02-10</v>
      </c>
      <c r="B249" s="2" t="str">
        <f>"2800"</f>
        <v>2800</v>
      </c>
      <c r="C249" t="s">
        <v>13</v>
      </c>
      <c r="E249" s="2" t="str">
        <f>"03"</f>
        <v>03</v>
      </c>
      <c r="F249" s="2">
        <v>9</v>
      </c>
      <c r="G249" s="2" t="s">
        <v>14</v>
      </c>
      <c r="I249" s="2" t="s">
        <v>17</v>
      </c>
      <c r="J249" s="5"/>
      <c r="K249" s="4" t="s">
        <v>16</v>
      </c>
      <c r="L249" s="2">
        <v>2012</v>
      </c>
      <c r="M249" s="2" t="s">
        <v>18</v>
      </c>
    </row>
    <row r="250" spans="1:13" ht="57.75">
      <c r="A250" s="2" t="str">
        <f>"2023-02-11"</f>
        <v>2023-02-11</v>
      </c>
      <c r="B250" s="2" t="str">
        <f>"0500"</f>
        <v>0500</v>
      </c>
      <c r="C250" t="s">
        <v>13</v>
      </c>
      <c r="E250" s="2" t="str">
        <f>"03"</f>
        <v>03</v>
      </c>
      <c r="F250" s="2">
        <v>9</v>
      </c>
      <c r="G250" s="2" t="s">
        <v>14</v>
      </c>
      <c r="I250" s="2" t="s">
        <v>17</v>
      </c>
      <c r="J250" s="5"/>
      <c r="K250" s="4" t="s">
        <v>16</v>
      </c>
      <c r="L250" s="2">
        <v>2012</v>
      </c>
      <c r="M250" s="2" t="s">
        <v>18</v>
      </c>
    </row>
    <row r="251" spans="1:13" ht="28.5">
      <c r="A251" s="2" t="str">
        <f>"2023-02-11"</f>
        <v>2023-02-11</v>
      </c>
      <c r="B251" s="2" t="str">
        <f>"0600"</f>
        <v>0600</v>
      </c>
      <c r="C251" t="s">
        <v>19</v>
      </c>
      <c r="D251" s="3" t="s">
        <v>398</v>
      </c>
      <c r="E251" s="2" t="str">
        <f>"02"</f>
        <v>02</v>
      </c>
      <c r="F251" s="2">
        <v>7</v>
      </c>
      <c r="G251" s="2" t="s">
        <v>20</v>
      </c>
      <c r="I251" s="2" t="s">
        <v>17</v>
      </c>
      <c r="J251" s="5"/>
      <c r="K251" s="4" t="s">
        <v>21</v>
      </c>
      <c r="L251" s="2">
        <v>2019</v>
      </c>
      <c r="M251" s="2" t="s">
        <v>18</v>
      </c>
    </row>
    <row r="252" spans="1:13" ht="28.5">
      <c r="A252" s="2" t="str">
        <f>"2023-02-11"</f>
        <v>2023-02-11</v>
      </c>
      <c r="B252" s="2" t="str">
        <f>"0625"</f>
        <v>0625</v>
      </c>
      <c r="C252" t="s">
        <v>19</v>
      </c>
      <c r="D252" s="3" t="s">
        <v>22</v>
      </c>
      <c r="E252" s="2" t="str">
        <f>"02"</f>
        <v>02</v>
      </c>
      <c r="F252" s="2">
        <v>8</v>
      </c>
      <c r="G252" s="2" t="s">
        <v>20</v>
      </c>
      <c r="I252" s="2" t="s">
        <v>17</v>
      </c>
      <c r="J252" s="5"/>
      <c r="K252" s="4" t="s">
        <v>21</v>
      </c>
      <c r="L252" s="2">
        <v>2019</v>
      </c>
      <c r="M252" s="2" t="s">
        <v>18</v>
      </c>
    </row>
    <row r="253" spans="1:13" ht="72">
      <c r="A253" s="2" t="str">
        <f>"2023-02-11"</f>
        <v>2023-02-11</v>
      </c>
      <c r="B253" s="2" t="str">
        <f>"0650"</f>
        <v>0650</v>
      </c>
      <c r="C253" t="s">
        <v>25</v>
      </c>
      <c r="D253" s="3" t="s">
        <v>400</v>
      </c>
      <c r="E253" s="2" t="str">
        <f>"02"</f>
        <v>02</v>
      </c>
      <c r="F253" s="2">
        <v>4</v>
      </c>
      <c r="G253" s="2" t="s">
        <v>20</v>
      </c>
      <c r="I253" s="2" t="s">
        <v>17</v>
      </c>
      <c r="J253" s="5"/>
      <c r="K253" s="4" t="s">
        <v>399</v>
      </c>
      <c r="L253" s="2">
        <v>2018</v>
      </c>
      <c r="M253" s="2" t="s">
        <v>28</v>
      </c>
    </row>
    <row r="254" spans="1:13" ht="87">
      <c r="A254" s="2" t="str">
        <f>"2023-02-11"</f>
        <v>2023-02-11</v>
      </c>
      <c r="B254" s="2" t="str">
        <f>"0715"</f>
        <v>0715</v>
      </c>
      <c r="C254" t="s">
        <v>174</v>
      </c>
      <c r="D254" s="3" t="s">
        <v>402</v>
      </c>
      <c r="E254" s="2" t="str">
        <f>"02"</f>
        <v>02</v>
      </c>
      <c r="F254" s="2">
        <v>5</v>
      </c>
      <c r="G254" s="2" t="s">
        <v>20</v>
      </c>
      <c r="I254" s="2" t="s">
        <v>17</v>
      </c>
      <c r="J254" s="5"/>
      <c r="K254" s="4" t="s">
        <v>401</v>
      </c>
      <c r="L254" s="2">
        <v>2018</v>
      </c>
      <c r="M254" s="2" t="s">
        <v>18</v>
      </c>
    </row>
    <row r="255" spans="1:13" ht="43.5">
      <c r="A255" s="2" t="str">
        <f>"2023-02-11"</f>
        <v>2023-02-11</v>
      </c>
      <c r="B255" s="2" t="str">
        <f>"0730"</f>
        <v>0730</v>
      </c>
      <c r="C255" t="s">
        <v>32</v>
      </c>
      <c r="E255" s="2" t="str">
        <f>"02"</f>
        <v>02</v>
      </c>
      <c r="F255" s="2">
        <v>1</v>
      </c>
      <c r="G255" s="2" t="s">
        <v>20</v>
      </c>
      <c r="I255" s="2" t="s">
        <v>17</v>
      </c>
      <c r="J255" s="5"/>
      <c r="K255" s="4" t="s">
        <v>403</v>
      </c>
      <c r="L255" s="2">
        <v>2011</v>
      </c>
      <c r="M255" s="2" t="s">
        <v>18</v>
      </c>
    </row>
    <row r="256" spans="1:13" ht="72">
      <c r="A256" s="2" t="str">
        <f>"2023-02-11"</f>
        <v>2023-02-11</v>
      </c>
      <c r="B256" s="2" t="str">
        <f>"0755"</f>
        <v>0755</v>
      </c>
      <c r="C256" t="s">
        <v>36</v>
      </c>
      <c r="D256" s="3" t="s">
        <v>405</v>
      </c>
      <c r="E256" s="2" t="str">
        <f>"02"</f>
        <v>02</v>
      </c>
      <c r="F256" s="2">
        <v>11</v>
      </c>
      <c r="G256" s="2" t="s">
        <v>20</v>
      </c>
      <c r="H256" s="2" t="s">
        <v>52</v>
      </c>
      <c r="I256" s="2" t="s">
        <v>17</v>
      </c>
      <c r="J256" s="5"/>
      <c r="K256" s="4" t="s">
        <v>404</v>
      </c>
      <c r="L256" s="2">
        <v>2020</v>
      </c>
      <c r="M256" s="2" t="s">
        <v>28</v>
      </c>
    </row>
    <row r="257" spans="1:13" ht="87">
      <c r="A257" s="2" t="str">
        <f>"2023-02-11"</f>
        <v>2023-02-11</v>
      </c>
      <c r="B257" s="2" t="str">
        <f>"0805"</f>
        <v>0805</v>
      </c>
      <c r="C257" t="s">
        <v>113</v>
      </c>
      <c r="D257" s="3" t="s">
        <v>407</v>
      </c>
      <c r="E257" s="2" t="str">
        <f>"01"</f>
        <v>01</v>
      </c>
      <c r="F257" s="2">
        <v>31</v>
      </c>
      <c r="G257" s="2" t="s">
        <v>20</v>
      </c>
      <c r="I257" s="2" t="s">
        <v>17</v>
      </c>
      <c r="J257" s="5"/>
      <c r="K257" s="4" t="s">
        <v>406</v>
      </c>
      <c r="L257" s="2">
        <v>2020</v>
      </c>
      <c r="M257" s="2" t="s">
        <v>28</v>
      </c>
    </row>
    <row r="258" spans="1:13" ht="43.5">
      <c r="A258" s="2" t="str">
        <f>"2023-02-11"</f>
        <v>2023-02-11</v>
      </c>
      <c r="B258" s="2" t="str">
        <f>"0815"</f>
        <v>0815</v>
      </c>
      <c r="C258" t="s">
        <v>43</v>
      </c>
      <c r="D258" s="3" t="s">
        <v>409</v>
      </c>
      <c r="E258" s="2" t="str">
        <f>"01"</f>
        <v>01</v>
      </c>
      <c r="F258" s="2">
        <v>5</v>
      </c>
      <c r="G258" s="2" t="s">
        <v>20</v>
      </c>
      <c r="I258" s="2" t="s">
        <v>17</v>
      </c>
      <c r="J258" s="5"/>
      <c r="K258" s="4" t="s">
        <v>408</v>
      </c>
      <c r="L258" s="2">
        <v>2020</v>
      </c>
      <c r="M258" s="2" t="s">
        <v>46</v>
      </c>
    </row>
    <row r="259" spans="1:14" ht="72">
      <c r="A259" s="2" t="str">
        <f>"2023-02-11"</f>
        <v>2023-02-11</v>
      </c>
      <c r="B259" s="2" t="str">
        <f>"0820"</f>
        <v>0820</v>
      </c>
      <c r="C259" t="s">
        <v>47</v>
      </c>
      <c r="D259" s="3" t="s">
        <v>271</v>
      </c>
      <c r="E259" s="2" t="str">
        <f>"02"</f>
        <v>02</v>
      </c>
      <c r="F259" s="2">
        <v>23</v>
      </c>
      <c r="G259" s="2" t="s">
        <v>14</v>
      </c>
      <c r="I259" s="2" t="s">
        <v>17</v>
      </c>
      <c r="J259" s="5"/>
      <c r="K259" s="4" t="s">
        <v>270</v>
      </c>
      <c r="L259" s="2">
        <v>1987</v>
      </c>
      <c r="M259" s="2" t="s">
        <v>50</v>
      </c>
      <c r="N259" s="2" t="s">
        <v>23</v>
      </c>
    </row>
    <row r="260" spans="1:13" ht="72">
      <c r="A260" s="2" t="str">
        <f>"2023-02-11"</f>
        <v>2023-02-11</v>
      </c>
      <c r="B260" s="2" t="str">
        <f>"0845"</f>
        <v>0845</v>
      </c>
      <c r="C260" t="s">
        <v>51</v>
      </c>
      <c r="D260" s="3" t="s">
        <v>411</v>
      </c>
      <c r="E260" s="2" t="str">
        <f>"02"</f>
        <v>02</v>
      </c>
      <c r="F260" s="2">
        <v>3</v>
      </c>
      <c r="G260" s="2" t="s">
        <v>14</v>
      </c>
      <c r="H260" s="2" t="s">
        <v>15</v>
      </c>
      <c r="I260" s="2" t="s">
        <v>17</v>
      </c>
      <c r="J260" s="5"/>
      <c r="K260" s="4" t="s">
        <v>410</v>
      </c>
      <c r="L260" s="2">
        <v>2014</v>
      </c>
      <c r="M260" s="2" t="s">
        <v>18</v>
      </c>
    </row>
    <row r="261" spans="1:13" ht="87">
      <c r="A261" s="2" t="str">
        <f>"2023-02-11"</f>
        <v>2023-02-11</v>
      </c>
      <c r="B261" s="2" t="str">
        <f>"0910"</f>
        <v>0910</v>
      </c>
      <c r="C261" t="s">
        <v>51</v>
      </c>
      <c r="D261" s="3" t="s">
        <v>56</v>
      </c>
      <c r="E261" s="2" t="str">
        <f>"02"</f>
        <v>02</v>
      </c>
      <c r="F261" s="2">
        <v>2</v>
      </c>
      <c r="G261" s="2" t="s">
        <v>20</v>
      </c>
      <c r="I261" s="2" t="s">
        <v>17</v>
      </c>
      <c r="J261" s="5"/>
      <c r="K261" s="4" t="s">
        <v>55</v>
      </c>
      <c r="L261" s="2">
        <v>2014</v>
      </c>
      <c r="M261" s="2" t="s">
        <v>18</v>
      </c>
    </row>
    <row r="262" spans="1:13" ht="72">
      <c r="A262" s="2" t="str">
        <f>"2023-02-11"</f>
        <v>2023-02-11</v>
      </c>
      <c r="B262" s="2" t="str">
        <f>"0935"</f>
        <v>0935</v>
      </c>
      <c r="C262" t="s">
        <v>57</v>
      </c>
      <c r="D262" s="3" t="s">
        <v>59</v>
      </c>
      <c r="E262" s="2" t="str">
        <f>"03"</f>
        <v>03</v>
      </c>
      <c r="F262" s="2">
        <v>12</v>
      </c>
      <c r="G262" s="2" t="s">
        <v>20</v>
      </c>
      <c r="I262" s="2" t="s">
        <v>17</v>
      </c>
      <c r="J262" s="5"/>
      <c r="K262" s="4" t="s">
        <v>58</v>
      </c>
      <c r="L262" s="2">
        <v>2019</v>
      </c>
      <c r="M262" s="2" t="s">
        <v>28</v>
      </c>
    </row>
    <row r="263" spans="1:14" ht="87">
      <c r="A263" s="2" t="str">
        <f>"2023-02-11"</f>
        <v>2023-02-11</v>
      </c>
      <c r="B263" s="2" t="str">
        <f>"1000"</f>
        <v>1000</v>
      </c>
      <c r="C263" t="s">
        <v>386</v>
      </c>
      <c r="D263" s="3" t="s">
        <v>96</v>
      </c>
      <c r="E263" s="2" t="str">
        <f>" "</f>
        <v> </v>
      </c>
      <c r="F263" s="2">
        <v>0</v>
      </c>
      <c r="G263" s="2" t="s">
        <v>14</v>
      </c>
      <c r="H263" s="2" t="s">
        <v>338</v>
      </c>
      <c r="I263" s="2" t="s">
        <v>17</v>
      </c>
      <c r="J263" s="5"/>
      <c r="K263" s="4" t="s">
        <v>387</v>
      </c>
      <c r="L263" s="2">
        <v>2016</v>
      </c>
      <c r="M263" s="2" t="s">
        <v>127</v>
      </c>
      <c r="N263" s="2" t="s">
        <v>23</v>
      </c>
    </row>
    <row r="264" spans="1:14" ht="72">
      <c r="A264" s="2" t="str">
        <f>"2023-02-11"</f>
        <v>2023-02-11</v>
      </c>
      <c r="B264" s="2" t="str">
        <f>"1145"</f>
        <v>1145</v>
      </c>
      <c r="C264" t="s">
        <v>156</v>
      </c>
      <c r="D264" s="3" t="s">
        <v>385</v>
      </c>
      <c r="E264" s="2" t="str">
        <f>"02"</f>
        <v>02</v>
      </c>
      <c r="F264" s="2">
        <v>1</v>
      </c>
      <c r="G264" s="2" t="s">
        <v>20</v>
      </c>
      <c r="I264" s="2" t="s">
        <v>17</v>
      </c>
      <c r="J264" s="5"/>
      <c r="K264" s="4" t="s">
        <v>384</v>
      </c>
      <c r="L264" s="2">
        <v>2015</v>
      </c>
      <c r="M264" s="2" t="s">
        <v>28</v>
      </c>
      <c r="N264" s="2" t="s">
        <v>23</v>
      </c>
    </row>
    <row r="265" spans="1:13" ht="72">
      <c r="A265" s="2" t="str">
        <f>"2023-02-11"</f>
        <v>2023-02-11</v>
      </c>
      <c r="B265" s="2" t="str">
        <f>"1235"</f>
        <v>1235</v>
      </c>
      <c r="C265" t="s">
        <v>388</v>
      </c>
      <c r="D265" s="3" t="s">
        <v>390</v>
      </c>
      <c r="E265" s="2" t="str">
        <f>"03"</f>
        <v>03</v>
      </c>
      <c r="F265" s="2">
        <v>7</v>
      </c>
      <c r="G265" s="2" t="s">
        <v>14</v>
      </c>
      <c r="H265" s="2" t="s">
        <v>52</v>
      </c>
      <c r="I265" s="2" t="s">
        <v>17</v>
      </c>
      <c r="J265" s="5"/>
      <c r="K265" s="4" t="s">
        <v>389</v>
      </c>
      <c r="L265" s="2">
        <v>2019</v>
      </c>
      <c r="M265" s="2" t="s">
        <v>18</v>
      </c>
    </row>
    <row r="266" spans="1:13" ht="72">
      <c r="A266" s="2" t="str">
        <f>"2023-02-11"</f>
        <v>2023-02-11</v>
      </c>
      <c r="B266" s="2" t="str">
        <f>"1335"</f>
        <v>1335</v>
      </c>
      <c r="C266" s="3" t="s">
        <v>412</v>
      </c>
      <c r="E266" s="2" t="str">
        <f>"2022"</f>
        <v>2022</v>
      </c>
      <c r="F266" s="2">
        <v>0</v>
      </c>
      <c r="G266" s="2" t="s">
        <v>14</v>
      </c>
      <c r="I266" s="2" t="s">
        <v>17</v>
      </c>
      <c r="J266" s="5"/>
      <c r="K266" s="4" t="s">
        <v>413</v>
      </c>
      <c r="L266" s="2">
        <v>2022</v>
      </c>
      <c r="M266" s="2" t="s">
        <v>18</v>
      </c>
    </row>
    <row r="267" spans="1:13" ht="72">
      <c r="A267" s="2" t="str">
        <f>"2023-02-11"</f>
        <v>2023-02-11</v>
      </c>
      <c r="B267" s="2" t="str">
        <f>"1635"</f>
        <v>1635</v>
      </c>
      <c r="C267" t="s">
        <v>85</v>
      </c>
      <c r="D267" s="3" t="s">
        <v>87</v>
      </c>
      <c r="E267" s="2" t="str">
        <f>"02"</f>
        <v>02</v>
      </c>
      <c r="F267" s="2">
        <v>0</v>
      </c>
      <c r="G267" s="2" t="s">
        <v>20</v>
      </c>
      <c r="I267" s="2" t="s">
        <v>17</v>
      </c>
      <c r="J267" s="5"/>
      <c r="K267" s="4" t="s">
        <v>86</v>
      </c>
      <c r="L267" s="2">
        <v>2017</v>
      </c>
      <c r="M267" s="2" t="s">
        <v>18</v>
      </c>
    </row>
    <row r="268" spans="1:13" ht="57.75">
      <c r="A268" s="2" t="str">
        <f>"2023-02-11"</f>
        <v>2023-02-11</v>
      </c>
      <c r="B268" s="2" t="str">
        <f>"1650"</f>
        <v>1650</v>
      </c>
      <c r="C268" t="s">
        <v>459</v>
      </c>
      <c r="D268" s="3" t="s">
        <v>415</v>
      </c>
      <c r="E268" s="2" t="str">
        <f>"01"</f>
        <v>01</v>
      </c>
      <c r="F268" s="2">
        <v>6</v>
      </c>
      <c r="G268" s="2" t="s">
        <v>20</v>
      </c>
      <c r="I268" s="2" t="s">
        <v>17</v>
      </c>
      <c r="J268" s="5"/>
      <c r="K268" s="4" t="s">
        <v>414</v>
      </c>
      <c r="L268" s="2">
        <v>2008</v>
      </c>
      <c r="M268" s="2" t="s">
        <v>18</v>
      </c>
    </row>
    <row r="269" spans="1:14" ht="87">
      <c r="A269" s="2" t="str">
        <f>"2023-02-11"</f>
        <v>2023-02-11</v>
      </c>
      <c r="B269" s="2" t="str">
        <f>"1750"</f>
        <v>1750</v>
      </c>
      <c r="C269" t="s">
        <v>416</v>
      </c>
      <c r="D269" s="3" t="s">
        <v>418</v>
      </c>
      <c r="E269" s="2" t="str">
        <f>"01"</f>
        <v>01</v>
      </c>
      <c r="F269" s="2">
        <v>5</v>
      </c>
      <c r="G269" s="2" t="s">
        <v>14</v>
      </c>
      <c r="I269" s="2" t="s">
        <v>17</v>
      </c>
      <c r="J269" s="5"/>
      <c r="K269" s="4" t="s">
        <v>417</v>
      </c>
      <c r="L269" s="2">
        <v>2020</v>
      </c>
      <c r="M269" s="2" t="s">
        <v>28</v>
      </c>
      <c r="N269" s="2" t="s">
        <v>23</v>
      </c>
    </row>
    <row r="270" spans="1:13" ht="57.75">
      <c r="A270" s="2" t="str">
        <f>"2023-02-11"</f>
        <v>2023-02-11</v>
      </c>
      <c r="B270" s="2" t="str">
        <f>"1820"</f>
        <v>1820</v>
      </c>
      <c r="C270" t="s">
        <v>419</v>
      </c>
      <c r="D270" s="3" t="s">
        <v>421</v>
      </c>
      <c r="E270" s="2" t="str">
        <f>"04"</f>
        <v>04</v>
      </c>
      <c r="F270" s="2">
        <v>7</v>
      </c>
      <c r="G270" s="2" t="s">
        <v>14</v>
      </c>
      <c r="H270" s="2" t="s">
        <v>52</v>
      </c>
      <c r="I270" s="2" t="s">
        <v>17</v>
      </c>
      <c r="J270" s="5"/>
      <c r="K270" s="4" t="s">
        <v>420</v>
      </c>
      <c r="L270" s="2">
        <v>0</v>
      </c>
      <c r="M270" s="2" t="s">
        <v>18</v>
      </c>
    </row>
    <row r="271" spans="1:13" ht="57.75">
      <c r="A271" s="2" t="str">
        <f>"2023-02-11"</f>
        <v>2023-02-11</v>
      </c>
      <c r="B271" s="2" t="str">
        <f>"1850"</f>
        <v>1850</v>
      </c>
      <c r="C271" t="s">
        <v>90</v>
      </c>
      <c r="E271" s="2" t="str">
        <f>"2023"</f>
        <v>2023</v>
      </c>
      <c r="F271" s="2">
        <v>24</v>
      </c>
      <c r="G271" s="2" t="s">
        <v>61</v>
      </c>
      <c r="J271" s="5"/>
      <c r="K271" s="4" t="s">
        <v>91</v>
      </c>
      <c r="L271" s="2">
        <v>2023</v>
      </c>
      <c r="M271" s="2" t="s">
        <v>18</v>
      </c>
    </row>
    <row r="272" spans="1:14" ht="72">
      <c r="A272" s="7" t="str">
        <f>"2023-02-11"</f>
        <v>2023-02-11</v>
      </c>
      <c r="B272" s="7" t="str">
        <f>"1900"</f>
        <v>1900</v>
      </c>
      <c r="C272" s="8" t="s">
        <v>422</v>
      </c>
      <c r="D272" s="9" t="s">
        <v>424</v>
      </c>
      <c r="E272" s="7" t="str">
        <f>"02"</f>
        <v>02</v>
      </c>
      <c r="F272" s="7">
        <v>6</v>
      </c>
      <c r="G272" s="7" t="s">
        <v>14</v>
      </c>
      <c r="H272" s="7"/>
      <c r="I272" s="7" t="s">
        <v>17</v>
      </c>
      <c r="J272" s="6" t="s">
        <v>475</v>
      </c>
      <c r="K272" s="10" t="s">
        <v>423</v>
      </c>
      <c r="L272" s="7">
        <v>2018</v>
      </c>
      <c r="M272" s="7" t="s">
        <v>18</v>
      </c>
      <c r="N272" s="7"/>
    </row>
    <row r="273" spans="1:14" ht="72">
      <c r="A273" s="7" t="str">
        <f>"2023-02-11"</f>
        <v>2023-02-11</v>
      </c>
      <c r="B273" s="7" t="str">
        <f>"1930"</f>
        <v>1930</v>
      </c>
      <c r="C273" s="8" t="s">
        <v>425</v>
      </c>
      <c r="D273" s="9"/>
      <c r="E273" s="7" t="str">
        <f>" "</f>
        <v> </v>
      </c>
      <c r="F273" s="7">
        <v>0</v>
      </c>
      <c r="G273" s="7" t="s">
        <v>14</v>
      </c>
      <c r="H273" s="7"/>
      <c r="I273" s="7" t="s">
        <v>17</v>
      </c>
      <c r="J273" s="6" t="s">
        <v>465</v>
      </c>
      <c r="K273" s="10" t="s">
        <v>426</v>
      </c>
      <c r="L273" s="7">
        <v>2013</v>
      </c>
      <c r="M273" s="7" t="s">
        <v>46</v>
      </c>
      <c r="N273" s="7" t="s">
        <v>23</v>
      </c>
    </row>
    <row r="274" spans="1:14" ht="87">
      <c r="A274" s="7" t="str">
        <f>"2023-02-11"</f>
        <v>2023-02-11</v>
      </c>
      <c r="B274" s="7" t="str">
        <f>"2030"</f>
        <v>2030</v>
      </c>
      <c r="C274" s="8" t="s">
        <v>427</v>
      </c>
      <c r="D274" s="9" t="s">
        <v>96</v>
      </c>
      <c r="E274" s="7" t="str">
        <f>" "</f>
        <v> </v>
      </c>
      <c r="F274" s="7">
        <v>0</v>
      </c>
      <c r="G274" s="7" t="s">
        <v>100</v>
      </c>
      <c r="H274" s="7" t="s">
        <v>335</v>
      </c>
      <c r="I274" s="7" t="s">
        <v>17</v>
      </c>
      <c r="J274" s="6" t="s">
        <v>476</v>
      </c>
      <c r="K274" s="10" t="s">
        <v>428</v>
      </c>
      <c r="L274" s="7">
        <v>1994</v>
      </c>
      <c r="M274" s="7" t="s">
        <v>127</v>
      </c>
      <c r="N274" s="7" t="s">
        <v>23</v>
      </c>
    </row>
    <row r="275" spans="1:14" ht="72">
      <c r="A275" s="2" t="str">
        <f>"2023-02-11"</f>
        <v>2023-02-11</v>
      </c>
      <c r="B275" s="2" t="str">
        <f>"2215"</f>
        <v>2215</v>
      </c>
      <c r="C275" t="s">
        <v>429</v>
      </c>
      <c r="E275" s="2" t="str">
        <f>" "</f>
        <v> </v>
      </c>
      <c r="F275" s="2">
        <v>0</v>
      </c>
      <c r="G275" s="2" t="s">
        <v>167</v>
      </c>
      <c r="H275" s="2" t="s">
        <v>430</v>
      </c>
      <c r="I275" s="2" t="s">
        <v>17</v>
      </c>
      <c r="J275" s="5"/>
      <c r="K275" s="4" t="s">
        <v>431</v>
      </c>
      <c r="L275" s="2">
        <v>2018</v>
      </c>
      <c r="M275" s="2" t="s">
        <v>35</v>
      </c>
      <c r="N275" s="2" t="s">
        <v>23</v>
      </c>
    </row>
    <row r="276" spans="1:13" ht="57.75">
      <c r="A276" s="2" t="str">
        <f>"2023-02-11"</f>
        <v>2023-02-11</v>
      </c>
      <c r="B276" s="2" t="str">
        <f>"2315"</f>
        <v>2315</v>
      </c>
      <c r="C276" t="s">
        <v>379</v>
      </c>
      <c r="D276" s="3" t="s">
        <v>383</v>
      </c>
      <c r="E276" s="2" t="str">
        <f>"02"</f>
        <v>02</v>
      </c>
      <c r="F276" s="2">
        <v>17</v>
      </c>
      <c r="G276" s="2" t="s">
        <v>20</v>
      </c>
      <c r="I276" s="2" t="s">
        <v>17</v>
      </c>
      <c r="J276" s="5"/>
      <c r="K276" s="4" t="s">
        <v>382</v>
      </c>
      <c r="L276" s="2">
        <v>2020</v>
      </c>
      <c r="M276" s="2" t="s">
        <v>18</v>
      </c>
    </row>
    <row r="277" spans="1:13" ht="72">
      <c r="A277" s="2" t="str">
        <f>"2023-02-11"</f>
        <v>2023-02-11</v>
      </c>
      <c r="B277" s="2" t="str">
        <f>"2335"</f>
        <v>2335</v>
      </c>
      <c r="C277" t="s">
        <v>153</v>
      </c>
      <c r="D277" s="3" t="s">
        <v>433</v>
      </c>
      <c r="E277" s="2" t="str">
        <f>"02"</f>
        <v>02</v>
      </c>
      <c r="F277" s="2">
        <v>16</v>
      </c>
      <c r="G277" s="2" t="s">
        <v>20</v>
      </c>
      <c r="I277" s="2" t="s">
        <v>17</v>
      </c>
      <c r="J277" s="5"/>
      <c r="K277" s="4" t="s">
        <v>432</v>
      </c>
      <c r="L277" s="2">
        <v>2020</v>
      </c>
      <c r="M277" s="2" t="s">
        <v>18</v>
      </c>
    </row>
    <row r="278" spans="1:13" ht="57.75">
      <c r="A278" s="2" t="str">
        <f>"2023-02-11"</f>
        <v>2023-02-11</v>
      </c>
      <c r="B278" s="2" t="str">
        <f>"2400"</f>
        <v>2400</v>
      </c>
      <c r="C278" t="s">
        <v>13</v>
      </c>
      <c r="E278" s="2" t="str">
        <f>"03"</f>
        <v>03</v>
      </c>
      <c r="F278" s="2">
        <v>10</v>
      </c>
      <c r="G278" s="2" t="s">
        <v>14</v>
      </c>
      <c r="I278" s="2" t="s">
        <v>17</v>
      </c>
      <c r="J278" s="5"/>
      <c r="K278" s="4" t="s">
        <v>16</v>
      </c>
      <c r="L278" s="2">
        <v>2012</v>
      </c>
      <c r="M278" s="2" t="s">
        <v>18</v>
      </c>
    </row>
    <row r="279" spans="1:13" ht="57.75">
      <c r="A279" s="2" t="str">
        <f>"2023-02-11"</f>
        <v>2023-02-11</v>
      </c>
      <c r="B279" s="2" t="str">
        <f>"2500"</f>
        <v>2500</v>
      </c>
      <c r="C279" t="s">
        <v>13</v>
      </c>
      <c r="E279" s="2" t="str">
        <f>"03"</f>
        <v>03</v>
      </c>
      <c r="F279" s="2">
        <v>10</v>
      </c>
      <c r="G279" s="2" t="s">
        <v>14</v>
      </c>
      <c r="I279" s="2" t="s">
        <v>17</v>
      </c>
      <c r="J279" s="5"/>
      <c r="K279" s="4" t="s">
        <v>16</v>
      </c>
      <c r="L279" s="2">
        <v>2012</v>
      </c>
      <c r="M279" s="2" t="s">
        <v>18</v>
      </c>
    </row>
    <row r="280" spans="1:13" ht="57.75">
      <c r="A280" s="2" t="str">
        <f>"2023-02-11"</f>
        <v>2023-02-11</v>
      </c>
      <c r="B280" s="2" t="str">
        <f>"2600"</f>
        <v>2600</v>
      </c>
      <c r="C280" t="s">
        <v>13</v>
      </c>
      <c r="E280" s="2" t="str">
        <f>"03"</f>
        <v>03</v>
      </c>
      <c r="F280" s="2">
        <v>10</v>
      </c>
      <c r="G280" s="2" t="s">
        <v>14</v>
      </c>
      <c r="I280" s="2" t="s">
        <v>17</v>
      </c>
      <c r="J280" s="5"/>
      <c r="K280" s="4" t="s">
        <v>16</v>
      </c>
      <c r="L280" s="2">
        <v>2012</v>
      </c>
      <c r="M280" s="2" t="s">
        <v>18</v>
      </c>
    </row>
    <row r="281" spans="1:13" ht="57.75">
      <c r="A281" s="2" t="str">
        <f>"2023-02-11"</f>
        <v>2023-02-11</v>
      </c>
      <c r="B281" s="2" t="str">
        <f>"2700"</f>
        <v>2700</v>
      </c>
      <c r="C281" t="s">
        <v>13</v>
      </c>
      <c r="E281" s="2" t="str">
        <f>"03"</f>
        <v>03</v>
      </c>
      <c r="F281" s="2">
        <v>10</v>
      </c>
      <c r="G281" s="2" t="s">
        <v>14</v>
      </c>
      <c r="I281" s="2" t="s">
        <v>17</v>
      </c>
      <c r="J281" s="5"/>
      <c r="K281" s="4" t="s">
        <v>16</v>
      </c>
      <c r="L281" s="2">
        <v>2012</v>
      </c>
      <c r="M281" s="2" t="s">
        <v>18</v>
      </c>
    </row>
    <row r="282" spans="1:13" ht="57.75">
      <c r="A282" s="2" t="str">
        <f>"2023-02-11"</f>
        <v>2023-02-11</v>
      </c>
      <c r="B282" s="2" t="str">
        <f>"2800"</f>
        <v>2800</v>
      </c>
      <c r="C282" t="s">
        <v>13</v>
      </c>
      <c r="E282" s="2" t="str">
        <f>"03"</f>
        <v>03</v>
      </c>
      <c r="F282" s="2">
        <v>10</v>
      </c>
      <c r="G282" s="2" t="s">
        <v>14</v>
      </c>
      <c r="I282" s="2" t="s">
        <v>17</v>
      </c>
      <c r="J282" s="5"/>
      <c r="K282" s="4" t="s">
        <v>16</v>
      </c>
      <c r="L282" s="2">
        <v>2012</v>
      </c>
      <c r="M282" s="2" t="s">
        <v>18</v>
      </c>
    </row>
    <row r="283" spans="1:15" s="8" customFormat="1" ht="14.25">
      <c r="A283" s="7"/>
      <c r="B283" s="7"/>
      <c r="D283" s="9"/>
      <c r="E283" s="7"/>
      <c r="F283" s="7"/>
      <c r="G283" s="7"/>
      <c r="H283" s="7"/>
      <c r="I283" s="7"/>
      <c r="J283" s="7"/>
      <c r="K283" s="10"/>
      <c r="L283" s="7"/>
      <c r="M283" s="7"/>
      <c r="N283" s="7"/>
      <c r="O283" s="11"/>
    </row>
    <row r="284" spans="1:15" s="8" customFormat="1" ht="14.25">
      <c r="A284" s="7"/>
      <c r="B284" s="7"/>
      <c r="D284" s="9"/>
      <c r="E284" s="7"/>
      <c r="F284" s="7"/>
      <c r="G284" s="7"/>
      <c r="H284" s="7"/>
      <c r="I284" s="7"/>
      <c r="J284" s="7"/>
      <c r="K284" s="10"/>
      <c r="L284" s="7"/>
      <c r="M284" s="7"/>
      <c r="N284" s="7"/>
      <c r="O284" s="11"/>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2023-01-04T01:43:59Z</dcterms:created>
  <dcterms:modified xsi:type="dcterms:W3CDTF">2023-01-04T01:44:01Z</dcterms:modified>
  <cp:category/>
  <cp:version/>
  <cp:contentType/>
  <cp:contentStatus/>
</cp:coreProperties>
</file>