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6820" activeTab="0"/>
  </bookViews>
  <sheets>
    <sheet name="Publicity Program Guide 1489482" sheetId="1" r:id="rId1"/>
  </sheets>
  <definedNames/>
  <calcPr fullCalcOnLoad="1"/>
</workbook>
</file>

<file path=xl/sharedStrings.xml><?xml version="1.0" encoding="utf-8"?>
<sst xmlns="http://schemas.openxmlformats.org/spreadsheetml/2006/main" count="1749" uniqueCount="463">
  <si>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</si>
  <si>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</si>
  <si>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</si>
  <si>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</si>
  <si>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</si>
  <si>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</si>
  <si>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</si>
  <si>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</si>
  <si>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</si>
  <si>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</si>
  <si>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</si>
  <si>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</si>
  <si>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</si>
  <si>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</si>
  <si>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</si>
  <si>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</si>
  <si>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</si>
  <si>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</si>
  <si>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</si>
  <si>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</si>
  <si>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</si>
  <si>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Palm Valley</t>
  </si>
  <si>
    <t>Y</t>
  </si>
  <si>
    <t>Anzac Hill</t>
  </si>
  <si>
    <t>Coyote's Crazy Smart Science Show</t>
  </si>
  <si>
    <t>Isa asks, 'What is your favourite game?' and our Science Questers take a look at how to design your own video game.</t>
  </si>
  <si>
    <t>Video Games</t>
  </si>
  <si>
    <t>CANADA</t>
  </si>
  <si>
    <t>Aussie Bush Tales</t>
  </si>
  <si>
    <t>The children go down to the Paperbark Billabong hoping to see the strange creature which the Elder Moort tells them lives in the water. Moort describes the noise made by the creature as 'Baoloo-oo'.</t>
  </si>
  <si>
    <t>Billabong Baoloo-Oo</t>
  </si>
  <si>
    <t>Waabiny Time</t>
  </si>
  <si>
    <t>Celebrate Nyoongar Culture and learn more about our country with Waabiny Time</t>
  </si>
  <si>
    <t>Raven's Quest</t>
  </si>
  <si>
    <t>Phenix is an 8-year-old Mi'kmaq boy from Gesgapegiag, Quebec. He helps out at his grandparents' sugar shack making maple syrup from sap and he shows us how it's done.</t>
  </si>
  <si>
    <t>Phenix</t>
  </si>
  <si>
    <t>Wolf Joe</t>
  </si>
  <si>
    <t>When Chief Madwe builds the kids their very own fort they imagine themselves as a super rescuers ready to help those in need but Joe keeps raising false alarms.</t>
  </si>
  <si>
    <t>Spirit Fort</t>
  </si>
  <si>
    <t>Nanny Tuta</t>
  </si>
  <si>
    <t>Nanny Tuta loves to sing and her friend the Fox has composed a nice song for her - 'Tuta's song'. Listen to it and sing along!</t>
  </si>
  <si>
    <t>Nanny Tuta Song</t>
  </si>
  <si>
    <t>UNITED KINGDOM</t>
  </si>
  <si>
    <t xml:space="preserve">Spartakus And The Sun Beneath The Sea </t>
  </si>
  <si>
    <t>Rebecca ventures into the world of Alice in Wonderland. For their part, the pirates go on a sleep hunt.</t>
  </si>
  <si>
    <t>Dodo</t>
  </si>
  <si>
    <t>FRANCE</t>
  </si>
  <si>
    <t>Bushwhacked</t>
  </si>
  <si>
    <t xml:space="preserve">a w </t>
  </si>
  <si>
    <t>Kamil challenges Kayne to hug a sawfish, but to find it he must visit a place where darkness is king amidst waters alive with bull sharks and crocodiles.</t>
  </si>
  <si>
    <t>Sawfish</t>
  </si>
  <si>
    <t>Find out why Kamil challenges Kayne to wash his hair with camel urine in a hilarious episode of Bushwhacked with the grossest mission yet!</t>
  </si>
  <si>
    <t>Camels</t>
  </si>
  <si>
    <t>The Magic Canoe</t>
  </si>
  <si>
    <t>While Pam is unhappy to be told that she is too small to do anything, Viola sends the campers on a surprise mission!</t>
  </si>
  <si>
    <t>Pam And Touti</t>
  </si>
  <si>
    <t>Big Rivers Football League Grand Final</t>
  </si>
  <si>
    <t>NC</t>
  </si>
  <si>
    <t>Big Rivers Football League Women's Grand Final - Ngukurr v Eastside.</t>
  </si>
  <si>
    <t>Senior Women's - Ngukurr V Eastside</t>
  </si>
  <si>
    <t>Big Rivers Football League Men's Grand Final - Ngukurr v Katherine Camels.</t>
  </si>
  <si>
    <t>Senior Men's - Ngukurr V Katherine Camels</t>
  </si>
  <si>
    <t>Rugby Union 2022: Ella 7s</t>
  </si>
  <si>
    <t>Rugby 7s at its grassroots best played in the Ella spirit.</t>
  </si>
  <si>
    <t>Nyoongar Footy Magic Bio Pics</t>
  </si>
  <si>
    <t>Phil Matera is a Nyoongar man who grew up in Wagin, Western Australia.</t>
  </si>
  <si>
    <t>Phil Matera</t>
  </si>
  <si>
    <t>Froth</t>
  </si>
  <si>
    <t>Coming to you from Bells Beach in Victoria, join us for a smooth ride with some of Australia's best Indigenous surfers. Stunning visuals and a banging soundtrack take you deeper than ever.</t>
  </si>
  <si>
    <t>Feeding The Scrum 2022</t>
  </si>
  <si>
    <t>Join the best First Nations athletes and entertainers to talk sports, pop culture and the issues that affect us all in a fly on the wall chat between friends.</t>
  </si>
  <si>
    <t>Afl 2022: Ntfl Women's Under 18s</t>
  </si>
  <si>
    <t>All the action from the NTFL Women's Under 18s 2022 season.</t>
  </si>
  <si>
    <t>First Nations Indigenous Football Cup</t>
  </si>
  <si>
    <t>Catch all the action from the 2022 First Nations Indigenous Football Cup.</t>
  </si>
  <si>
    <t>Men's Semi 2 - SA All-Stars V Bunji Magic</t>
  </si>
  <si>
    <t>Songlines on Screen</t>
  </si>
  <si>
    <t>Yarripiri the giant ancestral taipan created the Jardiwanpa Songline through his journey, bringing songs, law and the Jardiwanpa fire ceremony to Warlpiri people.</t>
  </si>
  <si>
    <t>Yarripiri's Journey</t>
  </si>
  <si>
    <t>Nitv News Update 2023</t>
  </si>
  <si>
    <t>The latest news from the oldest living culture, Join Natalie Ahmat and the team of NITV journalists for stories from an Indigenous perspective.</t>
  </si>
  <si>
    <t>Wild New Zealand</t>
  </si>
  <si>
    <t>Told through the experiences of its native species - in particular, a charismatic and peculiar giant, flightless parrot - this is the moving story of the changing fortunes of New Zealand's wildlife.</t>
  </si>
  <si>
    <t>New Arrivals</t>
  </si>
  <si>
    <t>Idris Elba's Fight School</t>
  </si>
  <si>
    <t>M</t>
  </si>
  <si>
    <t>The students discover who they'll be facing at York Hall. Following visits back home, there's a drop in fitness and the intensity of training takes its toll on Idris's team.</t>
  </si>
  <si>
    <t>Endurance</t>
  </si>
  <si>
    <t>The Wrecking Crew!</t>
  </si>
  <si>
    <t xml:space="preserve">l </t>
  </si>
  <si>
    <t xml:space="preserve"> </t>
  </si>
  <si>
    <t>USA</t>
  </si>
  <si>
    <t>Rurangi</t>
  </si>
  <si>
    <t xml:space="preserve">a l </t>
  </si>
  <si>
    <t>After skipping town a decade earlier, transgender activist Caz Davis returns home to the remote, conservative dairy community of Rurangi, hoping to reconnect with his estranged father. (Elz Carrad)</t>
  </si>
  <si>
    <t>NEW ZEALAND</t>
  </si>
  <si>
    <t>Spirit Talker</t>
  </si>
  <si>
    <t xml:space="preserve">a </t>
  </si>
  <si>
    <t>Follow Mi'kmaq medium Shawn Leonard as he travels from coast to coast using his psychic abilities to connect the living with the dead and bring hope, healing, and closure to indigenous communities.</t>
  </si>
  <si>
    <t>Bamay</t>
  </si>
  <si>
    <t>A slow TV showcase of the stunning landscapes found in Madi Madi, Dadi Dadi and Nganguruku Country along the waters of the Murrumbidgee River.</t>
  </si>
  <si>
    <t>Murrumbidgee River - Madi Madi, Dadi Dadi &amp; Nganguruku Country</t>
  </si>
  <si>
    <t>Maningrida</t>
  </si>
  <si>
    <t>Stanley Chasm</t>
  </si>
  <si>
    <t>Isa introduces us to the world of virtual reality and our Science Questers hang out with Indigenous artists developing their own virtual reality!</t>
  </si>
  <si>
    <t>Elder Moort goes fishing and is keen to show the children what an experienced hunter he is. He spots a long neck turtle in the swamp and positions himself on a log only to feel it move beneath him.</t>
  </si>
  <si>
    <t>Crocodile In A Swamp</t>
  </si>
  <si>
    <t>.Gracyn is an 11-year-old Metis girl from Duck Bay, Manitoba. Gracyn is a fabulous square dancer and designs and sews the costumes for her dance troupe.</t>
  </si>
  <si>
    <t>Gracyn</t>
  </si>
  <si>
    <t xml:space="preserve">Inspired by his father, the Chief, Buddy becomes leader of the trio, giving orders to Nina, Joe and Smudge the puppy as they help neighbours. </t>
  </si>
  <si>
    <t>Buddy The Leader</t>
  </si>
  <si>
    <t>Nanny Tuta and the Fox play shopping. The Fox wants to buy herself a car. Which car will Foxy choose and won't it be too big for her?</t>
  </si>
  <si>
    <t>Shop</t>
  </si>
  <si>
    <t>A ship without sails, adrift, an unconscious passenger... this navigator is rescued by our hero is Ulysses!</t>
  </si>
  <si>
    <t>Kayne and Kamil meet the cast of mantas, dolphins, soldier crabs and turtles in Kayne's quest to help the endangered dugong from the threat of extinction in this important episode of Bushwhacked!</t>
  </si>
  <si>
    <t>Dugong</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</si>
  <si>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</si>
  <si>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</si>
  <si>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</si>
  <si>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</si>
  <si>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After years of haunting silence, Tom returns to his grandmother's country, seeking the permission of Lawmen to learn Dhambul, the Morning Star ceremony.</t>
  </si>
  <si>
    <t>Finding Mawiranga</t>
  </si>
  <si>
    <t>Shortland Street</t>
  </si>
  <si>
    <t xml:space="preserve">a l s </t>
  </si>
  <si>
    <t>Damo is incredulous when it's revealed he and Desi have defied the odds to win the public vote for reality show, 'Honeymoon or Doom'. Their prize is an all-expenses paid holiday.</t>
  </si>
  <si>
    <t>The Cook Up With Adam Liaw</t>
  </si>
  <si>
    <t>This week we're celebrating NAIDOC Week. Starting it off, Adam and the Cook Up kitchen hosts Gumbaynggirr man Kyah Lulman and proud Whadjuk Noongar woman Narelda Jacobs.</t>
  </si>
  <si>
    <t>Naidoc: Warrigal Greens</t>
  </si>
  <si>
    <t>Harding Dam</t>
  </si>
  <si>
    <t>Trying for the dam again, the Red Dirt Riders set off on country tracks to reach their destination.</t>
  </si>
  <si>
    <t>When the friends gather for a sleep-over, Nina is anxious about being away from her mom until she reveals her fear to the others.</t>
  </si>
  <si>
    <t>Braver Together</t>
  </si>
  <si>
    <t>Tales Of The Moana</t>
  </si>
  <si>
    <t>Tuna is the Samoan word for Eel, and Tuna is the nastiest fish in the whole moana.  When humans arrive with a boat load of litter, will Tuna finally become a hero?</t>
  </si>
  <si>
    <t>Waisale The Whale Whisperer</t>
  </si>
  <si>
    <t>SAMOA</t>
  </si>
  <si>
    <t>Grace Beside Me</t>
  </si>
  <si>
    <t>Fuzzy tries to protect Yar by telling him to blend in, but learns that sometimes standing out is better.</t>
  </si>
  <si>
    <t>Yarn For Yar</t>
  </si>
  <si>
    <t>After freeing the prisoners, Spartakus heads for Arkadia. There, the meaning of the oracle is finally revealed and for Bob and Rebecca, it's almost time to finally go home.</t>
  </si>
  <si>
    <t>To Elsewehere And Tomorrow</t>
  </si>
  <si>
    <t>Our Stories</t>
  </si>
  <si>
    <t xml:space="preserve">Retired 75-year-old Aboriginal stockman, Matt Dawson, is too old to get back in the saddle so he shares stories of his connection to Country and the importance of sharing his language. </t>
  </si>
  <si>
    <t>Nomad In The Saddle</t>
  </si>
  <si>
    <t>The inspiring and candid story of Carolynanha Johnson, a much-loved Adnyamathanha Elder, who talks about her diagnosis with cancer and how her story may help save the lives of others in her community.</t>
  </si>
  <si>
    <t>Why Me?</t>
  </si>
  <si>
    <t>APTN National News</t>
  </si>
  <si>
    <t>News week in review from Canada's Indigenous broadcaster APTN.</t>
  </si>
  <si>
    <t>Slow TV is back on NITV with more beautiful Bamay, celebrating stunning landscapes of Countries across Australia. Sit back and relax with the healing powers of Country.</t>
  </si>
  <si>
    <t>Noongar Country - The Pinnacles WA</t>
  </si>
  <si>
    <t>Kungka Kunpu</t>
  </si>
  <si>
    <t>Our film is called Kungka Kunpu, which means Strong Women! We want to show a strong, positive message about life in a remote Indigenous community.</t>
  </si>
  <si>
    <t>Extreme Africa</t>
  </si>
  <si>
    <t>The Drakensberg - or Dragon Mountain - is one of South Africa's most impressive landscapes. It is the highest African mountain range south of Kilimanjaro, with peaks higher than 3000 meters.</t>
  </si>
  <si>
    <t>Dragon Mountain</t>
  </si>
  <si>
    <t>Who Killed Malcolm X</t>
  </si>
  <si>
    <t xml:space="preserve">a v </t>
  </si>
  <si>
    <t>Abdur-Rahman Muhammad continues his search for the truth behind Malcolm X's murder, digging into the relationship between Malcolm &amp; Elijah Muhammad and questions surrounding the accused killers.</t>
  </si>
  <si>
    <t>Straight Man In A Crooked Game</t>
  </si>
  <si>
    <t xml:space="preserve">Karla Grant Presents </t>
  </si>
  <si>
    <t>On Australian Shores: Survivor Stories</t>
  </si>
  <si>
    <t xml:space="preserve">Death In Thunder Bay </t>
  </si>
  <si>
    <t>It was a tale all too common - a young Indigenous man drowned in Thunder Bay. What happened that night was a mystery, but the police issued a statement saying they found nothing suspicious.</t>
  </si>
  <si>
    <t>A slow TV showcase of the stunning landscapes found in Tharawal and Inningai Country.</t>
  </si>
  <si>
    <t>Tharawal &amp; Inningai Country</t>
  </si>
  <si>
    <t>Hosted by music guru Alec Doomadgee, we feature some of our best Indigenous musicians and go behind the scenes to have a 'dorris' and get the lowdown with your favourite artists from Oz and abroad.</t>
  </si>
  <si>
    <t>Katherine Gorge</t>
  </si>
  <si>
    <t>Ballooning</t>
  </si>
  <si>
    <t>Isa asks what can we learn from rivers while our Science Questers explore how rivers as an important part of food systems and travel today and for our ancestors.</t>
  </si>
  <si>
    <t>Rivers</t>
  </si>
  <si>
    <t>Elder Moort spots an eagle flying over camp and decides he would like it for a pet. Moort calls the children to catch it for him. Later Moort is startled to see Boya in the sky holding onto a rope.</t>
  </si>
  <si>
    <t>Flight Of An Eagle</t>
  </si>
  <si>
    <t>Bradley is an 11-year-old Cayuga boy from the Six Nations of the Grand River who loves spending time at his grandparents' home on Walpole Island, Ontario.</t>
  </si>
  <si>
    <t>Bradley</t>
  </si>
  <si>
    <t xml:space="preserve">Wolf Joe </t>
  </si>
  <si>
    <t>When the kids find a turtle nest, they know they need to help the hatchlings overcome all obstacles to make it to the marsh, safe and sound.</t>
  </si>
  <si>
    <t>Turtle Trek</t>
  </si>
  <si>
    <t>Do you know what is Tuta's favourite game? It's Hide and seek! Nanny Tuta is playing Hide and seek with three butterflies. Help her find them!</t>
  </si>
  <si>
    <t>Hide And Seek</t>
  </si>
  <si>
    <t>In the mountains, our heroes discover the entrance to a temple. They are greeted by a large priest wearing a mask with the head of a bird.</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</si>
  <si>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</si>
  <si>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</si>
  <si>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</si>
  <si>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</si>
  <si>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Julie sees Viola hugging Pam and calling her her little treasure. She imagines that her aunt prefers Pam!</t>
  </si>
  <si>
    <t>Nicole and Leanne return from their trip down the line with bad news: Leanne and Ros have split. Maeve has stayed down to be with Ros and Nicole worries her mother is hiding her feelings.</t>
  </si>
  <si>
    <t>Rockpool chef and proud Palawa man Luke Bourke, BrothaBlack of the Yiman nation and Indigenous mentor Shannon Williams and Adam are in the Cook Up kitchen as they design their own national dishes.</t>
  </si>
  <si>
    <t>Naidoc: Design Your Own National Dish</t>
  </si>
  <si>
    <t xml:space="preserve"> Red Dirt Riders</t>
  </si>
  <si>
    <t>The Pilbara's first traffic jam forms during riding practice before a trip to the marsh. Living proof of the dangers of riding on country.</t>
  </si>
  <si>
    <t>The friends become competitive as they attempt to win best bike decoration. When Smudge accidentally ends up on an out of control wagon the trio forget their rivalry and join forces to save him.</t>
  </si>
  <si>
    <t>Turtle Bay Bike Rally</t>
  </si>
  <si>
    <t xml:space="preserve">Tales Of The Moana </t>
  </si>
  <si>
    <t>Waisale is a human boy with a best friend called Popo - who happens to be a whale! But what can a boy like Waisale do when his BFF is in danger?</t>
  </si>
  <si>
    <t>Motiktik The Fisherman</t>
  </si>
  <si>
    <t>Nan's story gives Fuzzy and Cat an understanding of the real meaning of sorry.</t>
  </si>
  <si>
    <t>Sorry</t>
  </si>
  <si>
    <t xml:space="preserve">Our Stories </t>
  </si>
  <si>
    <t>The moment you step onto the grounds of Dunwich State School on North Stradbroke Island, you realise there's something special happening here.</t>
  </si>
  <si>
    <t>Dunwich</t>
  </si>
  <si>
    <t>The track from Oodnadatta to Marree is old, really old. It predates the Silk Road by about 50,000 years and was a traditional trade route for the Arabana people for over a thousand generations.</t>
  </si>
  <si>
    <t xml:space="preserve">Indian Country Today </t>
  </si>
  <si>
    <t>Native American News</t>
  </si>
  <si>
    <t>Girramay Country-  Cardwell QLD</t>
  </si>
  <si>
    <t>Water flows from the highlands to a great life-giving lake. On its way it nourishes soils enriched by volcanic activity, nurturing a variety of habitats, and feeding the animals living in them.</t>
  </si>
  <si>
    <t>Lake Manyara National Park</t>
  </si>
  <si>
    <t xml:space="preserve">Moko </t>
  </si>
  <si>
    <t>What are the boundaries with the taonga of moko - artists and academics debate. What is the hope for the future?</t>
  </si>
  <si>
    <t>Appropriation And Boundaries</t>
  </si>
  <si>
    <t>True North Calling</t>
  </si>
  <si>
    <t>In Yellowknife, fisherman Shawn Buckley tries his hand at a new business venture, while farmers Kate and Bart welcome their second child, and struggle to make the most of the summer season.</t>
  </si>
  <si>
    <t>Growing Pains</t>
  </si>
  <si>
    <t>The Last Land - Gespe'gewa'gi</t>
  </si>
  <si>
    <t>Steven and the crew of the GC Macdonald hail out for an 8-day journey to net thousands of pounds of shrimp.</t>
  </si>
  <si>
    <t>Shrimp Fishing: The Long Haul</t>
  </si>
  <si>
    <t>Hunting Aotearoa</t>
  </si>
  <si>
    <t>It's time for some East Coast goodness, as Howie heads out on the hunt for feral goat and peafowl near sunny Gisborne.</t>
  </si>
  <si>
    <t>Pihitia</t>
  </si>
  <si>
    <t>Wellington Paranormal</t>
  </si>
  <si>
    <t>When workmen disturb a Pakeha burial ground underneath the Police Station, an annoying old Caucasian ghost possesses Sarge who then menaces his own officers</t>
  </si>
  <si>
    <t>Skeleton Crew</t>
  </si>
  <si>
    <t>Tanna</t>
  </si>
  <si>
    <t xml:space="preserve">a n v </t>
  </si>
  <si>
    <t>Set on a remote South Pacific island, covered in rain forest and dominated by an active volcano, this heartfelt story tells of a forbidden love affair and the pact between the old ways and the new.</t>
  </si>
  <si>
    <t>Just Another Day In Indulkana</t>
  </si>
  <si>
    <t>This First Nations short film explores the intergenerational effects of the transition from traditional Anangu life prior to first contact through to contemporary life in Indulkana Community.</t>
  </si>
  <si>
    <t>Arnhern Land</t>
  </si>
  <si>
    <t>Alice Dunes</t>
  </si>
  <si>
    <t>We meet with Indigenous fishermen who teach us about respectfully living by the ocean.</t>
  </si>
  <si>
    <t>Life By The Ocean</t>
  </si>
  <si>
    <t>The children have never heard of a Bunyip. They are told by Elder Moort if they go near the ghostly bush they may see one. They follow Moort's advice to stay in a cave overnight to see for themselves.</t>
  </si>
  <si>
    <t>Myth Of The Bunyip</t>
  </si>
  <si>
    <t>Kaksat'iio is a 10-year-old Mohawk girl from Kahnawake. Today is her birthday party with cake and pizza! Kaksat'iio is proud to model clothing created by Indigenous designers.</t>
  </si>
  <si>
    <t>Kaksat'iio</t>
  </si>
  <si>
    <t>The kids are really looking forward to making a big butterfly out of plywood for the butterfly release party in the park but Hank hasn't shown up with their supplies yet.</t>
  </si>
  <si>
    <t>Butterfly Release Party</t>
  </si>
  <si>
    <t>The Fox is getting ready for her first day at kindergarten and Nanny Tuta is helping her to pack her bag. Will Foxy need sportswear and rubber boots? Maybe some chestnuts?</t>
  </si>
  <si>
    <t>First Day Of School</t>
  </si>
  <si>
    <t>In the jungle, our heroes accompany Ma-Toot, who is looking for her son, Thot. Meanwhile, not far from there, pirates are working to restore an old park of attractions.</t>
  </si>
  <si>
    <t>Mama Thot</t>
  </si>
  <si>
    <t>Bungy jumping from high above the rainforest to plunging deep within, Kayne comes face to face with an ill tempered whistling tarantula in this episode of Bushwhacked about facing your fears!</t>
  </si>
  <si>
    <t>Tarantula</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</si>
  <si>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</si>
  <si>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</si>
  <si>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</si>
  <si>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</si>
  <si>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Yarning Culture Through Film Series 1</t>
  </si>
  <si>
    <t>This is a series of carefully curated stories from each of the 10 communities and four nations that comprise the Saltwater Freshwater Arts Alliance region, located on Mid North Coast..</t>
  </si>
  <si>
    <t>Worimi - Forster - Granny's Rock</t>
  </si>
  <si>
    <t xml:space="preserve">Always Was: Widi Homeland </t>
  </si>
  <si>
    <t>Always Was: Widi Homeland features the stories and interviews of important Widi Elders and relatives of Native Title applicants. Special events of the Determination Day were filmed.</t>
  </si>
  <si>
    <t>Jack is relieved when, despite their row, he and Dawn work well together to resuscitate Stanley. But Jack is furious that Harper and Marty's rivalry endangered a patient.</t>
  </si>
  <si>
    <t>Anaiwan man Dean Widders and Nornie Bero from the Meriam people in the Torres Strait join Adam in the Cook Up kitchen to create dishes that are inspired by the Indigenous Country they come from.</t>
  </si>
  <si>
    <t>Naidoc: National Dish From Your Country</t>
  </si>
  <si>
    <t>Red Dirt Riders</t>
  </si>
  <si>
    <t>Near a ghost town on the coast, a famous red dog is resting in peace after an adventurous life. To visit his memorial the Red Dirt Riders must brave the Ngurin River crossing.</t>
  </si>
  <si>
    <t>Bajinhurrba</t>
  </si>
  <si>
    <t>When the kids find a diary in an old tree stump they must not only unravel the mystery of which of Turtle Bay's residents wrote it but also rescue the precious book from a crafty raccoon.</t>
  </si>
  <si>
    <t>Who Is Nagamo?</t>
  </si>
  <si>
    <t>Losi is the best fisherman in the whole Moana, who also happens to be a very naughty Giant.</t>
  </si>
  <si>
    <t>With the help of Milka, a haunted doll, Fuzzy helps Esther adjust to her new surroundings.</t>
  </si>
  <si>
    <t>Milka's Secret</t>
  </si>
  <si>
    <t>Joel Brown, a Gunditjmara man, is heading home. He'll meet family, friends, see Country, and learn about family and his people's history.</t>
  </si>
  <si>
    <t>Coming Home</t>
  </si>
  <si>
    <t>This is the story of Aunty June Murray who grew up in a mission, worked as a domestic servant and helped her community. In 2019 at 91 years of age, she was awarded the Order of Australia.</t>
  </si>
  <si>
    <t>Aunty June Murray</t>
  </si>
  <si>
    <t xml:space="preserve">Living Black </t>
  </si>
  <si>
    <t>Deceit, greed, betrayal and missing art. It sounds like movie script, but for the community of Mornington Island it was reality. Living Black investigates how one man betrayed this art community.</t>
  </si>
  <si>
    <t>Art, Greed And Betrayal</t>
  </si>
  <si>
    <t>Simien Mountains National Park in the highlands of Ethiopia is home to some of the rarest and most spectacular creatures on earth.</t>
  </si>
  <si>
    <t>First Australians</t>
  </si>
  <si>
    <t xml:space="preserve">q </t>
  </si>
  <si>
    <t>A mass political movement helps win constitutional rights in 1967, but it was built on successive, strategic campaigns conducted by the first Australians from the 1930s.</t>
  </si>
  <si>
    <t>There Are No Fakes</t>
  </si>
  <si>
    <t>Long Time Ago Bloomfield River</t>
  </si>
  <si>
    <t>In Wujal Wujal the Elders' greatest fear is that their language and culture will be lost, By showing the young people how they lived, sharing their stories and language they'll change the tide of time</t>
  </si>
  <si>
    <t>Kakadu</t>
  </si>
  <si>
    <t>Todd River</t>
  </si>
  <si>
    <t>Isa, our awesome youth host, welcomes us to Our Great Blue World - and did you know the Oceans make up 70% of Mother Earth!</t>
  </si>
  <si>
    <t>Our Great Blue World</t>
  </si>
  <si>
    <t>The children go swimming in the billabong, not realising a crocodile is lurking in the water. The crocodile chases after Jarra and a turtle and Jarra grabs hold of a tree branch and pulls himself up.</t>
  </si>
  <si>
    <t>Billabong Ripple</t>
  </si>
  <si>
    <t>Waskwaabiish is a 10-year-old from the Mohawk and Anishinaabe nations. He's into science and cooking!</t>
  </si>
  <si>
    <t>Waskwaabiish</t>
  </si>
  <si>
    <t xml:space="preserve">When Joe, Nina and Buddy join in the tradition of celebrating the Summer Solstice they discover the longest day of the year is also an opportunity to be super helpers. </t>
  </si>
  <si>
    <t>Best Day Ever Part 1</t>
  </si>
  <si>
    <t>The Fox likes to surprise Nanny Tuta, so she has hidden a gift for Tuta. Will you help her to find it?</t>
  </si>
  <si>
    <t>Hidden Present</t>
  </si>
  <si>
    <t>Our heroes return to the frozen layer of Icelandis, intent on unlocking the secret of the ghost ship. Embarking alone, Spartakus finally goes  to meet the mysterious captain.</t>
  </si>
  <si>
    <t>Gateway To Dawn</t>
  </si>
  <si>
    <t>Kamil challenges Kayne to snaffle an egg from beneath a roosting emu using traditional Wiradjuri methods in one of Bushwhacked's strangest missions yet!</t>
  </si>
  <si>
    <t>Emu</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</si>
  <si>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</si>
  <si>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</si>
  <si>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</si>
  <si>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</si>
  <si>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 xml:space="preserve">v </t>
  </si>
  <si>
    <t>Birpai - Taree - Moiety</t>
  </si>
  <si>
    <t>Postcards From Indigenous Taiwan</t>
  </si>
  <si>
    <t>Angela Bates takes you on a journey to Taiwan to experience Zen Drumming, Local Aboriginal Arts, Culture &amp; Music and some of Taiwan's must see destinations.</t>
  </si>
  <si>
    <t>Logan shares his frustrations over the expensive ambulance service with Dawn. She encourages him to take action on his ideas. Logan impulsively bails TK up to hear his thoughts.</t>
  </si>
  <si>
    <t>Kamilaroi woman Jayde Harris and Gamilaroi woman Nakkiah Lui are in the Cook Up kitchen with Adam to create dishes that showcase native Indigenous herbs.</t>
  </si>
  <si>
    <t>Naidoc: Native Herbs</t>
  </si>
  <si>
    <t>Weymul is a safe place to ride with lots of tracks and stories. The Red Dirt Riders visit a shearer's shed where a mysterious spirit of the country lives.</t>
  </si>
  <si>
    <t>Weymul</t>
  </si>
  <si>
    <t>Nina would rather rather play than work on preparing her jingle dress until she realizes she's almost out of time. Her friends carry out a rescue to help Nina save her dream of dancing at the pow-wow.</t>
  </si>
  <si>
    <t>Jingle Dress Mess</t>
  </si>
  <si>
    <t>Fa'ata is the last mermaid left in the entire Moana - and this episode of Tales of the Moana reveals how you might be able to see her with your own eyes!</t>
  </si>
  <si>
    <t>Fuzzy and Tui learn that sometimes what you wish for is right at home.</t>
  </si>
  <si>
    <t>Hangi Sleep Over</t>
  </si>
  <si>
    <t>A company plans to develop land around the former Deebing Creek Mission and cemetery, causing upset amongst the traditional owners who protest against the company to save their land.</t>
  </si>
  <si>
    <t>Deebing Creek</t>
  </si>
  <si>
    <t>The Yapas, more than teammates, it's a sisterhood. Coming together through sport and culture, they aim to win both on and off the field.</t>
  </si>
  <si>
    <t>The 77 Percent</t>
  </si>
  <si>
    <t>Africa is home to a large number of youth as they constitute 77 per cent of the continent's population. A few ambitious youngsters come together to share their vision for the continent's future.</t>
  </si>
  <si>
    <t>GERMANY</t>
  </si>
  <si>
    <t>Gomeroi Country -  Moree NSW</t>
  </si>
  <si>
    <t>These drylands of Southern Africa have been wrought by time into magnificent landscapes of sand and stone. They may be may be stark and perilous, but are filled with wild wonder.</t>
  </si>
  <si>
    <t xml:space="preserve">Going Places With Ernie Dingo </t>
  </si>
  <si>
    <t>Ernie visits Kangaroo Island in South Australia and goes spotlighting with a local wildlife guide, shoots the breeze with an artistic couple, and gets up close and personal with wild dolphins.</t>
  </si>
  <si>
    <t>Kangaroo Island</t>
  </si>
  <si>
    <t xml:space="preserve">True Colours </t>
  </si>
  <si>
    <t xml:space="preserve">a l v </t>
  </si>
  <si>
    <t>Samuel returns to Perdar Theendar with Keithy's body and Toni confronts Samuel. They know Keithy stole the sacred paintings and gave them to Mariah to sell, but they don't know who found out.</t>
  </si>
  <si>
    <t>Desperately Seeking Susan</t>
  </si>
  <si>
    <t xml:space="preserve">l s </t>
  </si>
  <si>
    <t>A bored suburban housewife, seeking escape from her life, suffers amnesia after an accident, wakes up, and is mistaken for a free-spirited New York City drifter named Susan.</t>
  </si>
  <si>
    <t>Vogue: Sixty Years Through The Lens</t>
  </si>
  <si>
    <t>Explores where Vogue Australia came from, where it has been and where it is headed, along with the role the brand has played and continues to play in the lives of Australians today.</t>
  </si>
  <si>
    <t>Mataranka</t>
  </si>
  <si>
    <t>Ooraminna</t>
  </si>
  <si>
    <t>Our Youth Host, Isa and our Science Questers are inspired by the leadership of T'Sou-Ke Nation and other First Nations bringing Solar Power to their communities.</t>
  </si>
  <si>
    <t>Solar Power</t>
  </si>
  <si>
    <t>Moort the Elder is hungry for boiled emu eggs and sends the children to find some. The children come back empty-handed so he shows them how to find them. They arrive too late the eggs are hatching.</t>
  </si>
  <si>
    <t>Boiled Emu Eggs</t>
  </si>
  <si>
    <t>Kikpesan just turned 13. She's from the Mi'kmaq Nation and she lives in Esgenoopetitj, New Brunswick. Kikpesan is an accomplished archer, she has competed at the New Brunswisk Indian Summer Games.</t>
  </si>
  <si>
    <t>Kikpesan</t>
  </si>
  <si>
    <t>When Joe, Nina and Buddy join in the tradition of celebrating the Summer Solstice they discover the longest day of the year is also an opportunity to be super helpers.</t>
  </si>
  <si>
    <t>Best Day Ever Part 2</t>
  </si>
  <si>
    <t>Tuta has created a puppet show about bees and she would like to have a big audience. Luckily Tuta has a magic wand and, in just a blink of an eye, seats are filled with the audience.</t>
  </si>
  <si>
    <t>Puppet Show</t>
  </si>
  <si>
    <t>Our heroes are back in Arkadia, discouraged at not having discovered the second Orichalcum.</t>
  </si>
  <si>
    <t>Kayne's challenge? To race the biggest fish in the world, the Whale Shark at the stunning Ningaloo Reef in WA, problem is, they're a little harder to find than first expected.</t>
  </si>
  <si>
    <t>Whale Shark</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</si>
  <si>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</si>
  <si>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</si>
  <si>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</si>
  <si>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</si>
  <si>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Birpai - Wauchope - Bindi</t>
  </si>
  <si>
    <t xml:space="preserve">Wiyi Yani U Thangani </t>
  </si>
  <si>
    <t>Wiyi Yani U Thangani (Women's Voices) is the story of strength, resilience, sovereignty and power that has been told by the voices of First Nations women and girls.</t>
  </si>
  <si>
    <t xml:space="preserve">s </t>
  </si>
  <si>
    <t>Madonna is upset over Anna's self-harming. Vili tries to comfort but Madonna's jealousy rises again, knowing he's in text contact with Jojo. Anna remains unhappy.</t>
  </si>
  <si>
    <t>To round out NAIDOC Week, Adam and the Cook Up kitchen host Darug countrymen Sam and Luke Bourke, who create their ultimate cheesy dishes.</t>
  </si>
  <si>
    <t>Naidoc: Cheese</t>
  </si>
  <si>
    <t>Bogged</t>
  </si>
  <si>
    <t>The Ngurin River runs to the coast but is often dry. On a rare rainy day, the Red Dirt Riders want to see how much water is in the dam.</t>
  </si>
  <si>
    <t>When Joe and his friends forget Mishoom's message and pick too many crabapples, the baskets tip over and roll downhill.</t>
  </si>
  <si>
    <t>Crabby Apples</t>
  </si>
  <si>
    <t>Alulelei is a terrible fisherman, but boy can he sing.  One day someone very important vanishes and Alulelei must figure out how the stars will help bring them home.</t>
  </si>
  <si>
    <t>Lani The Dolphin Girl</t>
  </si>
  <si>
    <t>Fuzzy and her class visit Lola's Forest but when they get separated they learn a powerful lesson.</t>
  </si>
  <si>
    <t>Grace</t>
  </si>
  <si>
    <t xml:space="preserve">Our Stories 2020 </t>
  </si>
  <si>
    <t>Travelling nurse Aunty Faith Thomas retells her amazing life story as an Australian cricketer whose trailblazing achievements are widely unknown and sadly unheralded.</t>
  </si>
  <si>
    <t>Before Her Time</t>
  </si>
  <si>
    <t>Jesse Simpson and Lydia Ozies are two young adventure bloggers who search to find the 'old ways' on how to survive on Country.</t>
  </si>
  <si>
    <t>On My Father's Country</t>
  </si>
  <si>
    <t>Nitv News: Nula 2023</t>
  </si>
  <si>
    <t>The latest news from the oldest living culture, join Natalie Ahmat and the team of NITV journalists for stories from an Indigenous perspective.</t>
  </si>
  <si>
    <t>Gomeroi Country - Moree NSW</t>
  </si>
  <si>
    <t>From the Torres Straits to Tasmania and everywhere in between - Bamay is a slow TV showcase of Australia's most stunning landscapes. NITV pays tribute to that which gives us life: Country.</t>
  </si>
  <si>
    <t>Etosha was once a great lake that dried up and now only fills with water during the summer rains. All life here runs to a rhythm fuelled by water, directing the movement and survival of every species.</t>
  </si>
  <si>
    <t>Etosha: The Great White Place</t>
  </si>
  <si>
    <t>Belle And Sebastian 2</t>
  </si>
  <si>
    <t>September, 1945. When Sebastian hears that a plane carrying his friend Angelina has crashed in the alps, he is convinced that she is still alive. Along with Belle, he embarks on a search to find her.</t>
  </si>
  <si>
    <t xml:space="preserve">l s v </t>
  </si>
  <si>
    <t>Black Divaz</t>
  </si>
  <si>
    <t>Beyond the glitz, glue guns and glamour of black drag to reveal a fun, fabulous and sometimes fearful place. A sassy, intimate portrait of what it means to be an Indigenous Drag Queen today.</t>
  </si>
  <si>
    <t>Hermannsburg</t>
  </si>
  <si>
    <t>Isa introduces us to the world of skateboarding and our Science Questers learn how physics, force, energy and gravity are in motion while skateboarding - while having fun doing ollies!</t>
  </si>
  <si>
    <t>Skateboarding</t>
  </si>
  <si>
    <t>Elder Moort is sleeping in his humpy when he hears a noise behind a bush and sends the children to find out what is making the noise. The children find a cave and are chased by a black boar.</t>
  </si>
  <si>
    <t>Wiingashk is an 11-year-old boy from Sault Ste. Marie, Ontario. He's Ojibwe. Wiingashk loves to hang out with his father and together they practice archery and go hunting in the bush.</t>
  </si>
  <si>
    <t>Wiingashk</t>
  </si>
  <si>
    <t xml:space="preserve">On a trek to see the stars at a special place in the woods where Buddy sees lots of natural wonders but Joe and Nina are more interested in the games on a cell phone. </t>
  </si>
  <si>
    <t>Dark Zone</t>
  </si>
  <si>
    <t>The box of Tuta's shoes and socks needs some arrangements. Help Tuta find a pair for each shoe and find out which are her favorite ones!</t>
  </si>
  <si>
    <t>Chores</t>
  </si>
  <si>
    <t>Kayne and Kamil set off to Uluru in search of Australia's greatest monitor, the perentie, but not without meeting some very special desert folk along the way!</t>
  </si>
  <si>
    <t>Perenties</t>
  </si>
  <si>
    <t>Stand Up And Be Counted: NAIDOC Concert</t>
  </si>
  <si>
    <t>Stand Up and Be Counted: A NAIDOC Concert Special is a 2 hour extravaganza hosted by Aaron Fa'aoso and Steph Tisdell celebrating Indigenous excellence, music and culture from the Brisbane Powerhouse.</t>
  </si>
  <si>
    <t xml:space="preserve">Elsta Foy </t>
  </si>
  <si>
    <t>The story of a true maverick and renaissance woman Elsta Foy, a Walman Yawuru Elder of Broome and a pioneer of Indigenous health services, who became the first Indigenous health worker trained in WA.</t>
  </si>
  <si>
    <t>Bush Bands Bash</t>
  </si>
  <si>
    <t>Bush Bands Bash is the biggest concert on the Alice Springs calendar and one of the most vibrant Indigenous events in Australia.</t>
  </si>
  <si>
    <t>Going Native</t>
  </si>
  <si>
    <t>Drew enters the fascinating world of contemporary Native art. A life-sized whale made out of plastic lawn furniture? Inuit wall murals in Canada's biggest city? Movie posters with an indigenous spin?</t>
  </si>
  <si>
    <t>Going Artsy</t>
  </si>
  <si>
    <t>Chuck And The First People's Kitchen</t>
  </si>
  <si>
    <t>Chuck visits Iqaluit to experience the flavors of the Arctic and famous Arctic char.</t>
  </si>
  <si>
    <t>Iqaluit Artic Char</t>
  </si>
  <si>
    <t xml:space="preserve">Family Rules </t>
  </si>
  <si>
    <t>Sharna decides to get a personal trainer and along with a few other members of the family, delivers powerful results after several weeks of dedication.</t>
  </si>
  <si>
    <t>Sharna</t>
  </si>
  <si>
    <t>The Beaver Whisperers</t>
  </si>
  <si>
    <t>The world's next environmental crisis is predicted to be a water shortage. Who would have guessed that the humble beaver could be the ecological super-hero that saves us all?</t>
  </si>
  <si>
    <t>Blade Runner</t>
  </si>
  <si>
    <t>MA</t>
  </si>
  <si>
    <t>In the near future the police department forces former blade runner Rick Deckard out of retirement to hunt four genetically engineered humans who have escaped the space colonies and returned to Earth.</t>
  </si>
  <si>
    <t>Drag Heals</t>
  </si>
  <si>
    <t xml:space="preserve">a d l n s </t>
  </si>
  <si>
    <t>The new queens come to their very first Drag Heals class and meet other men who also dream of becoming fabulous queens.</t>
  </si>
  <si>
    <t>For many of the new queens, this week's exercise will be the very first time they've ever tried on and performed in heels.</t>
  </si>
  <si>
    <t xml:space="preserve">The Queens perform for each other to get comfortable being on stage.  Some shine and some have a long way to go as they create the acts for their upcoming public show. </t>
  </si>
  <si>
    <t xml:space="preserve">The Queens get real and share personal stories that have shaped the people they are.  </t>
  </si>
  <si>
    <t xml:space="preserve">The Queens reflect on Drag School and the journey that has brought them to a public drag show that surprises its audience with its raw emotional edge. </t>
  </si>
  <si>
    <t>The Wrecking Crew tells the story of the unsung musicians that provided the backbeat, the bottom and the swinging melody that drove many of the number one hits of the 1960's.</t>
  </si>
  <si>
    <t>VR</t>
  </si>
  <si>
    <t>The Rainbow Of The Terha</t>
  </si>
  <si>
    <t>In the 1970s and 1980s, Kimberley Aboriginal workers were involved in weed spraying campaigns organised by the Agricultural Protection Board of WA. They received no training or protective equipment.</t>
  </si>
  <si>
    <t>The Temple Of Condor</t>
  </si>
  <si>
    <t>The Treasures Of Viola</t>
  </si>
  <si>
    <t xml:space="preserve">Deadly Heart </t>
  </si>
  <si>
    <t>The Marsh</t>
  </si>
  <si>
    <t>The 50,000 Year Old Silk Road</t>
  </si>
  <si>
    <t xml:space="preserve">Yarning Culture Through Film </t>
  </si>
  <si>
    <t>The Tale Of The Terrible Tuna</t>
  </si>
  <si>
    <t>The Simien Mountains</t>
  </si>
  <si>
    <t>Exile And The Kingdom</t>
  </si>
  <si>
    <t>A story of the extraordinary resilience of Indigenous Australians and their culture in the face of systematic repression by colonisers which continues into the present.</t>
  </si>
  <si>
    <t>A Fair Deal For A Dark Race</t>
  </si>
  <si>
    <t>A painting, thought to be the work of an iconic Indigenous artist, leads the rock star who bought it into the tragic and brutal world of an art forgery ring in Northern Ontario.</t>
  </si>
  <si>
    <t>The Magic Shell</t>
  </si>
  <si>
    <t>The Yapas</t>
  </si>
  <si>
    <t>The Southern Drylands</t>
  </si>
  <si>
    <t>The Path Of Light</t>
  </si>
  <si>
    <t>She's The Man</t>
  </si>
  <si>
    <t>Here's the thing! Viola's soccer team at Cornwall gets cut. She wants to join the boys team, but they do not allow girls. So she thinks 'If you can't join them, beat them'. So she does!</t>
  </si>
  <si>
    <t>The Scary Swine</t>
  </si>
  <si>
    <t>NULA</t>
  </si>
  <si>
    <t>NATURAL HISTORY</t>
  </si>
  <si>
    <t>FAMILY MOVIE</t>
  </si>
  <si>
    <t>TRAVEL</t>
  </si>
  <si>
    <t>REALITY</t>
  </si>
  <si>
    <t>SATURDAY NIGHT MOVIES</t>
  </si>
  <si>
    <t>RUGBY LEAGUE</t>
  </si>
  <si>
    <t>RUGBY UNION</t>
  </si>
  <si>
    <t>SPORTS SERIES</t>
  </si>
  <si>
    <t>AFL</t>
  </si>
  <si>
    <t>FOOTBALL</t>
  </si>
  <si>
    <t>DOCUMENTARY SERIES</t>
  </si>
  <si>
    <t>FEATURE DOCUMENTARY</t>
  </si>
  <si>
    <t>MOVIE</t>
  </si>
  <si>
    <t>KARLA GRANT</t>
  </si>
  <si>
    <t>ADVENTURE</t>
  </si>
  <si>
    <t>COMEDY</t>
  </si>
  <si>
    <t>DRAMA</t>
  </si>
  <si>
    <t>SURFING</t>
  </si>
  <si>
    <t>Take Heart: Deadly Heart</t>
  </si>
  <si>
    <t>Take Heart: Deadly Heart tells the story of how remote Aboriginal communities across the top end of Australia are adopting innovative strategies to eliminate Rheumatic Heart Disease.</t>
  </si>
  <si>
    <t>Week 8: Sunday 19th February to Saturday February 25th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</si>
</sst>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828675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8665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0"/>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3.140625" style="2" customWidth="1"/>
    <col min="4" max="4" width="33.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57421875" style="1" customWidth="1"/>
    <col min="11" max="11" width="36.421875" style="3" customWidth="1"/>
    <col min="12" max="12" width="16.7109375" style="1" bestFit="1" customWidth="1"/>
    <col min="13" max="14" width="16.140625" style="1" bestFit="1" customWidth="1"/>
  </cols>
  <sheetData>
    <row r="1" ht="144.75" customHeight="1"/>
    <row r="2" spans="1:11" s="10" customFormat="1" ht="15">
      <c r="A2" s="10" t="s">
        <v>462</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57.75">
      <c r="A4" s="1" t="str">
        <f aca="true" t="shared" si="0" ref="A4:A37">"2023-02-19"</f>
        <v>2023-02-19</v>
      </c>
      <c r="B4" s="1" t="str">
        <f>"0500"</f>
        <v>0500</v>
      </c>
      <c r="C4" s="2" t="s">
        <v>13</v>
      </c>
      <c r="E4" s="1" t="str">
        <f>"03"</f>
        <v>03</v>
      </c>
      <c r="F4" s="1">
        <v>17</v>
      </c>
      <c r="G4" s="1" t="s">
        <v>14</v>
      </c>
      <c r="I4" s="1" t="s">
        <v>16</v>
      </c>
      <c r="J4" s="4"/>
      <c r="K4" s="3" t="s">
        <v>15</v>
      </c>
      <c r="L4" s="1">
        <v>2012</v>
      </c>
      <c r="M4" s="1" t="s">
        <v>17</v>
      </c>
    </row>
    <row r="5" spans="1:13" ht="28.5">
      <c r="A5" s="1" t="str">
        <f t="shared" si="0"/>
        <v>2023-02-19</v>
      </c>
      <c r="B5" s="1" t="str">
        <f>"0600"</f>
        <v>0600</v>
      </c>
      <c r="C5" s="2" t="s">
        <v>18</v>
      </c>
      <c r="D5" s="2" t="s">
        <v>21</v>
      </c>
      <c r="E5" s="1" t="str">
        <f aca="true" t="shared" si="1" ref="E5:E10">"02"</f>
        <v>02</v>
      </c>
      <c r="F5" s="1">
        <v>10</v>
      </c>
      <c r="G5" s="1" t="s">
        <v>19</v>
      </c>
      <c r="I5" s="1" t="s">
        <v>16</v>
      </c>
      <c r="J5" s="4"/>
      <c r="K5" s="3" t="s">
        <v>20</v>
      </c>
      <c r="L5" s="1">
        <v>2019</v>
      </c>
      <c r="M5" s="1" t="s">
        <v>17</v>
      </c>
    </row>
    <row r="6" spans="1:13" ht="28.5">
      <c r="A6" s="1" t="str">
        <f t="shared" si="0"/>
        <v>2023-02-19</v>
      </c>
      <c r="B6" s="1" t="str">
        <f>"0625"</f>
        <v>0625</v>
      </c>
      <c r="C6" s="2" t="s">
        <v>18</v>
      </c>
      <c r="D6" s="2" t="s">
        <v>23</v>
      </c>
      <c r="E6" s="1" t="str">
        <f t="shared" si="1"/>
        <v>02</v>
      </c>
      <c r="F6" s="1">
        <v>11</v>
      </c>
      <c r="G6" s="1" t="s">
        <v>19</v>
      </c>
      <c r="I6" s="1" t="s">
        <v>16</v>
      </c>
      <c r="J6" s="4"/>
      <c r="K6" s="3" t="s">
        <v>20</v>
      </c>
      <c r="L6" s="1">
        <v>2019</v>
      </c>
      <c r="M6" s="1" t="s">
        <v>17</v>
      </c>
    </row>
    <row r="7" spans="1:13" ht="43.5">
      <c r="A7" s="1" t="str">
        <f t="shared" si="0"/>
        <v>2023-02-19</v>
      </c>
      <c r="B7" s="1" t="str">
        <f>"0650"</f>
        <v>0650</v>
      </c>
      <c r="C7" s="2" t="s">
        <v>24</v>
      </c>
      <c r="D7" s="2" t="s">
        <v>26</v>
      </c>
      <c r="E7" s="1" t="str">
        <f t="shared" si="1"/>
        <v>02</v>
      </c>
      <c r="F7" s="1">
        <v>12</v>
      </c>
      <c r="G7" s="1" t="s">
        <v>19</v>
      </c>
      <c r="I7" s="1" t="s">
        <v>16</v>
      </c>
      <c r="J7" s="4"/>
      <c r="K7" s="3" t="s">
        <v>25</v>
      </c>
      <c r="L7" s="1">
        <v>2018</v>
      </c>
      <c r="M7" s="1" t="s">
        <v>27</v>
      </c>
    </row>
    <row r="8" spans="1:13" ht="87">
      <c r="A8" s="1" t="str">
        <f t="shared" si="0"/>
        <v>2023-02-19</v>
      </c>
      <c r="B8" s="1" t="str">
        <f>"0715"</f>
        <v>0715</v>
      </c>
      <c r="C8" s="2" t="s">
        <v>28</v>
      </c>
      <c r="D8" s="2" t="s">
        <v>30</v>
      </c>
      <c r="E8" s="1" t="str">
        <f t="shared" si="1"/>
        <v>02</v>
      </c>
      <c r="F8" s="1">
        <v>5</v>
      </c>
      <c r="G8" s="1" t="s">
        <v>19</v>
      </c>
      <c r="I8" s="1" t="s">
        <v>16</v>
      </c>
      <c r="J8" s="4"/>
      <c r="K8" s="3" t="s">
        <v>29</v>
      </c>
      <c r="L8" s="1">
        <v>2018</v>
      </c>
      <c r="M8" s="1" t="s">
        <v>17</v>
      </c>
    </row>
    <row r="9" spans="1:13" ht="43.5">
      <c r="A9" s="1" t="str">
        <f t="shared" si="0"/>
        <v>2023-02-19</v>
      </c>
      <c r="B9" s="1" t="str">
        <f>"0730"</f>
        <v>0730</v>
      </c>
      <c r="C9" s="2" t="s">
        <v>31</v>
      </c>
      <c r="E9" s="1" t="str">
        <f t="shared" si="1"/>
        <v>02</v>
      </c>
      <c r="F9" s="1">
        <v>1</v>
      </c>
      <c r="G9" s="1" t="s">
        <v>19</v>
      </c>
      <c r="I9" s="1" t="s">
        <v>16</v>
      </c>
      <c r="J9" s="4"/>
      <c r="K9" s="3" t="s">
        <v>32</v>
      </c>
      <c r="L9" s="1">
        <v>2011</v>
      </c>
      <c r="M9" s="1" t="s">
        <v>17</v>
      </c>
    </row>
    <row r="10" spans="1:13" ht="72">
      <c r="A10" s="1" t="str">
        <f t="shared" si="0"/>
        <v>2023-02-19</v>
      </c>
      <c r="B10" s="1" t="str">
        <f>"0755"</f>
        <v>0755</v>
      </c>
      <c r="C10" s="2" t="s">
        <v>33</v>
      </c>
      <c r="D10" s="2" t="s">
        <v>35</v>
      </c>
      <c r="E10" s="1" t="str">
        <f t="shared" si="1"/>
        <v>02</v>
      </c>
      <c r="F10" s="1">
        <v>19</v>
      </c>
      <c r="G10" s="1" t="s">
        <v>19</v>
      </c>
      <c r="I10" s="1" t="s">
        <v>16</v>
      </c>
      <c r="J10" s="4"/>
      <c r="K10" s="3" t="s">
        <v>34</v>
      </c>
      <c r="L10" s="1">
        <v>2020</v>
      </c>
      <c r="M10" s="1" t="s">
        <v>27</v>
      </c>
    </row>
    <row r="11" spans="1:13" ht="57.75">
      <c r="A11" s="1" t="str">
        <f t="shared" si="0"/>
        <v>2023-02-19</v>
      </c>
      <c r="B11" s="1" t="str">
        <f>"0805"</f>
        <v>0805</v>
      </c>
      <c r="C11" s="2" t="s">
        <v>36</v>
      </c>
      <c r="D11" s="2" t="s">
        <v>38</v>
      </c>
      <c r="E11" s="1" t="str">
        <f>"01"</f>
        <v>01</v>
      </c>
      <c r="F11" s="1">
        <v>39</v>
      </c>
      <c r="G11" s="1" t="s">
        <v>19</v>
      </c>
      <c r="I11" s="1" t="s">
        <v>16</v>
      </c>
      <c r="J11" s="4"/>
      <c r="K11" s="3" t="s">
        <v>37</v>
      </c>
      <c r="L11" s="1">
        <v>2020</v>
      </c>
      <c r="M11" s="1" t="s">
        <v>27</v>
      </c>
    </row>
    <row r="12" spans="1:13" ht="43.5">
      <c r="A12" s="1" t="str">
        <f t="shared" si="0"/>
        <v>2023-02-19</v>
      </c>
      <c r="B12" s="1" t="str">
        <f>"0815"</f>
        <v>0815</v>
      </c>
      <c r="C12" s="2" t="s">
        <v>39</v>
      </c>
      <c r="D12" s="2" t="s">
        <v>41</v>
      </c>
      <c r="E12" s="1" t="str">
        <f>"01"</f>
        <v>01</v>
      </c>
      <c r="F12" s="1">
        <v>1</v>
      </c>
      <c r="G12" s="1" t="s">
        <v>19</v>
      </c>
      <c r="I12" s="1" t="s">
        <v>16</v>
      </c>
      <c r="J12" s="4"/>
      <c r="K12" s="3" t="s">
        <v>40</v>
      </c>
      <c r="L12" s="1">
        <v>2020</v>
      </c>
      <c r="M12" s="1" t="s">
        <v>42</v>
      </c>
    </row>
    <row r="13" spans="1:14" ht="43.5">
      <c r="A13" s="1" t="str">
        <f t="shared" si="0"/>
        <v>2023-02-19</v>
      </c>
      <c r="B13" s="1" t="str">
        <f>"0820"</f>
        <v>0820</v>
      </c>
      <c r="C13" s="2" t="s">
        <v>43</v>
      </c>
      <c r="D13" s="2" t="s">
        <v>45</v>
      </c>
      <c r="E13" s="1" t="str">
        <f>"02"</f>
        <v>02</v>
      </c>
      <c r="F13" s="1">
        <v>20</v>
      </c>
      <c r="G13" s="1" t="s">
        <v>14</v>
      </c>
      <c r="I13" s="1" t="s">
        <v>16</v>
      </c>
      <c r="J13" s="4"/>
      <c r="K13" s="3" t="s">
        <v>44</v>
      </c>
      <c r="L13" s="1">
        <v>1987</v>
      </c>
      <c r="M13" s="1" t="s">
        <v>46</v>
      </c>
      <c r="N13" s="1" t="s">
        <v>22</v>
      </c>
    </row>
    <row r="14" spans="1:13" ht="57.75">
      <c r="A14" s="1" t="str">
        <f t="shared" si="0"/>
        <v>2023-02-19</v>
      </c>
      <c r="B14" s="1" t="str">
        <f>"0845"</f>
        <v>0845</v>
      </c>
      <c r="C14" s="2" t="s">
        <v>47</v>
      </c>
      <c r="D14" s="2" t="s">
        <v>50</v>
      </c>
      <c r="E14" s="1" t="str">
        <f>"02"</f>
        <v>02</v>
      </c>
      <c r="F14" s="1">
        <v>5</v>
      </c>
      <c r="G14" s="1" t="s">
        <v>14</v>
      </c>
      <c r="H14" s="1" t="s">
        <v>48</v>
      </c>
      <c r="I14" s="1" t="s">
        <v>16</v>
      </c>
      <c r="J14" s="4"/>
      <c r="K14" s="3" t="s">
        <v>49</v>
      </c>
      <c r="L14" s="1">
        <v>2014</v>
      </c>
      <c r="M14" s="1" t="s">
        <v>17</v>
      </c>
    </row>
    <row r="15" spans="1:13" ht="57.75">
      <c r="A15" s="1" t="str">
        <f t="shared" si="0"/>
        <v>2023-02-19</v>
      </c>
      <c r="B15" s="1" t="str">
        <f>"0910"</f>
        <v>0910</v>
      </c>
      <c r="C15" s="2" t="s">
        <v>47</v>
      </c>
      <c r="D15" s="2" t="s">
        <v>52</v>
      </c>
      <c r="E15" s="1" t="str">
        <f>"02"</f>
        <v>02</v>
      </c>
      <c r="F15" s="1">
        <v>6</v>
      </c>
      <c r="G15" s="1" t="s">
        <v>14</v>
      </c>
      <c r="H15" s="1" t="s">
        <v>48</v>
      </c>
      <c r="I15" s="1" t="s">
        <v>16</v>
      </c>
      <c r="J15" s="4"/>
      <c r="K15" s="3" t="s">
        <v>51</v>
      </c>
      <c r="L15" s="1">
        <v>2014</v>
      </c>
      <c r="M15" s="1" t="s">
        <v>17</v>
      </c>
    </row>
    <row r="16" spans="1:13" ht="43.5">
      <c r="A16" s="1" t="str">
        <f t="shared" si="0"/>
        <v>2023-02-19</v>
      </c>
      <c r="B16" s="1" t="str">
        <f>"0935"</f>
        <v>0935</v>
      </c>
      <c r="C16" s="2" t="s">
        <v>53</v>
      </c>
      <c r="D16" s="2" t="s">
        <v>55</v>
      </c>
      <c r="E16" s="1" t="str">
        <f>"03"</f>
        <v>03</v>
      </c>
      <c r="F16" s="1">
        <v>8</v>
      </c>
      <c r="G16" s="1" t="s">
        <v>19</v>
      </c>
      <c r="I16" s="1" t="s">
        <v>16</v>
      </c>
      <c r="J16" s="4"/>
      <c r="K16" s="3" t="s">
        <v>54</v>
      </c>
      <c r="L16" s="1">
        <v>2019</v>
      </c>
      <c r="M16" s="1" t="s">
        <v>27</v>
      </c>
    </row>
    <row r="17" spans="1:14" ht="28.5">
      <c r="A17" s="7" t="str">
        <f t="shared" si="0"/>
        <v>2023-02-19</v>
      </c>
      <c r="B17" s="7" t="str">
        <f>"1000"</f>
        <v>1000</v>
      </c>
      <c r="C17" s="8" t="s">
        <v>56</v>
      </c>
      <c r="D17" s="8" t="s">
        <v>59</v>
      </c>
      <c r="E17" s="7" t="str">
        <f>"2022"</f>
        <v>2022</v>
      </c>
      <c r="F17" s="7">
        <v>1</v>
      </c>
      <c r="G17" s="7" t="s">
        <v>57</v>
      </c>
      <c r="H17" s="7"/>
      <c r="I17" s="7" t="s">
        <v>16</v>
      </c>
      <c r="J17" s="5" t="s">
        <v>447</v>
      </c>
      <c r="K17" s="6" t="s">
        <v>58</v>
      </c>
      <c r="L17" s="7">
        <v>2022</v>
      </c>
      <c r="M17" s="7" t="s">
        <v>17</v>
      </c>
      <c r="N17" s="7"/>
    </row>
    <row r="18" spans="1:14" ht="28.5">
      <c r="A18" s="7" t="str">
        <f t="shared" si="0"/>
        <v>2023-02-19</v>
      </c>
      <c r="B18" s="7" t="str">
        <f>"1120"</f>
        <v>1120</v>
      </c>
      <c r="C18" s="8" t="s">
        <v>56</v>
      </c>
      <c r="D18" s="8" t="s">
        <v>61</v>
      </c>
      <c r="E18" s="7" t="str">
        <f>"2022"</f>
        <v>2022</v>
      </c>
      <c r="F18" s="7">
        <v>2</v>
      </c>
      <c r="G18" s="7" t="s">
        <v>57</v>
      </c>
      <c r="H18" s="7"/>
      <c r="I18" s="7" t="s">
        <v>16</v>
      </c>
      <c r="J18" s="5" t="s">
        <v>447</v>
      </c>
      <c r="K18" s="6" t="s">
        <v>60</v>
      </c>
      <c r="L18" s="7">
        <v>2022</v>
      </c>
      <c r="M18" s="7" t="s">
        <v>17</v>
      </c>
      <c r="N18" s="7"/>
    </row>
    <row r="19" spans="1:14" ht="28.5">
      <c r="A19" s="7" t="str">
        <f t="shared" si="0"/>
        <v>2023-02-19</v>
      </c>
      <c r="B19" s="7" t="str">
        <f>"1320"</f>
        <v>1320</v>
      </c>
      <c r="C19" s="8" t="s">
        <v>62</v>
      </c>
      <c r="D19" s="8"/>
      <c r="E19" s="7" t="str">
        <f>"2022"</f>
        <v>2022</v>
      </c>
      <c r="F19" s="7">
        <v>14</v>
      </c>
      <c r="G19" s="7" t="s">
        <v>57</v>
      </c>
      <c r="H19" s="7"/>
      <c r="I19" s="7" t="s">
        <v>16</v>
      </c>
      <c r="J19" s="5" t="s">
        <v>448</v>
      </c>
      <c r="K19" s="6" t="s">
        <v>63</v>
      </c>
      <c r="L19" s="7">
        <v>2022</v>
      </c>
      <c r="M19" s="7" t="s">
        <v>17</v>
      </c>
      <c r="N19" s="7"/>
    </row>
    <row r="20" spans="1:13" ht="28.5">
      <c r="A20" s="1" t="str">
        <f t="shared" si="0"/>
        <v>2023-02-19</v>
      </c>
      <c r="B20" s="1" t="str">
        <f>"1345"</f>
        <v>1345</v>
      </c>
      <c r="C20" s="2" t="s">
        <v>64</v>
      </c>
      <c r="D20" s="2" t="s">
        <v>66</v>
      </c>
      <c r="E20" s="1" t="str">
        <f>"01"</f>
        <v>01</v>
      </c>
      <c r="F20" s="1">
        <v>18</v>
      </c>
      <c r="G20" s="1" t="s">
        <v>19</v>
      </c>
      <c r="I20" s="1" t="s">
        <v>16</v>
      </c>
      <c r="J20" s="4"/>
      <c r="K20" s="3" t="s">
        <v>65</v>
      </c>
      <c r="L20" s="1">
        <v>0</v>
      </c>
      <c r="M20" s="1" t="s">
        <v>17</v>
      </c>
    </row>
    <row r="21" spans="1:14" ht="72">
      <c r="A21" s="7" t="str">
        <f t="shared" si="0"/>
        <v>2023-02-19</v>
      </c>
      <c r="B21" s="7" t="str">
        <f>"1350"</f>
        <v>1350</v>
      </c>
      <c r="C21" s="8" t="s">
        <v>67</v>
      </c>
      <c r="D21" s="8"/>
      <c r="E21" s="7" t="str">
        <f>"0"</f>
        <v>0</v>
      </c>
      <c r="F21" s="7">
        <v>0</v>
      </c>
      <c r="G21" s="7" t="s">
        <v>19</v>
      </c>
      <c r="H21" s="7"/>
      <c r="I21" s="7" t="s">
        <v>16</v>
      </c>
      <c r="J21" s="5" t="s">
        <v>459</v>
      </c>
      <c r="K21" s="6" t="s">
        <v>68</v>
      </c>
      <c r="L21" s="7">
        <v>2015</v>
      </c>
      <c r="M21" s="7" t="s">
        <v>17</v>
      </c>
      <c r="N21" s="7"/>
    </row>
    <row r="22" spans="1:14" ht="57.75">
      <c r="A22" s="7" t="str">
        <f t="shared" si="0"/>
        <v>2023-02-19</v>
      </c>
      <c r="B22" s="7" t="str">
        <f>"1415"</f>
        <v>1415</v>
      </c>
      <c r="C22" s="8" t="s">
        <v>69</v>
      </c>
      <c r="D22" s="8"/>
      <c r="E22" s="7" t="str">
        <f>"2022"</f>
        <v>2022</v>
      </c>
      <c r="F22" s="7">
        <v>9</v>
      </c>
      <c r="G22" s="7" t="s">
        <v>57</v>
      </c>
      <c r="H22" s="7"/>
      <c r="I22" s="7" t="s">
        <v>16</v>
      </c>
      <c r="J22" s="5" t="s">
        <v>449</v>
      </c>
      <c r="K22" s="6" t="s">
        <v>70</v>
      </c>
      <c r="L22" s="7">
        <v>2022</v>
      </c>
      <c r="M22" s="7" t="s">
        <v>17</v>
      </c>
      <c r="N22" s="7"/>
    </row>
    <row r="23" spans="1:14" ht="57.75">
      <c r="A23" s="7" t="str">
        <f t="shared" si="0"/>
        <v>2023-02-19</v>
      </c>
      <c r="B23" s="7" t="str">
        <f>"1445"</f>
        <v>1445</v>
      </c>
      <c r="C23" s="8" t="s">
        <v>69</v>
      </c>
      <c r="D23" s="8"/>
      <c r="E23" s="7" t="str">
        <f>"2022"</f>
        <v>2022</v>
      </c>
      <c r="F23" s="7">
        <v>10</v>
      </c>
      <c r="G23" s="7" t="s">
        <v>57</v>
      </c>
      <c r="H23" s="7"/>
      <c r="I23" s="7" t="s">
        <v>16</v>
      </c>
      <c r="J23" s="5" t="s">
        <v>449</v>
      </c>
      <c r="K23" s="6" t="s">
        <v>70</v>
      </c>
      <c r="L23" s="7">
        <v>2022</v>
      </c>
      <c r="M23" s="7" t="s">
        <v>17</v>
      </c>
      <c r="N23" s="7"/>
    </row>
    <row r="24" spans="1:14" ht="28.5">
      <c r="A24" s="7" t="str">
        <f t="shared" si="0"/>
        <v>2023-02-19</v>
      </c>
      <c r="B24" s="7" t="str">
        <f>"1515"</f>
        <v>1515</v>
      </c>
      <c r="C24" s="8" t="s">
        <v>71</v>
      </c>
      <c r="D24" s="8"/>
      <c r="E24" s="7" t="str">
        <f>"2022"</f>
        <v>2022</v>
      </c>
      <c r="F24" s="7">
        <v>14</v>
      </c>
      <c r="G24" s="7" t="s">
        <v>57</v>
      </c>
      <c r="H24" s="7"/>
      <c r="I24" s="7"/>
      <c r="J24" s="5" t="s">
        <v>450</v>
      </c>
      <c r="K24" s="6" t="s">
        <v>72</v>
      </c>
      <c r="L24" s="7">
        <v>2022</v>
      </c>
      <c r="M24" s="7" t="s">
        <v>17</v>
      </c>
      <c r="N24" s="7"/>
    </row>
    <row r="25" spans="1:14" ht="28.5">
      <c r="A25" s="7" t="str">
        <f t="shared" si="0"/>
        <v>2023-02-19</v>
      </c>
      <c r="B25" s="7" t="str">
        <f>"1630"</f>
        <v>1630</v>
      </c>
      <c r="C25" s="8" t="s">
        <v>73</v>
      </c>
      <c r="D25" s="8" t="s">
        <v>75</v>
      </c>
      <c r="E25" s="7" t="str">
        <f>"2022"</f>
        <v>2022</v>
      </c>
      <c r="F25" s="7">
        <v>6</v>
      </c>
      <c r="G25" s="7" t="s">
        <v>57</v>
      </c>
      <c r="H25" s="7"/>
      <c r="I25" s="7"/>
      <c r="J25" s="5" t="s">
        <v>451</v>
      </c>
      <c r="K25" s="6" t="s">
        <v>74</v>
      </c>
      <c r="L25" s="7">
        <v>2022</v>
      </c>
      <c r="M25" s="7" t="s">
        <v>17</v>
      </c>
      <c r="N25" s="7"/>
    </row>
    <row r="26" spans="1:13" ht="72">
      <c r="A26" s="1" t="str">
        <f t="shared" si="0"/>
        <v>2023-02-19</v>
      </c>
      <c r="B26" s="1" t="str">
        <f>"1800"</f>
        <v>1800</v>
      </c>
      <c r="C26" s="2" t="s">
        <v>76</v>
      </c>
      <c r="D26" s="2" t="s">
        <v>78</v>
      </c>
      <c r="E26" s="1" t="str">
        <f>"02"</f>
        <v>02</v>
      </c>
      <c r="F26" s="1">
        <v>0</v>
      </c>
      <c r="G26" s="1" t="s">
        <v>14</v>
      </c>
      <c r="I26" s="1" t="s">
        <v>16</v>
      </c>
      <c r="J26" s="4"/>
      <c r="K26" s="3" t="s">
        <v>77</v>
      </c>
      <c r="L26" s="1">
        <v>2017</v>
      </c>
      <c r="M26" s="1" t="s">
        <v>17</v>
      </c>
    </row>
    <row r="27" spans="1:13" ht="57.75">
      <c r="A27" s="1" t="str">
        <f t="shared" si="0"/>
        <v>2023-02-19</v>
      </c>
      <c r="B27" s="1" t="str">
        <f>"1830"</f>
        <v>1830</v>
      </c>
      <c r="C27" s="2" t="s">
        <v>79</v>
      </c>
      <c r="E27" s="1" t="str">
        <f>"2023"</f>
        <v>2023</v>
      </c>
      <c r="F27" s="1">
        <v>29</v>
      </c>
      <c r="G27" s="1" t="s">
        <v>57</v>
      </c>
      <c r="I27" s="1" t="s">
        <v>16</v>
      </c>
      <c r="J27" s="4"/>
      <c r="K27" s="3" t="s">
        <v>80</v>
      </c>
      <c r="L27" s="1">
        <v>2023</v>
      </c>
      <c r="M27" s="1" t="s">
        <v>17</v>
      </c>
    </row>
    <row r="28" spans="1:14" ht="72">
      <c r="A28" s="7" t="str">
        <f t="shared" si="0"/>
        <v>2023-02-19</v>
      </c>
      <c r="B28" s="7" t="str">
        <f>"1840"</f>
        <v>1840</v>
      </c>
      <c r="C28" s="8" t="s">
        <v>81</v>
      </c>
      <c r="D28" s="8" t="s">
        <v>83</v>
      </c>
      <c r="E28" s="7" t="str">
        <f>"01"</f>
        <v>01</v>
      </c>
      <c r="F28" s="7">
        <v>3</v>
      </c>
      <c r="G28" s="7" t="s">
        <v>14</v>
      </c>
      <c r="H28" s="7" t="s">
        <v>48</v>
      </c>
      <c r="I28" s="7" t="s">
        <v>16</v>
      </c>
      <c r="J28" s="5" t="s">
        <v>442</v>
      </c>
      <c r="K28" s="6" t="s">
        <v>82</v>
      </c>
      <c r="L28" s="7">
        <v>2016</v>
      </c>
      <c r="M28" s="7" t="s">
        <v>42</v>
      </c>
      <c r="N28" s="7" t="s">
        <v>22</v>
      </c>
    </row>
    <row r="29" spans="1:14" ht="72">
      <c r="A29" s="7" t="str">
        <f t="shared" si="0"/>
        <v>2023-02-19</v>
      </c>
      <c r="B29" s="7" t="str">
        <f>"1940"</f>
        <v>1940</v>
      </c>
      <c r="C29" s="8" t="s">
        <v>84</v>
      </c>
      <c r="D29" s="8" t="s">
        <v>87</v>
      </c>
      <c r="E29" s="7" t="str">
        <f>"01"</f>
        <v>01</v>
      </c>
      <c r="F29" s="7">
        <v>4</v>
      </c>
      <c r="G29" s="7" t="s">
        <v>85</v>
      </c>
      <c r="H29" s="7"/>
      <c r="I29" s="7"/>
      <c r="J29" s="5" t="s">
        <v>452</v>
      </c>
      <c r="K29" s="6" t="s">
        <v>86</v>
      </c>
      <c r="L29" s="7">
        <v>2022</v>
      </c>
      <c r="M29" s="7" t="s">
        <v>42</v>
      </c>
      <c r="N29" s="7"/>
    </row>
    <row r="30" spans="1:14" ht="72">
      <c r="A30" s="7" t="str">
        <f t="shared" si="0"/>
        <v>2023-02-19</v>
      </c>
      <c r="B30" s="7" t="str">
        <f>"2040"</f>
        <v>2040</v>
      </c>
      <c r="C30" s="8" t="s">
        <v>88</v>
      </c>
      <c r="D30" s="8"/>
      <c r="E30" s="7" t="str">
        <f>" "</f>
        <v> </v>
      </c>
      <c r="F30" s="7">
        <v>0</v>
      </c>
      <c r="G30" s="7" t="s">
        <v>14</v>
      </c>
      <c r="H30" s="7" t="s">
        <v>89</v>
      </c>
      <c r="I30" s="7"/>
      <c r="J30" s="5" t="s">
        <v>453</v>
      </c>
      <c r="K30" s="6" t="s">
        <v>418</v>
      </c>
      <c r="L30" s="7">
        <v>2008</v>
      </c>
      <c r="M30" s="7" t="s">
        <v>91</v>
      </c>
      <c r="N30" s="7"/>
    </row>
    <row r="31" spans="1:14" ht="87">
      <c r="A31" s="7" t="str">
        <f t="shared" si="0"/>
        <v>2023-02-19</v>
      </c>
      <c r="B31" s="7" t="str">
        <f>"2230"</f>
        <v>2230</v>
      </c>
      <c r="C31" s="8" t="s">
        <v>92</v>
      </c>
      <c r="D31" s="8" t="s">
        <v>90</v>
      </c>
      <c r="E31" s="7" t="str">
        <f>" "</f>
        <v> </v>
      </c>
      <c r="F31" s="7">
        <v>0</v>
      </c>
      <c r="G31" s="7" t="s">
        <v>85</v>
      </c>
      <c r="H31" s="7" t="s">
        <v>93</v>
      </c>
      <c r="I31" s="7"/>
      <c r="J31" s="5" t="s">
        <v>454</v>
      </c>
      <c r="K31" s="6" t="s">
        <v>94</v>
      </c>
      <c r="L31" s="7">
        <v>2020</v>
      </c>
      <c r="M31" s="7" t="s">
        <v>95</v>
      </c>
      <c r="N31" s="7" t="s">
        <v>22</v>
      </c>
    </row>
    <row r="32" spans="1:14" ht="72">
      <c r="A32" s="1" t="str">
        <f t="shared" si="0"/>
        <v>2023-02-19</v>
      </c>
      <c r="B32" s="1" t="str">
        <f>"2400"</f>
        <v>2400</v>
      </c>
      <c r="C32" s="2" t="s">
        <v>96</v>
      </c>
      <c r="E32" s="1" t="str">
        <f>"01"</f>
        <v>01</v>
      </c>
      <c r="F32" s="1">
        <v>13</v>
      </c>
      <c r="G32" s="1" t="s">
        <v>85</v>
      </c>
      <c r="H32" s="1" t="s">
        <v>97</v>
      </c>
      <c r="I32" s="1" t="s">
        <v>16</v>
      </c>
      <c r="J32" s="4"/>
      <c r="K32" s="3" t="s">
        <v>98</v>
      </c>
      <c r="L32" s="1">
        <v>2020</v>
      </c>
      <c r="M32" s="1" t="s">
        <v>27</v>
      </c>
      <c r="N32" s="1" t="s">
        <v>22</v>
      </c>
    </row>
    <row r="33" spans="1:13" ht="57.75">
      <c r="A33" s="1" t="str">
        <f t="shared" si="0"/>
        <v>2023-02-19</v>
      </c>
      <c r="B33" s="1" t="str">
        <f>"2425"</f>
        <v>2425</v>
      </c>
      <c r="C33" s="2" t="s">
        <v>99</v>
      </c>
      <c r="D33" s="2" t="s">
        <v>101</v>
      </c>
      <c r="E33" s="1" t="str">
        <f>"02"</f>
        <v>02</v>
      </c>
      <c r="F33" s="1">
        <v>6</v>
      </c>
      <c r="G33" s="1" t="s">
        <v>19</v>
      </c>
      <c r="I33" s="1" t="s">
        <v>16</v>
      </c>
      <c r="J33" s="4"/>
      <c r="K33" s="3" t="s">
        <v>100</v>
      </c>
      <c r="L33" s="1">
        <v>2020</v>
      </c>
      <c r="M33" s="1" t="s">
        <v>17</v>
      </c>
    </row>
    <row r="34" spans="1:13" ht="57.75">
      <c r="A34" s="1" t="str">
        <f t="shared" si="0"/>
        <v>2023-02-19</v>
      </c>
      <c r="B34" s="1" t="str">
        <f>"2500"</f>
        <v>2500</v>
      </c>
      <c r="C34" s="2" t="s">
        <v>13</v>
      </c>
      <c r="E34" s="1" t="str">
        <f>"03"</f>
        <v>03</v>
      </c>
      <c r="F34" s="1">
        <v>18</v>
      </c>
      <c r="G34" s="1" t="s">
        <v>14</v>
      </c>
      <c r="I34" s="1" t="s">
        <v>16</v>
      </c>
      <c r="J34" s="4"/>
      <c r="K34" s="3" t="s">
        <v>15</v>
      </c>
      <c r="L34" s="1">
        <v>2012</v>
      </c>
      <c r="M34" s="1" t="s">
        <v>17</v>
      </c>
    </row>
    <row r="35" spans="1:13" ht="57.75">
      <c r="A35" s="1" t="str">
        <f t="shared" si="0"/>
        <v>2023-02-19</v>
      </c>
      <c r="B35" s="1" t="str">
        <f>"2600"</f>
        <v>2600</v>
      </c>
      <c r="C35" s="2" t="s">
        <v>13</v>
      </c>
      <c r="E35" s="1" t="str">
        <f>"03"</f>
        <v>03</v>
      </c>
      <c r="F35" s="1">
        <v>18</v>
      </c>
      <c r="G35" s="1" t="s">
        <v>14</v>
      </c>
      <c r="I35" s="1" t="s">
        <v>16</v>
      </c>
      <c r="J35" s="4"/>
      <c r="K35" s="3" t="s">
        <v>15</v>
      </c>
      <c r="L35" s="1">
        <v>2012</v>
      </c>
      <c r="M35" s="1" t="s">
        <v>17</v>
      </c>
    </row>
    <row r="36" spans="1:13" ht="57.75">
      <c r="A36" s="1" t="str">
        <f t="shared" si="0"/>
        <v>2023-02-19</v>
      </c>
      <c r="B36" s="1" t="str">
        <f>"2700"</f>
        <v>2700</v>
      </c>
      <c r="C36" s="2" t="s">
        <v>13</v>
      </c>
      <c r="E36" s="1" t="str">
        <f>"03"</f>
        <v>03</v>
      </c>
      <c r="F36" s="1">
        <v>18</v>
      </c>
      <c r="G36" s="1" t="s">
        <v>14</v>
      </c>
      <c r="I36" s="1" t="s">
        <v>16</v>
      </c>
      <c r="J36" s="4"/>
      <c r="K36" s="3" t="s">
        <v>15</v>
      </c>
      <c r="L36" s="1">
        <v>2012</v>
      </c>
      <c r="M36" s="1" t="s">
        <v>17</v>
      </c>
    </row>
    <row r="37" spans="1:13" ht="57.75">
      <c r="A37" s="1" t="str">
        <f t="shared" si="0"/>
        <v>2023-02-19</v>
      </c>
      <c r="B37" s="1" t="str">
        <f>"2800"</f>
        <v>2800</v>
      </c>
      <c r="C37" s="2" t="s">
        <v>13</v>
      </c>
      <c r="E37" s="1" t="str">
        <f>"03"</f>
        <v>03</v>
      </c>
      <c r="F37" s="1">
        <v>18</v>
      </c>
      <c r="G37" s="1" t="s">
        <v>14</v>
      </c>
      <c r="I37" s="1" t="s">
        <v>16</v>
      </c>
      <c r="J37" s="4"/>
      <c r="K37" s="3" t="s">
        <v>15</v>
      </c>
      <c r="L37" s="1">
        <v>2012</v>
      </c>
      <c r="M37" s="1" t="s">
        <v>17</v>
      </c>
    </row>
    <row r="38" spans="1:13" ht="57.75">
      <c r="A38" s="1" t="str">
        <f aca="true" t="shared" si="2" ref="A38:A79">"2023-02-20"</f>
        <v>2023-02-20</v>
      </c>
      <c r="B38" s="1" t="str">
        <f>"0500"</f>
        <v>0500</v>
      </c>
      <c r="C38" s="2" t="s">
        <v>13</v>
      </c>
      <c r="E38" s="1" t="str">
        <f>"03"</f>
        <v>03</v>
      </c>
      <c r="F38" s="1">
        <v>18</v>
      </c>
      <c r="G38" s="1" t="s">
        <v>14</v>
      </c>
      <c r="I38" s="1" t="s">
        <v>16</v>
      </c>
      <c r="J38" s="4"/>
      <c r="K38" s="3" t="s">
        <v>15</v>
      </c>
      <c r="L38" s="1">
        <v>2012</v>
      </c>
      <c r="M38" s="1" t="s">
        <v>17</v>
      </c>
    </row>
    <row r="39" spans="1:13" ht="28.5">
      <c r="A39" s="1" t="str">
        <f t="shared" si="2"/>
        <v>2023-02-20</v>
      </c>
      <c r="B39" s="1" t="str">
        <f>"0600"</f>
        <v>0600</v>
      </c>
      <c r="C39" s="2" t="s">
        <v>18</v>
      </c>
      <c r="D39" s="2" t="s">
        <v>102</v>
      </c>
      <c r="E39" s="1" t="str">
        <f aca="true" t="shared" si="3" ref="E39:E44">"02"</f>
        <v>02</v>
      </c>
      <c r="F39" s="1">
        <v>12</v>
      </c>
      <c r="G39" s="1" t="s">
        <v>14</v>
      </c>
      <c r="I39" s="1" t="s">
        <v>16</v>
      </c>
      <c r="J39" s="4"/>
      <c r="K39" s="3" t="s">
        <v>20</v>
      </c>
      <c r="L39" s="1">
        <v>2019</v>
      </c>
      <c r="M39" s="1" t="s">
        <v>17</v>
      </c>
    </row>
    <row r="40" spans="1:13" ht="28.5">
      <c r="A40" s="1" t="str">
        <f t="shared" si="2"/>
        <v>2023-02-20</v>
      </c>
      <c r="B40" s="1" t="str">
        <f>"0625"</f>
        <v>0625</v>
      </c>
      <c r="C40" s="2" t="s">
        <v>18</v>
      </c>
      <c r="D40" s="2" t="s">
        <v>103</v>
      </c>
      <c r="E40" s="1" t="str">
        <f t="shared" si="3"/>
        <v>02</v>
      </c>
      <c r="F40" s="1">
        <v>13</v>
      </c>
      <c r="G40" s="1" t="s">
        <v>19</v>
      </c>
      <c r="I40" s="1" t="s">
        <v>16</v>
      </c>
      <c r="J40" s="4"/>
      <c r="K40" s="3" t="s">
        <v>20</v>
      </c>
      <c r="L40" s="1">
        <v>2019</v>
      </c>
      <c r="M40" s="1" t="s">
        <v>17</v>
      </c>
    </row>
    <row r="41" spans="1:13" ht="57.75">
      <c r="A41" s="1" t="str">
        <f t="shared" si="2"/>
        <v>2023-02-20</v>
      </c>
      <c r="B41" s="1" t="str">
        <f>"0650"</f>
        <v>0650</v>
      </c>
      <c r="C41" s="2" t="s">
        <v>24</v>
      </c>
      <c r="D41" s="2" t="s">
        <v>419</v>
      </c>
      <c r="E41" s="1" t="str">
        <f t="shared" si="3"/>
        <v>02</v>
      </c>
      <c r="F41" s="1">
        <v>13</v>
      </c>
      <c r="G41" s="1" t="s">
        <v>19</v>
      </c>
      <c r="I41" s="1" t="s">
        <v>16</v>
      </c>
      <c r="J41" s="4"/>
      <c r="K41" s="3" t="s">
        <v>104</v>
      </c>
      <c r="L41" s="1">
        <v>2018</v>
      </c>
      <c r="M41" s="1" t="s">
        <v>27</v>
      </c>
    </row>
    <row r="42" spans="1:13" ht="72">
      <c r="A42" s="1" t="str">
        <f t="shared" si="2"/>
        <v>2023-02-20</v>
      </c>
      <c r="B42" s="1" t="str">
        <f>"0715"</f>
        <v>0715</v>
      </c>
      <c r="C42" s="2" t="s">
        <v>28</v>
      </c>
      <c r="D42" s="2" t="s">
        <v>106</v>
      </c>
      <c r="E42" s="1" t="str">
        <f t="shared" si="3"/>
        <v>02</v>
      </c>
      <c r="F42" s="1">
        <v>6</v>
      </c>
      <c r="G42" s="1" t="s">
        <v>19</v>
      </c>
      <c r="I42" s="1" t="s">
        <v>16</v>
      </c>
      <c r="J42" s="4"/>
      <c r="K42" s="3" t="s">
        <v>105</v>
      </c>
      <c r="L42" s="1">
        <v>2018</v>
      </c>
      <c r="M42" s="1" t="s">
        <v>17</v>
      </c>
    </row>
    <row r="43" spans="1:13" ht="43.5">
      <c r="A43" s="1" t="str">
        <f t="shared" si="2"/>
        <v>2023-02-20</v>
      </c>
      <c r="B43" s="1" t="str">
        <f>"0730"</f>
        <v>0730</v>
      </c>
      <c r="C43" s="2" t="s">
        <v>31</v>
      </c>
      <c r="E43" s="1" t="str">
        <f t="shared" si="3"/>
        <v>02</v>
      </c>
      <c r="F43" s="1">
        <v>2</v>
      </c>
      <c r="G43" s="1" t="s">
        <v>19</v>
      </c>
      <c r="I43" s="1" t="s">
        <v>16</v>
      </c>
      <c r="J43" s="4"/>
      <c r="K43" s="3" t="s">
        <v>32</v>
      </c>
      <c r="L43" s="1">
        <v>2011</v>
      </c>
      <c r="M43" s="1" t="s">
        <v>17</v>
      </c>
    </row>
    <row r="44" spans="1:13" ht="57.75">
      <c r="A44" s="1" t="str">
        <f t="shared" si="2"/>
        <v>2023-02-20</v>
      </c>
      <c r="B44" s="1" t="str">
        <f>"0755"</f>
        <v>0755</v>
      </c>
      <c r="C44" s="2" t="s">
        <v>33</v>
      </c>
      <c r="D44" s="2" t="s">
        <v>108</v>
      </c>
      <c r="E44" s="1" t="str">
        <f t="shared" si="3"/>
        <v>02</v>
      </c>
      <c r="F44" s="1">
        <v>20</v>
      </c>
      <c r="G44" s="1" t="s">
        <v>19</v>
      </c>
      <c r="I44" s="1" t="s">
        <v>16</v>
      </c>
      <c r="J44" s="4"/>
      <c r="K44" s="3" t="s">
        <v>107</v>
      </c>
      <c r="L44" s="1">
        <v>2020</v>
      </c>
      <c r="M44" s="1" t="s">
        <v>27</v>
      </c>
    </row>
    <row r="45" spans="1:13" ht="57.75">
      <c r="A45" s="1" t="str">
        <f t="shared" si="2"/>
        <v>2023-02-20</v>
      </c>
      <c r="B45" s="1" t="str">
        <f>"0805"</f>
        <v>0805</v>
      </c>
      <c r="C45" s="2" t="s">
        <v>36</v>
      </c>
      <c r="D45" s="2" t="s">
        <v>110</v>
      </c>
      <c r="E45" s="1" t="str">
        <f>"01"</f>
        <v>01</v>
      </c>
      <c r="F45" s="1">
        <v>40</v>
      </c>
      <c r="G45" s="1" t="s">
        <v>19</v>
      </c>
      <c r="I45" s="1" t="s">
        <v>16</v>
      </c>
      <c r="J45" s="4"/>
      <c r="K45" s="3" t="s">
        <v>109</v>
      </c>
      <c r="L45" s="1">
        <v>2020</v>
      </c>
      <c r="M45" s="1" t="s">
        <v>27</v>
      </c>
    </row>
    <row r="46" spans="1:13" ht="57.75">
      <c r="A46" s="1" t="str">
        <f t="shared" si="2"/>
        <v>2023-02-20</v>
      </c>
      <c r="B46" s="1" t="str">
        <f>"0815"</f>
        <v>0815</v>
      </c>
      <c r="C46" s="2" t="s">
        <v>39</v>
      </c>
      <c r="D46" s="2" t="s">
        <v>112</v>
      </c>
      <c r="E46" s="1" t="str">
        <f>"01"</f>
        <v>01</v>
      </c>
      <c r="F46" s="1">
        <v>2</v>
      </c>
      <c r="G46" s="1" t="s">
        <v>19</v>
      </c>
      <c r="I46" s="1" t="s">
        <v>16</v>
      </c>
      <c r="J46" s="4"/>
      <c r="K46" s="3" t="s">
        <v>111</v>
      </c>
      <c r="L46" s="1">
        <v>2020</v>
      </c>
      <c r="M46" s="1" t="s">
        <v>42</v>
      </c>
    </row>
    <row r="47" spans="1:14" ht="43.5">
      <c r="A47" s="1" t="str">
        <f t="shared" si="2"/>
        <v>2023-02-20</v>
      </c>
      <c r="B47" s="1" t="str">
        <f>"0820"</f>
        <v>0820</v>
      </c>
      <c r="C47" s="2" t="s">
        <v>43</v>
      </c>
      <c r="D47" s="2" t="s">
        <v>420</v>
      </c>
      <c r="E47" s="1" t="str">
        <f>"02"</f>
        <v>02</v>
      </c>
      <c r="F47" s="1">
        <v>21</v>
      </c>
      <c r="G47" s="1" t="s">
        <v>14</v>
      </c>
      <c r="I47" s="1" t="s">
        <v>16</v>
      </c>
      <c r="J47" s="4"/>
      <c r="K47" s="3" t="s">
        <v>113</v>
      </c>
      <c r="L47" s="1">
        <v>1987</v>
      </c>
      <c r="M47" s="1" t="s">
        <v>46</v>
      </c>
      <c r="N47" s="1" t="s">
        <v>22</v>
      </c>
    </row>
    <row r="48" spans="1:13" ht="72">
      <c r="A48" s="1" t="str">
        <f t="shared" si="2"/>
        <v>2023-02-20</v>
      </c>
      <c r="B48" s="1" t="str">
        <f>"0845"</f>
        <v>0845</v>
      </c>
      <c r="C48" s="2" t="s">
        <v>47</v>
      </c>
      <c r="D48" s="2" t="s">
        <v>115</v>
      </c>
      <c r="E48" s="1" t="str">
        <f>"02"</f>
        <v>02</v>
      </c>
      <c r="F48" s="1">
        <v>7</v>
      </c>
      <c r="G48" s="1" t="s">
        <v>19</v>
      </c>
      <c r="I48" s="1" t="s">
        <v>16</v>
      </c>
      <c r="J48" s="4"/>
      <c r="K48" s="3" t="s">
        <v>114</v>
      </c>
      <c r="L48" s="1">
        <v>2014</v>
      </c>
      <c r="M48" s="1" t="s">
        <v>17</v>
      </c>
    </row>
    <row r="49" spans="1:13" ht="57.75">
      <c r="A49" s="1" t="str">
        <f t="shared" si="2"/>
        <v>2023-02-20</v>
      </c>
      <c r="B49" s="1" t="str">
        <f>"0910"</f>
        <v>0910</v>
      </c>
      <c r="C49" s="2" t="s">
        <v>47</v>
      </c>
      <c r="D49" s="2" t="s">
        <v>117</v>
      </c>
      <c r="E49" s="1" t="str">
        <f>"02"</f>
        <v>02</v>
      </c>
      <c r="F49" s="1">
        <v>8</v>
      </c>
      <c r="G49" s="1" t="s">
        <v>14</v>
      </c>
      <c r="H49" s="1" t="s">
        <v>48</v>
      </c>
      <c r="I49" s="1" t="s">
        <v>16</v>
      </c>
      <c r="J49" s="4"/>
      <c r="K49" s="3" t="s">
        <v>116</v>
      </c>
      <c r="L49" s="1">
        <v>2014</v>
      </c>
      <c r="M49" s="1" t="s">
        <v>17</v>
      </c>
    </row>
    <row r="50" spans="1:13" ht="72">
      <c r="A50" s="1" t="str">
        <f t="shared" si="2"/>
        <v>2023-02-20</v>
      </c>
      <c r="B50" s="1" t="str">
        <f>"0935"</f>
        <v>0935</v>
      </c>
      <c r="C50" s="2" t="s">
        <v>53</v>
      </c>
      <c r="D50" s="2" t="s">
        <v>119</v>
      </c>
      <c r="E50" s="1" t="str">
        <f>"03"</f>
        <v>03</v>
      </c>
      <c r="F50" s="1">
        <v>9</v>
      </c>
      <c r="G50" s="1" t="s">
        <v>19</v>
      </c>
      <c r="I50" s="1" t="s">
        <v>16</v>
      </c>
      <c r="J50" s="4"/>
      <c r="K50" s="3" t="s">
        <v>118</v>
      </c>
      <c r="L50" s="1">
        <v>2019</v>
      </c>
      <c r="M50" s="1" t="s">
        <v>27</v>
      </c>
    </row>
    <row r="51" spans="1:14" ht="72">
      <c r="A51" s="1" t="str">
        <f t="shared" si="2"/>
        <v>2023-02-20</v>
      </c>
      <c r="B51" s="1" t="str">
        <f>"1000"</f>
        <v>1000</v>
      </c>
      <c r="C51" s="2" t="s">
        <v>81</v>
      </c>
      <c r="D51" s="2" t="s">
        <v>83</v>
      </c>
      <c r="E51" s="1" t="str">
        <f>"01"</f>
        <v>01</v>
      </c>
      <c r="F51" s="1">
        <v>3</v>
      </c>
      <c r="G51" s="1" t="s">
        <v>14</v>
      </c>
      <c r="H51" s="1" t="s">
        <v>48</v>
      </c>
      <c r="I51" s="1" t="s">
        <v>16</v>
      </c>
      <c r="J51" s="4"/>
      <c r="K51" s="3" t="s">
        <v>82</v>
      </c>
      <c r="L51" s="1">
        <v>2016</v>
      </c>
      <c r="M51" s="1" t="s">
        <v>42</v>
      </c>
      <c r="N51" s="1" t="s">
        <v>22</v>
      </c>
    </row>
    <row r="52" spans="1:13" ht="72">
      <c r="A52" s="1" t="str">
        <f t="shared" si="2"/>
        <v>2023-02-20</v>
      </c>
      <c r="B52" s="1" t="str">
        <f>"1100"</f>
        <v>1100</v>
      </c>
      <c r="C52" s="2" t="s">
        <v>84</v>
      </c>
      <c r="D52" s="2" t="s">
        <v>87</v>
      </c>
      <c r="E52" s="1" t="str">
        <f>"01"</f>
        <v>01</v>
      </c>
      <c r="F52" s="1">
        <v>4</v>
      </c>
      <c r="G52" s="1" t="s">
        <v>85</v>
      </c>
      <c r="I52" s="1" t="s">
        <v>16</v>
      </c>
      <c r="J52" s="4"/>
      <c r="K52" s="3" t="s">
        <v>86</v>
      </c>
      <c r="L52" s="1">
        <v>2022</v>
      </c>
      <c r="M52" s="1" t="s">
        <v>42</v>
      </c>
    </row>
    <row r="53" spans="1:13" ht="72">
      <c r="A53" s="1" t="str">
        <f t="shared" si="2"/>
        <v>2023-02-20</v>
      </c>
      <c r="B53" s="1" t="str">
        <f>"1200"</f>
        <v>1200</v>
      </c>
      <c r="C53" s="2" t="s">
        <v>88</v>
      </c>
      <c r="E53" s="1" t="str">
        <f>" "</f>
        <v> </v>
      </c>
      <c r="F53" s="1">
        <v>0</v>
      </c>
      <c r="G53" s="1" t="s">
        <v>14</v>
      </c>
      <c r="H53" s="1" t="s">
        <v>89</v>
      </c>
      <c r="I53" s="1" t="s">
        <v>16</v>
      </c>
      <c r="J53" s="4"/>
      <c r="K53" s="3" t="s">
        <v>418</v>
      </c>
      <c r="L53" s="1">
        <v>2008</v>
      </c>
      <c r="M53" s="1" t="s">
        <v>91</v>
      </c>
    </row>
    <row r="54" spans="1:13" ht="72">
      <c r="A54" s="1" t="str">
        <f t="shared" si="2"/>
        <v>2023-02-20</v>
      </c>
      <c r="B54" s="1" t="str">
        <f>"1345"</f>
        <v>1345</v>
      </c>
      <c r="C54" s="2" t="s">
        <v>76</v>
      </c>
      <c r="D54" s="2" t="s">
        <v>121</v>
      </c>
      <c r="E54" s="1" t="str">
        <f>"02"</f>
        <v>02</v>
      </c>
      <c r="F54" s="1">
        <v>0</v>
      </c>
      <c r="G54" s="1" t="s">
        <v>19</v>
      </c>
      <c r="I54" s="1" t="s">
        <v>16</v>
      </c>
      <c r="J54" s="4"/>
      <c r="K54" s="3" t="s">
        <v>120</v>
      </c>
      <c r="L54" s="1">
        <v>2017</v>
      </c>
      <c r="M54" s="1" t="s">
        <v>17</v>
      </c>
    </row>
    <row r="55" spans="1:13" ht="72">
      <c r="A55" s="1" t="str">
        <f t="shared" si="2"/>
        <v>2023-02-20</v>
      </c>
      <c r="B55" s="1" t="str">
        <f>"1400"</f>
        <v>1400</v>
      </c>
      <c r="C55" s="2" t="s">
        <v>122</v>
      </c>
      <c r="E55" s="1" t="str">
        <f>"04"</f>
        <v>04</v>
      </c>
      <c r="F55" s="1">
        <v>105</v>
      </c>
      <c r="G55" s="1" t="s">
        <v>14</v>
      </c>
      <c r="H55" s="1" t="s">
        <v>123</v>
      </c>
      <c r="I55" s="1" t="s">
        <v>16</v>
      </c>
      <c r="J55" s="4"/>
      <c r="K55" s="3" t="s">
        <v>124</v>
      </c>
      <c r="L55" s="1">
        <v>2022</v>
      </c>
      <c r="M55" s="1" t="s">
        <v>95</v>
      </c>
    </row>
    <row r="56" spans="1:13" ht="72">
      <c r="A56" s="1" t="str">
        <f t="shared" si="2"/>
        <v>2023-02-20</v>
      </c>
      <c r="B56" s="1" t="str">
        <f>"1430"</f>
        <v>1430</v>
      </c>
      <c r="C56" s="2" t="s">
        <v>125</v>
      </c>
      <c r="D56" s="2" t="s">
        <v>127</v>
      </c>
      <c r="E56" s="1" t="str">
        <f>"02"</f>
        <v>02</v>
      </c>
      <c r="F56" s="1">
        <v>76</v>
      </c>
      <c r="G56" s="1" t="s">
        <v>19</v>
      </c>
      <c r="I56" s="1" t="s">
        <v>16</v>
      </c>
      <c r="J56" s="4"/>
      <c r="K56" s="3" t="s">
        <v>126</v>
      </c>
      <c r="L56" s="1">
        <v>0</v>
      </c>
      <c r="M56" s="1" t="s">
        <v>17</v>
      </c>
    </row>
    <row r="57" spans="1:13" ht="57.75">
      <c r="A57" s="1" t="str">
        <f t="shared" si="2"/>
        <v>2023-02-20</v>
      </c>
      <c r="B57" s="1" t="str">
        <f>"1500"</f>
        <v>1500</v>
      </c>
      <c r="C57" s="2" t="s">
        <v>47</v>
      </c>
      <c r="D57" s="2" t="s">
        <v>117</v>
      </c>
      <c r="E57" s="1" t="str">
        <f>"02"</f>
        <v>02</v>
      </c>
      <c r="F57" s="1">
        <v>8</v>
      </c>
      <c r="G57" s="1" t="s">
        <v>14</v>
      </c>
      <c r="H57" s="1" t="s">
        <v>48</v>
      </c>
      <c r="I57" s="1" t="s">
        <v>16</v>
      </c>
      <c r="J57" s="4"/>
      <c r="K57" s="3" t="s">
        <v>116</v>
      </c>
      <c r="L57" s="1">
        <v>2014</v>
      </c>
      <c r="M57" s="1" t="s">
        <v>17</v>
      </c>
    </row>
    <row r="58" spans="1:13" ht="43.5">
      <c r="A58" s="1" t="str">
        <f t="shared" si="2"/>
        <v>2023-02-20</v>
      </c>
      <c r="B58" s="1" t="str">
        <f>"1525"</f>
        <v>1525</v>
      </c>
      <c r="C58" s="2" t="s">
        <v>128</v>
      </c>
      <c r="D58" s="2" t="s">
        <v>128</v>
      </c>
      <c r="E58" s="1" t="str">
        <f>"01"</f>
        <v>01</v>
      </c>
      <c r="F58" s="1">
        <v>5</v>
      </c>
      <c r="G58" s="1" t="s">
        <v>19</v>
      </c>
      <c r="I58" s="1" t="s">
        <v>16</v>
      </c>
      <c r="J58" s="4"/>
      <c r="K58" s="3" t="s">
        <v>129</v>
      </c>
      <c r="L58" s="1">
        <v>0</v>
      </c>
      <c r="M58" s="1" t="s">
        <v>90</v>
      </c>
    </row>
    <row r="59" spans="1:13" ht="57.75">
      <c r="A59" s="1" t="str">
        <f t="shared" si="2"/>
        <v>2023-02-20</v>
      </c>
      <c r="B59" s="1" t="str">
        <f>"1540"</f>
        <v>1540</v>
      </c>
      <c r="C59" s="2" t="s">
        <v>36</v>
      </c>
      <c r="D59" s="2" t="s">
        <v>131</v>
      </c>
      <c r="E59" s="1" t="str">
        <f>"01"</f>
        <v>01</v>
      </c>
      <c r="F59" s="1">
        <v>22</v>
      </c>
      <c r="G59" s="1" t="s">
        <v>19</v>
      </c>
      <c r="I59" s="1" t="s">
        <v>16</v>
      </c>
      <c r="J59" s="4"/>
      <c r="K59" s="3" t="s">
        <v>130</v>
      </c>
      <c r="L59" s="1">
        <v>2020</v>
      </c>
      <c r="M59" s="1" t="s">
        <v>27</v>
      </c>
    </row>
    <row r="60" spans="1:13" ht="72">
      <c r="A60" s="1" t="str">
        <f t="shared" si="2"/>
        <v>2023-02-20</v>
      </c>
      <c r="B60" s="1" t="str">
        <f>"1555"</f>
        <v>1555</v>
      </c>
      <c r="C60" s="2" t="s">
        <v>132</v>
      </c>
      <c r="D60" s="2" t="s">
        <v>134</v>
      </c>
      <c r="E60" s="1" t="str">
        <f>"01"</f>
        <v>01</v>
      </c>
      <c r="F60" s="1">
        <v>5</v>
      </c>
      <c r="G60" s="1" t="s">
        <v>19</v>
      </c>
      <c r="I60" s="1" t="s">
        <v>16</v>
      </c>
      <c r="J60" s="4"/>
      <c r="K60" s="3" t="s">
        <v>133</v>
      </c>
      <c r="L60" s="1">
        <v>2021</v>
      </c>
      <c r="M60" s="1" t="s">
        <v>135</v>
      </c>
    </row>
    <row r="61" spans="1:14" ht="43.5">
      <c r="A61" s="1" t="str">
        <f t="shared" si="2"/>
        <v>2023-02-20</v>
      </c>
      <c r="B61" s="1" t="str">
        <f>"1600"</f>
        <v>1600</v>
      </c>
      <c r="C61" s="2" t="s">
        <v>136</v>
      </c>
      <c r="D61" s="2" t="s">
        <v>138</v>
      </c>
      <c r="E61" s="1" t="str">
        <f>"01"</f>
        <v>01</v>
      </c>
      <c r="F61" s="1">
        <v>3</v>
      </c>
      <c r="G61" s="1" t="s">
        <v>14</v>
      </c>
      <c r="H61" s="1" t="s">
        <v>97</v>
      </c>
      <c r="I61" s="1" t="s">
        <v>16</v>
      </c>
      <c r="J61" s="4"/>
      <c r="K61" s="3" t="s">
        <v>137</v>
      </c>
      <c r="L61" s="1">
        <v>2017</v>
      </c>
      <c r="M61" s="1" t="s">
        <v>17</v>
      </c>
      <c r="N61" s="1" t="s">
        <v>22</v>
      </c>
    </row>
    <row r="62" spans="1:14" ht="72">
      <c r="A62" s="1" t="str">
        <f t="shared" si="2"/>
        <v>2023-02-20</v>
      </c>
      <c r="B62" s="1" t="str">
        <f>"1630"</f>
        <v>1630</v>
      </c>
      <c r="C62" s="2" t="s">
        <v>43</v>
      </c>
      <c r="D62" s="2" t="s">
        <v>140</v>
      </c>
      <c r="E62" s="1" t="str">
        <f>"02"</f>
        <v>02</v>
      </c>
      <c r="F62" s="1">
        <v>26</v>
      </c>
      <c r="G62" s="1" t="s">
        <v>14</v>
      </c>
      <c r="I62" s="1" t="s">
        <v>16</v>
      </c>
      <c r="J62" s="4"/>
      <c r="K62" s="3" t="s">
        <v>139</v>
      </c>
      <c r="L62" s="1">
        <v>1987</v>
      </c>
      <c r="M62" s="1" t="s">
        <v>46</v>
      </c>
      <c r="N62" s="1" t="s">
        <v>22</v>
      </c>
    </row>
    <row r="63" spans="1:13" ht="72">
      <c r="A63" s="1" t="str">
        <f t="shared" si="2"/>
        <v>2023-02-20</v>
      </c>
      <c r="B63" s="1" t="str">
        <f>"1700"</f>
        <v>1700</v>
      </c>
      <c r="C63" s="2" t="s">
        <v>141</v>
      </c>
      <c r="D63" s="2" t="s">
        <v>143</v>
      </c>
      <c r="E63" s="1" t="str">
        <f>"2019"</f>
        <v>2019</v>
      </c>
      <c r="F63" s="1">
        <v>18</v>
      </c>
      <c r="G63" s="1" t="s">
        <v>14</v>
      </c>
      <c r="I63" s="1" t="s">
        <v>16</v>
      </c>
      <c r="J63" s="4"/>
      <c r="K63" s="3" t="s">
        <v>142</v>
      </c>
      <c r="L63" s="1">
        <v>2019</v>
      </c>
      <c r="M63" s="1" t="s">
        <v>17</v>
      </c>
    </row>
    <row r="64" spans="1:13" ht="87">
      <c r="A64" s="1" t="str">
        <f t="shared" si="2"/>
        <v>2023-02-20</v>
      </c>
      <c r="B64" s="1" t="str">
        <f>"1715"</f>
        <v>1715</v>
      </c>
      <c r="C64" s="2" t="s">
        <v>141</v>
      </c>
      <c r="D64" s="2" t="s">
        <v>145</v>
      </c>
      <c r="E64" s="1" t="str">
        <f>"2019"</f>
        <v>2019</v>
      </c>
      <c r="F64" s="1">
        <v>19</v>
      </c>
      <c r="G64" s="1" t="s">
        <v>14</v>
      </c>
      <c r="H64" s="1" t="s">
        <v>97</v>
      </c>
      <c r="I64" s="1" t="s">
        <v>16</v>
      </c>
      <c r="J64" s="4"/>
      <c r="K64" s="3" t="s">
        <v>144</v>
      </c>
      <c r="L64" s="1">
        <v>2019</v>
      </c>
      <c r="M64" s="1" t="s">
        <v>17</v>
      </c>
    </row>
    <row r="65" spans="1:13" ht="28.5">
      <c r="A65" s="1" t="str">
        <f t="shared" si="2"/>
        <v>2023-02-20</v>
      </c>
      <c r="B65" s="1" t="str">
        <f>"1730"</f>
        <v>1730</v>
      </c>
      <c r="C65" s="2" t="s">
        <v>146</v>
      </c>
      <c r="E65" s="1" t="str">
        <f>"2020"</f>
        <v>2020</v>
      </c>
      <c r="F65" s="1">
        <v>140</v>
      </c>
      <c r="G65" s="1" t="s">
        <v>57</v>
      </c>
      <c r="J65" s="4"/>
      <c r="K65" s="3" t="s">
        <v>147</v>
      </c>
      <c r="L65" s="1">
        <v>2020</v>
      </c>
      <c r="M65" s="1" t="s">
        <v>27</v>
      </c>
    </row>
    <row r="66" spans="1:13" ht="72">
      <c r="A66" s="1" t="str">
        <f t="shared" si="2"/>
        <v>2023-02-20</v>
      </c>
      <c r="B66" s="1" t="str">
        <f>"1800"</f>
        <v>1800</v>
      </c>
      <c r="C66" s="2" t="s">
        <v>99</v>
      </c>
      <c r="D66" s="2" t="s">
        <v>149</v>
      </c>
      <c r="E66" s="1" t="str">
        <f>"2022"</f>
        <v>2022</v>
      </c>
      <c r="F66" s="1">
        <v>12</v>
      </c>
      <c r="G66" s="1" t="s">
        <v>19</v>
      </c>
      <c r="I66" s="1" t="s">
        <v>16</v>
      </c>
      <c r="J66" s="4"/>
      <c r="K66" s="3" t="s">
        <v>148</v>
      </c>
      <c r="L66" s="1">
        <v>2022</v>
      </c>
      <c r="M66" s="1" t="s">
        <v>17</v>
      </c>
    </row>
    <row r="67" spans="1:13" ht="57.75">
      <c r="A67" s="1" t="str">
        <f t="shared" si="2"/>
        <v>2023-02-20</v>
      </c>
      <c r="B67" s="1" t="str">
        <f>"1830"</f>
        <v>1830</v>
      </c>
      <c r="C67" s="2" t="s">
        <v>150</v>
      </c>
      <c r="E67" s="1" t="str">
        <f>" "</f>
        <v> </v>
      </c>
      <c r="F67" s="1">
        <v>0</v>
      </c>
      <c r="G67" s="1" t="s">
        <v>19</v>
      </c>
      <c r="I67" s="1" t="s">
        <v>16</v>
      </c>
      <c r="J67" s="4"/>
      <c r="K67" s="3" t="s">
        <v>151</v>
      </c>
      <c r="L67" s="1">
        <v>2019</v>
      </c>
      <c r="M67" s="1" t="s">
        <v>17</v>
      </c>
    </row>
    <row r="68" spans="1:13" ht="57.75">
      <c r="A68" s="1" t="str">
        <f t="shared" si="2"/>
        <v>2023-02-20</v>
      </c>
      <c r="B68" s="1" t="str">
        <f>"1840"</f>
        <v>1840</v>
      </c>
      <c r="C68" s="2" t="s">
        <v>79</v>
      </c>
      <c r="E68" s="1" t="str">
        <f>"2023"</f>
        <v>2023</v>
      </c>
      <c r="F68" s="1">
        <v>30</v>
      </c>
      <c r="G68" s="1" t="s">
        <v>57</v>
      </c>
      <c r="J68" s="4"/>
      <c r="K68" s="3" t="s">
        <v>80</v>
      </c>
      <c r="L68" s="1">
        <v>2023</v>
      </c>
      <c r="M68" s="1" t="s">
        <v>17</v>
      </c>
    </row>
    <row r="69" spans="1:14" ht="72">
      <c r="A69" s="7" t="str">
        <f t="shared" si="2"/>
        <v>2023-02-20</v>
      </c>
      <c r="B69" s="7" t="str">
        <f>"1850"</f>
        <v>1850</v>
      </c>
      <c r="C69" s="8" t="s">
        <v>152</v>
      </c>
      <c r="D69" s="8" t="s">
        <v>154</v>
      </c>
      <c r="E69" s="7" t="str">
        <f>"01"</f>
        <v>01</v>
      </c>
      <c r="F69" s="7">
        <v>1</v>
      </c>
      <c r="G69" s="7" t="s">
        <v>19</v>
      </c>
      <c r="H69" s="7"/>
      <c r="I69" s="7" t="s">
        <v>16</v>
      </c>
      <c r="J69" s="5" t="s">
        <v>442</v>
      </c>
      <c r="K69" s="6" t="s">
        <v>153</v>
      </c>
      <c r="L69" s="7">
        <v>2015</v>
      </c>
      <c r="M69" s="7" t="s">
        <v>91</v>
      </c>
      <c r="N69" s="7" t="s">
        <v>22</v>
      </c>
    </row>
    <row r="70" spans="1:14" ht="87">
      <c r="A70" s="7" t="str">
        <f t="shared" si="2"/>
        <v>2023-02-20</v>
      </c>
      <c r="B70" s="7" t="str">
        <f>"1940"</f>
        <v>1940</v>
      </c>
      <c r="C70" s="8" t="s">
        <v>155</v>
      </c>
      <c r="D70" s="8" t="s">
        <v>158</v>
      </c>
      <c r="E70" s="7" t="str">
        <f>"01"</f>
        <v>01</v>
      </c>
      <c r="F70" s="7">
        <v>2</v>
      </c>
      <c r="G70" s="7" t="s">
        <v>14</v>
      </c>
      <c r="H70" s="7" t="s">
        <v>156</v>
      </c>
      <c r="I70" s="7" t="s">
        <v>16</v>
      </c>
      <c r="J70" s="5" t="s">
        <v>452</v>
      </c>
      <c r="K70" s="6" t="s">
        <v>157</v>
      </c>
      <c r="L70" s="7">
        <v>2021</v>
      </c>
      <c r="M70" s="7" t="s">
        <v>91</v>
      </c>
      <c r="N70" s="7" t="s">
        <v>22</v>
      </c>
    </row>
    <row r="71" spans="1:14" ht="87">
      <c r="A71" s="7" t="str">
        <f t="shared" si="2"/>
        <v>2023-02-20</v>
      </c>
      <c r="B71" s="7" t="str">
        <f>"2030"</f>
        <v>2030</v>
      </c>
      <c r="C71" s="8" t="s">
        <v>159</v>
      </c>
      <c r="D71" s="8" t="s">
        <v>160</v>
      </c>
      <c r="E71" s="7" t="str">
        <f>"01"</f>
        <v>01</v>
      </c>
      <c r="F71" s="7">
        <v>77</v>
      </c>
      <c r="G71" s="7" t="s">
        <v>14</v>
      </c>
      <c r="H71" s="7" t="s">
        <v>97</v>
      </c>
      <c r="I71" s="7"/>
      <c r="J71" s="5" t="s">
        <v>455</v>
      </c>
      <c r="K71" s="6" t="s">
        <v>421</v>
      </c>
      <c r="L71" s="7">
        <v>2019</v>
      </c>
      <c r="M71" s="7" t="s">
        <v>17</v>
      </c>
      <c r="N71" s="7"/>
    </row>
    <row r="72" spans="1:14" ht="72">
      <c r="A72" s="7" t="str">
        <f t="shared" si="2"/>
        <v>2023-02-20</v>
      </c>
      <c r="B72" s="7" t="str">
        <f>"2130"</f>
        <v>2130</v>
      </c>
      <c r="C72" s="8" t="s">
        <v>460</v>
      </c>
      <c r="D72" s="8"/>
      <c r="E72" s="7" t="str">
        <f>" "</f>
        <v> </v>
      </c>
      <c r="F72" s="7">
        <v>0</v>
      </c>
      <c r="G72" s="7" t="s">
        <v>85</v>
      </c>
      <c r="H72" s="7"/>
      <c r="I72" s="7"/>
      <c r="J72" s="5" t="s">
        <v>453</v>
      </c>
      <c r="K72" s="6" t="s">
        <v>461</v>
      </c>
      <c r="L72" s="7">
        <v>2021</v>
      </c>
      <c r="M72" s="7" t="s">
        <v>17</v>
      </c>
      <c r="N72" s="7"/>
    </row>
    <row r="73" spans="1:14" ht="72">
      <c r="A73" s="1" t="str">
        <f t="shared" si="2"/>
        <v>2023-02-20</v>
      </c>
      <c r="B73" s="1" t="str">
        <f>"2255"</f>
        <v>2255</v>
      </c>
      <c r="C73" s="2" t="s">
        <v>161</v>
      </c>
      <c r="E73" s="1" t="str">
        <f>"00"</f>
        <v>00</v>
      </c>
      <c r="F73" s="1">
        <v>0</v>
      </c>
      <c r="G73" s="1" t="s">
        <v>85</v>
      </c>
      <c r="H73" s="1" t="s">
        <v>97</v>
      </c>
      <c r="I73" s="1" t="s">
        <v>16</v>
      </c>
      <c r="J73" s="4"/>
      <c r="K73" s="3" t="s">
        <v>162</v>
      </c>
      <c r="L73" s="1">
        <v>2017</v>
      </c>
      <c r="M73" s="1" t="s">
        <v>27</v>
      </c>
      <c r="N73" s="1" t="s">
        <v>22</v>
      </c>
    </row>
    <row r="74" spans="1:13" ht="43.5">
      <c r="A74" s="1" t="str">
        <f t="shared" si="2"/>
        <v>2023-02-20</v>
      </c>
      <c r="B74" s="1" t="str">
        <f>"2335"</f>
        <v>2335</v>
      </c>
      <c r="C74" s="2" t="s">
        <v>99</v>
      </c>
      <c r="D74" s="2" t="s">
        <v>164</v>
      </c>
      <c r="E74" s="1" t="str">
        <f aca="true" t="shared" si="4" ref="E74:E86">"02"</f>
        <v>02</v>
      </c>
      <c r="F74" s="1">
        <v>9</v>
      </c>
      <c r="G74" s="1" t="s">
        <v>19</v>
      </c>
      <c r="I74" s="1" t="s">
        <v>16</v>
      </c>
      <c r="J74" s="4"/>
      <c r="K74" s="3" t="s">
        <v>163</v>
      </c>
      <c r="L74" s="1">
        <v>2020</v>
      </c>
      <c r="M74" s="1" t="s">
        <v>17</v>
      </c>
    </row>
    <row r="75" spans="1:13" ht="87">
      <c r="A75" s="1" t="str">
        <f t="shared" si="2"/>
        <v>2023-02-20</v>
      </c>
      <c r="B75" s="1" t="str">
        <f>"2400"</f>
        <v>2400</v>
      </c>
      <c r="C75" s="2" t="s">
        <v>13</v>
      </c>
      <c r="E75" s="1" t="str">
        <f t="shared" si="4"/>
        <v>02</v>
      </c>
      <c r="F75" s="1">
        <v>1</v>
      </c>
      <c r="G75" s="1" t="s">
        <v>14</v>
      </c>
      <c r="H75" s="1" t="s">
        <v>123</v>
      </c>
      <c r="I75" s="1" t="s">
        <v>16</v>
      </c>
      <c r="J75" s="4"/>
      <c r="K75" s="3" t="s">
        <v>165</v>
      </c>
      <c r="L75" s="1">
        <v>2011</v>
      </c>
      <c r="M75" s="1" t="s">
        <v>17</v>
      </c>
    </row>
    <row r="76" spans="1:13" ht="87">
      <c r="A76" s="1" t="str">
        <f t="shared" si="2"/>
        <v>2023-02-20</v>
      </c>
      <c r="B76" s="1" t="str">
        <f>"2500"</f>
        <v>2500</v>
      </c>
      <c r="C76" s="2" t="s">
        <v>13</v>
      </c>
      <c r="E76" s="1" t="str">
        <f t="shared" si="4"/>
        <v>02</v>
      </c>
      <c r="F76" s="1">
        <v>1</v>
      </c>
      <c r="G76" s="1" t="s">
        <v>14</v>
      </c>
      <c r="H76" s="1" t="s">
        <v>123</v>
      </c>
      <c r="I76" s="1" t="s">
        <v>16</v>
      </c>
      <c r="J76" s="4"/>
      <c r="K76" s="3" t="s">
        <v>165</v>
      </c>
      <c r="L76" s="1">
        <v>2011</v>
      </c>
      <c r="M76" s="1" t="s">
        <v>17</v>
      </c>
    </row>
    <row r="77" spans="1:13" ht="87">
      <c r="A77" s="1" t="str">
        <f t="shared" si="2"/>
        <v>2023-02-20</v>
      </c>
      <c r="B77" s="1" t="str">
        <f>"2600"</f>
        <v>2600</v>
      </c>
      <c r="C77" s="2" t="s">
        <v>13</v>
      </c>
      <c r="E77" s="1" t="str">
        <f t="shared" si="4"/>
        <v>02</v>
      </c>
      <c r="F77" s="1">
        <v>1</v>
      </c>
      <c r="G77" s="1" t="s">
        <v>14</v>
      </c>
      <c r="H77" s="1" t="s">
        <v>123</v>
      </c>
      <c r="I77" s="1" t="s">
        <v>16</v>
      </c>
      <c r="J77" s="4"/>
      <c r="K77" s="3" t="s">
        <v>165</v>
      </c>
      <c r="L77" s="1">
        <v>2011</v>
      </c>
      <c r="M77" s="1" t="s">
        <v>17</v>
      </c>
    </row>
    <row r="78" spans="1:13" ht="87">
      <c r="A78" s="1" t="str">
        <f t="shared" si="2"/>
        <v>2023-02-20</v>
      </c>
      <c r="B78" s="1" t="str">
        <f>"2700"</f>
        <v>2700</v>
      </c>
      <c r="C78" s="2" t="s">
        <v>13</v>
      </c>
      <c r="E78" s="1" t="str">
        <f t="shared" si="4"/>
        <v>02</v>
      </c>
      <c r="F78" s="1">
        <v>1</v>
      </c>
      <c r="G78" s="1" t="s">
        <v>14</v>
      </c>
      <c r="H78" s="1" t="s">
        <v>123</v>
      </c>
      <c r="I78" s="1" t="s">
        <v>16</v>
      </c>
      <c r="J78" s="4"/>
      <c r="K78" s="3" t="s">
        <v>165</v>
      </c>
      <c r="L78" s="1">
        <v>2011</v>
      </c>
      <c r="M78" s="1" t="s">
        <v>17</v>
      </c>
    </row>
    <row r="79" spans="1:13" ht="87">
      <c r="A79" s="1" t="str">
        <f t="shared" si="2"/>
        <v>2023-02-20</v>
      </c>
      <c r="B79" s="1" t="str">
        <f>"2800"</f>
        <v>2800</v>
      </c>
      <c r="C79" s="2" t="s">
        <v>13</v>
      </c>
      <c r="E79" s="1" t="str">
        <f t="shared" si="4"/>
        <v>02</v>
      </c>
      <c r="F79" s="1">
        <v>1</v>
      </c>
      <c r="G79" s="1" t="s">
        <v>14</v>
      </c>
      <c r="H79" s="1" t="s">
        <v>123</v>
      </c>
      <c r="I79" s="1" t="s">
        <v>16</v>
      </c>
      <c r="J79" s="4"/>
      <c r="K79" s="3" t="s">
        <v>165</v>
      </c>
      <c r="L79" s="1">
        <v>2011</v>
      </c>
      <c r="M79" s="1" t="s">
        <v>17</v>
      </c>
    </row>
    <row r="80" spans="1:13" ht="87">
      <c r="A80" s="1" t="str">
        <f aca="true" t="shared" si="5" ref="A80:A122">"2023-02-21"</f>
        <v>2023-02-21</v>
      </c>
      <c r="B80" s="1" t="str">
        <f>"0500"</f>
        <v>0500</v>
      </c>
      <c r="C80" s="2" t="s">
        <v>13</v>
      </c>
      <c r="E80" s="1" t="str">
        <f t="shared" si="4"/>
        <v>02</v>
      </c>
      <c r="F80" s="1">
        <v>1</v>
      </c>
      <c r="G80" s="1" t="s">
        <v>14</v>
      </c>
      <c r="H80" s="1" t="s">
        <v>123</v>
      </c>
      <c r="I80" s="1" t="s">
        <v>16</v>
      </c>
      <c r="J80" s="4"/>
      <c r="K80" s="3" t="s">
        <v>165</v>
      </c>
      <c r="L80" s="1">
        <v>2011</v>
      </c>
      <c r="M80" s="1" t="s">
        <v>17</v>
      </c>
    </row>
    <row r="81" spans="1:13" ht="28.5">
      <c r="A81" s="1" t="str">
        <f t="shared" si="5"/>
        <v>2023-02-21</v>
      </c>
      <c r="B81" s="1" t="str">
        <f>"0600"</f>
        <v>0600</v>
      </c>
      <c r="C81" s="2" t="s">
        <v>18</v>
      </c>
      <c r="D81" s="2" t="s">
        <v>166</v>
      </c>
      <c r="E81" s="1" t="str">
        <f t="shared" si="4"/>
        <v>02</v>
      </c>
      <c r="F81" s="1">
        <v>2</v>
      </c>
      <c r="G81" s="1" t="s">
        <v>19</v>
      </c>
      <c r="I81" s="1" t="s">
        <v>16</v>
      </c>
      <c r="J81" s="4"/>
      <c r="K81" s="3" t="s">
        <v>20</v>
      </c>
      <c r="L81" s="1">
        <v>2019</v>
      </c>
      <c r="M81" s="1" t="s">
        <v>17</v>
      </c>
    </row>
    <row r="82" spans="1:13" ht="28.5">
      <c r="A82" s="1" t="str">
        <f t="shared" si="5"/>
        <v>2023-02-21</v>
      </c>
      <c r="B82" s="1" t="str">
        <f>"0625"</f>
        <v>0625</v>
      </c>
      <c r="C82" s="2" t="s">
        <v>18</v>
      </c>
      <c r="D82" s="2" t="s">
        <v>167</v>
      </c>
      <c r="E82" s="1" t="str">
        <f t="shared" si="4"/>
        <v>02</v>
      </c>
      <c r="F82" s="1">
        <v>1</v>
      </c>
      <c r="G82" s="1" t="s">
        <v>19</v>
      </c>
      <c r="I82" s="1" t="s">
        <v>16</v>
      </c>
      <c r="J82" s="4"/>
      <c r="K82" s="3" t="s">
        <v>20</v>
      </c>
      <c r="L82" s="1">
        <v>2019</v>
      </c>
      <c r="M82" s="1" t="s">
        <v>17</v>
      </c>
    </row>
    <row r="83" spans="1:13" ht="72">
      <c r="A83" s="1" t="str">
        <f t="shared" si="5"/>
        <v>2023-02-21</v>
      </c>
      <c r="B83" s="1" t="str">
        <f>"0650"</f>
        <v>0650</v>
      </c>
      <c r="C83" s="2" t="s">
        <v>24</v>
      </c>
      <c r="D83" s="2" t="s">
        <v>169</v>
      </c>
      <c r="E83" s="1" t="str">
        <f t="shared" si="4"/>
        <v>02</v>
      </c>
      <c r="F83" s="1">
        <v>1</v>
      </c>
      <c r="G83" s="1" t="s">
        <v>19</v>
      </c>
      <c r="I83" s="1" t="s">
        <v>16</v>
      </c>
      <c r="J83" s="4"/>
      <c r="K83" s="3" t="s">
        <v>168</v>
      </c>
      <c r="L83" s="1">
        <v>2018</v>
      </c>
      <c r="M83" s="1" t="s">
        <v>27</v>
      </c>
    </row>
    <row r="84" spans="1:13" ht="72">
      <c r="A84" s="1" t="str">
        <f t="shared" si="5"/>
        <v>2023-02-21</v>
      </c>
      <c r="B84" s="1" t="str">
        <f>"0715"</f>
        <v>0715</v>
      </c>
      <c r="C84" s="2" t="s">
        <v>28</v>
      </c>
      <c r="D84" s="2" t="s">
        <v>171</v>
      </c>
      <c r="E84" s="1" t="str">
        <f t="shared" si="4"/>
        <v>02</v>
      </c>
      <c r="F84" s="1">
        <v>7</v>
      </c>
      <c r="G84" s="1" t="s">
        <v>19</v>
      </c>
      <c r="I84" s="1" t="s">
        <v>16</v>
      </c>
      <c r="J84" s="4"/>
      <c r="K84" s="3" t="s">
        <v>170</v>
      </c>
      <c r="L84" s="1">
        <v>2018</v>
      </c>
      <c r="M84" s="1" t="s">
        <v>17</v>
      </c>
    </row>
    <row r="85" spans="1:13" ht="43.5">
      <c r="A85" s="1" t="str">
        <f t="shared" si="5"/>
        <v>2023-02-21</v>
      </c>
      <c r="B85" s="1" t="str">
        <f>"0730"</f>
        <v>0730</v>
      </c>
      <c r="C85" s="2" t="s">
        <v>31</v>
      </c>
      <c r="E85" s="1" t="str">
        <f t="shared" si="4"/>
        <v>02</v>
      </c>
      <c r="F85" s="1">
        <v>3</v>
      </c>
      <c r="G85" s="1" t="s">
        <v>19</v>
      </c>
      <c r="I85" s="1" t="s">
        <v>16</v>
      </c>
      <c r="J85" s="4"/>
      <c r="K85" s="3" t="s">
        <v>32</v>
      </c>
      <c r="L85" s="1">
        <v>2011</v>
      </c>
      <c r="M85" s="1" t="s">
        <v>17</v>
      </c>
    </row>
    <row r="86" spans="1:13" ht="72">
      <c r="A86" s="1" t="str">
        <f t="shared" si="5"/>
        <v>2023-02-21</v>
      </c>
      <c r="B86" s="1" t="str">
        <f>"0755"</f>
        <v>0755</v>
      </c>
      <c r="C86" s="2" t="s">
        <v>33</v>
      </c>
      <c r="D86" s="2" t="s">
        <v>173</v>
      </c>
      <c r="E86" s="1" t="str">
        <f t="shared" si="4"/>
        <v>02</v>
      </c>
      <c r="F86" s="1">
        <v>11</v>
      </c>
      <c r="G86" s="1" t="s">
        <v>19</v>
      </c>
      <c r="H86" s="1" t="s">
        <v>48</v>
      </c>
      <c r="I86" s="1" t="s">
        <v>16</v>
      </c>
      <c r="J86" s="4"/>
      <c r="K86" s="3" t="s">
        <v>172</v>
      </c>
      <c r="L86" s="1">
        <v>2020</v>
      </c>
      <c r="M86" s="1" t="s">
        <v>27</v>
      </c>
    </row>
    <row r="87" spans="1:13" ht="57.75">
      <c r="A87" s="1" t="str">
        <f t="shared" si="5"/>
        <v>2023-02-21</v>
      </c>
      <c r="B87" s="1" t="str">
        <f>"0805"</f>
        <v>0805</v>
      </c>
      <c r="C87" s="2" t="s">
        <v>174</v>
      </c>
      <c r="D87" s="2" t="s">
        <v>176</v>
      </c>
      <c r="E87" s="1" t="str">
        <f>"01"</f>
        <v>01</v>
      </c>
      <c r="F87" s="1">
        <v>41</v>
      </c>
      <c r="G87" s="1" t="s">
        <v>19</v>
      </c>
      <c r="I87" s="1" t="s">
        <v>16</v>
      </c>
      <c r="J87" s="4"/>
      <c r="K87" s="3" t="s">
        <v>175</v>
      </c>
      <c r="L87" s="1">
        <v>2020</v>
      </c>
      <c r="M87" s="1" t="s">
        <v>27</v>
      </c>
    </row>
    <row r="88" spans="1:13" ht="57.75">
      <c r="A88" s="1" t="str">
        <f t="shared" si="5"/>
        <v>2023-02-21</v>
      </c>
      <c r="B88" s="1" t="str">
        <f>"0815"</f>
        <v>0815</v>
      </c>
      <c r="C88" s="2" t="s">
        <v>39</v>
      </c>
      <c r="D88" s="2" t="s">
        <v>178</v>
      </c>
      <c r="E88" s="1" t="str">
        <f>"01"</f>
        <v>01</v>
      </c>
      <c r="F88" s="1">
        <v>3</v>
      </c>
      <c r="G88" s="1" t="s">
        <v>19</v>
      </c>
      <c r="I88" s="1" t="s">
        <v>16</v>
      </c>
      <c r="J88" s="4"/>
      <c r="K88" s="3" t="s">
        <v>177</v>
      </c>
      <c r="L88" s="1">
        <v>2020</v>
      </c>
      <c r="M88" s="1" t="s">
        <v>42</v>
      </c>
    </row>
    <row r="89" spans="1:14" ht="57.75">
      <c r="A89" s="1" t="str">
        <f t="shared" si="5"/>
        <v>2023-02-21</v>
      </c>
      <c r="B89" s="1" t="str">
        <f>"0820"</f>
        <v>0820</v>
      </c>
      <c r="C89" s="2" t="s">
        <v>43</v>
      </c>
      <c r="D89" s="2" t="s">
        <v>422</v>
      </c>
      <c r="E89" s="1" t="str">
        <f>"02"</f>
        <v>02</v>
      </c>
      <c r="F89" s="1">
        <v>22</v>
      </c>
      <c r="G89" s="1" t="s">
        <v>14</v>
      </c>
      <c r="I89" s="1" t="s">
        <v>16</v>
      </c>
      <c r="J89" s="4"/>
      <c r="K89" s="3" t="s">
        <v>179</v>
      </c>
      <c r="L89" s="1">
        <v>1987</v>
      </c>
      <c r="M89" s="1" t="s">
        <v>46</v>
      </c>
      <c r="N89" s="1" t="s">
        <v>22</v>
      </c>
    </row>
    <row r="90" spans="1:13" ht="57.75">
      <c r="A90" s="1" t="str">
        <f t="shared" si="5"/>
        <v>2023-02-21</v>
      </c>
      <c r="B90" s="1" t="str">
        <f>"0845"</f>
        <v>0845</v>
      </c>
      <c r="C90" s="2" t="s">
        <v>47</v>
      </c>
      <c r="D90" s="2" t="s">
        <v>181</v>
      </c>
      <c r="E90" s="1" t="str">
        <f>"02"</f>
        <v>02</v>
      </c>
      <c r="F90" s="1">
        <v>9</v>
      </c>
      <c r="G90" s="1" t="s">
        <v>14</v>
      </c>
      <c r="I90" s="1" t="s">
        <v>16</v>
      </c>
      <c r="J90" s="4"/>
      <c r="K90" s="3" t="s">
        <v>180</v>
      </c>
      <c r="L90" s="1">
        <v>2014</v>
      </c>
      <c r="M90" s="1" t="s">
        <v>17</v>
      </c>
    </row>
    <row r="91" spans="1:13" ht="57.75">
      <c r="A91" s="1" t="str">
        <f t="shared" si="5"/>
        <v>2023-02-21</v>
      </c>
      <c r="B91" s="1" t="str">
        <f>"0910"</f>
        <v>0910</v>
      </c>
      <c r="C91" s="2" t="s">
        <v>47</v>
      </c>
      <c r="D91" s="2" t="s">
        <v>183</v>
      </c>
      <c r="E91" s="1" t="str">
        <f>"02"</f>
        <v>02</v>
      </c>
      <c r="F91" s="1">
        <v>10</v>
      </c>
      <c r="G91" s="1" t="s">
        <v>14</v>
      </c>
      <c r="I91" s="1" t="s">
        <v>16</v>
      </c>
      <c r="J91" s="4"/>
      <c r="K91" s="3" t="s">
        <v>182</v>
      </c>
      <c r="L91" s="1">
        <v>2014</v>
      </c>
      <c r="M91" s="1" t="s">
        <v>17</v>
      </c>
    </row>
    <row r="92" spans="1:13" ht="43.5">
      <c r="A92" s="1" t="str">
        <f t="shared" si="5"/>
        <v>2023-02-21</v>
      </c>
      <c r="B92" s="1" t="str">
        <f>"0935"</f>
        <v>0935</v>
      </c>
      <c r="C92" s="2" t="s">
        <v>53</v>
      </c>
      <c r="D92" s="2" t="s">
        <v>423</v>
      </c>
      <c r="E92" s="1" t="str">
        <f>"03"</f>
        <v>03</v>
      </c>
      <c r="F92" s="1">
        <v>10</v>
      </c>
      <c r="G92" s="1" t="s">
        <v>19</v>
      </c>
      <c r="I92" s="1" t="s">
        <v>16</v>
      </c>
      <c r="J92" s="4"/>
      <c r="K92" s="3" t="s">
        <v>184</v>
      </c>
      <c r="L92" s="1">
        <v>2019</v>
      </c>
      <c r="M92" s="1" t="s">
        <v>27</v>
      </c>
    </row>
    <row r="93" spans="1:14" ht="72">
      <c r="A93" s="1" t="str">
        <f t="shared" si="5"/>
        <v>2023-02-21</v>
      </c>
      <c r="B93" s="1" t="str">
        <f>"1000"</f>
        <v>1000</v>
      </c>
      <c r="C93" s="2" t="s">
        <v>152</v>
      </c>
      <c r="D93" s="2" t="s">
        <v>154</v>
      </c>
      <c r="E93" s="1" t="str">
        <f>"01"</f>
        <v>01</v>
      </c>
      <c r="F93" s="1">
        <v>1</v>
      </c>
      <c r="G93" s="1" t="s">
        <v>19</v>
      </c>
      <c r="I93" s="1" t="s">
        <v>16</v>
      </c>
      <c r="J93" s="4"/>
      <c r="K93" s="3" t="s">
        <v>153</v>
      </c>
      <c r="L93" s="1">
        <v>2015</v>
      </c>
      <c r="M93" s="1" t="s">
        <v>91</v>
      </c>
      <c r="N93" s="1" t="s">
        <v>22</v>
      </c>
    </row>
    <row r="94" spans="1:13" ht="87">
      <c r="A94" s="1" t="str">
        <f t="shared" si="5"/>
        <v>2023-02-21</v>
      </c>
      <c r="B94" s="1" t="str">
        <f>"1050"</f>
        <v>1050</v>
      </c>
      <c r="C94" s="2" t="s">
        <v>159</v>
      </c>
      <c r="D94" s="2" t="s">
        <v>160</v>
      </c>
      <c r="E94" s="1" t="str">
        <f>"01"</f>
        <v>01</v>
      </c>
      <c r="F94" s="1">
        <v>77</v>
      </c>
      <c r="G94" s="1" t="s">
        <v>14</v>
      </c>
      <c r="H94" s="1" t="s">
        <v>97</v>
      </c>
      <c r="I94" s="1" t="s">
        <v>16</v>
      </c>
      <c r="J94" s="4"/>
      <c r="K94" s="3" t="s">
        <v>421</v>
      </c>
      <c r="L94" s="1">
        <v>2019</v>
      </c>
      <c r="M94" s="1" t="s">
        <v>17</v>
      </c>
    </row>
    <row r="95" spans="1:13" ht="72">
      <c r="A95" s="1" t="str">
        <f t="shared" si="5"/>
        <v>2023-02-21</v>
      </c>
      <c r="B95" s="1" t="str">
        <f>"1150"</f>
        <v>1150</v>
      </c>
      <c r="C95" s="2" t="s">
        <v>424</v>
      </c>
      <c r="E95" s="1" t="str">
        <f>" "</f>
        <v> </v>
      </c>
      <c r="F95" s="1">
        <v>0</v>
      </c>
      <c r="G95" s="1" t="s">
        <v>85</v>
      </c>
      <c r="I95" s="1" t="s">
        <v>16</v>
      </c>
      <c r="J95" s="4"/>
      <c r="K95" s="3" t="s">
        <v>461</v>
      </c>
      <c r="L95" s="1">
        <v>2021</v>
      </c>
      <c r="M95" s="1" t="s">
        <v>17</v>
      </c>
    </row>
    <row r="96" spans="1:14" ht="87">
      <c r="A96" s="1" t="str">
        <f t="shared" si="5"/>
        <v>2023-02-21</v>
      </c>
      <c r="B96" s="1" t="str">
        <f>"1315"</f>
        <v>1315</v>
      </c>
      <c r="C96" s="2" t="s">
        <v>155</v>
      </c>
      <c r="D96" s="2" t="s">
        <v>158</v>
      </c>
      <c r="E96" s="1" t="str">
        <f>"01"</f>
        <v>01</v>
      </c>
      <c r="F96" s="1">
        <v>2</v>
      </c>
      <c r="G96" s="1" t="s">
        <v>14</v>
      </c>
      <c r="H96" s="1" t="s">
        <v>156</v>
      </c>
      <c r="I96" s="1" t="s">
        <v>16</v>
      </c>
      <c r="J96" s="4"/>
      <c r="K96" s="3" t="s">
        <v>157</v>
      </c>
      <c r="L96" s="1">
        <v>2021</v>
      </c>
      <c r="M96" s="1" t="s">
        <v>91</v>
      </c>
      <c r="N96" s="1" t="s">
        <v>22</v>
      </c>
    </row>
    <row r="97" spans="1:13" ht="72">
      <c r="A97" s="1" t="str">
        <f t="shared" si="5"/>
        <v>2023-02-21</v>
      </c>
      <c r="B97" s="1" t="str">
        <f>"1400"</f>
        <v>1400</v>
      </c>
      <c r="C97" s="2" t="s">
        <v>122</v>
      </c>
      <c r="E97" s="1" t="str">
        <f>"04"</f>
        <v>04</v>
      </c>
      <c r="F97" s="1">
        <v>106</v>
      </c>
      <c r="G97" s="1" t="s">
        <v>14</v>
      </c>
      <c r="H97" s="1" t="s">
        <v>123</v>
      </c>
      <c r="I97" s="1" t="s">
        <v>16</v>
      </c>
      <c r="J97" s="4"/>
      <c r="K97" s="3" t="s">
        <v>185</v>
      </c>
      <c r="L97" s="1">
        <v>2022</v>
      </c>
      <c r="M97" s="1" t="s">
        <v>95</v>
      </c>
    </row>
    <row r="98" spans="1:13" ht="87">
      <c r="A98" s="1" t="str">
        <f t="shared" si="5"/>
        <v>2023-02-21</v>
      </c>
      <c r="B98" s="1" t="str">
        <f>"1430"</f>
        <v>1430</v>
      </c>
      <c r="C98" s="2" t="s">
        <v>125</v>
      </c>
      <c r="D98" s="2" t="s">
        <v>187</v>
      </c>
      <c r="E98" s="1" t="str">
        <f>"02"</f>
        <v>02</v>
      </c>
      <c r="F98" s="1">
        <v>77</v>
      </c>
      <c r="G98" s="1" t="s">
        <v>19</v>
      </c>
      <c r="I98" s="1" t="s">
        <v>16</v>
      </c>
      <c r="J98" s="4"/>
      <c r="K98" s="3" t="s">
        <v>186</v>
      </c>
      <c r="L98" s="1">
        <v>0</v>
      </c>
      <c r="M98" s="1" t="s">
        <v>17</v>
      </c>
    </row>
    <row r="99" spans="1:13" ht="57.75">
      <c r="A99" s="1" t="str">
        <f t="shared" si="5"/>
        <v>2023-02-21</v>
      </c>
      <c r="B99" s="1" t="str">
        <f>"1500"</f>
        <v>1500</v>
      </c>
      <c r="C99" s="2" t="s">
        <v>47</v>
      </c>
      <c r="D99" s="2" t="s">
        <v>181</v>
      </c>
      <c r="E99" s="1" t="str">
        <f>"02"</f>
        <v>02</v>
      </c>
      <c r="F99" s="1">
        <v>9</v>
      </c>
      <c r="G99" s="1" t="s">
        <v>14</v>
      </c>
      <c r="I99" s="1" t="s">
        <v>16</v>
      </c>
      <c r="J99" s="4"/>
      <c r="K99" s="3" t="s">
        <v>180</v>
      </c>
      <c r="L99" s="1">
        <v>2014</v>
      </c>
      <c r="M99" s="1" t="s">
        <v>17</v>
      </c>
    </row>
    <row r="100" spans="1:13" ht="57.75">
      <c r="A100" s="1" t="str">
        <f t="shared" si="5"/>
        <v>2023-02-21</v>
      </c>
      <c r="B100" s="1" t="str">
        <f>"1525"</f>
        <v>1525</v>
      </c>
      <c r="C100" s="2" t="s">
        <v>188</v>
      </c>
      <c r="D100" s="2" t="s">
        <v>425</v>
      </c>
      <c r="E100" s="1" t="str">
        <f>"01"</f>
        <v>01</v>
      </c>
      <c r="F100" s="1">
        <v>1</v>
      </c>
      <c r="G100" s="1" t="s">
        <v>19</v>
      </c>
      <c r="I100" s="1" t="s">
        <v>16</v>
      </c>
      <c r="J100" s="4"/>
      <c r="K100" s="3" t="s">
        <v>189</v>
      </c>
      <c r="L100" s="1">
        <v>0</v>
      </c>
      <c r="M100" s="1" t="s">
        <v>90</v>
      </c>
    </row>
    <row r="101" spans="1:13" ht="72">
      <c r="A101" s="1" t="str">
        <f t="shared" si="5"/>
        <v>2023-02-21</v>
      </c>
      <c r="B101" s="1" t="str">
        <f>"1540"</f>
        <v>1540</v>
      </c>
      <c r="C101" s="2" t="s">
        <v>36</v>
      </c>
      <c r="D101" s="2" t="s">
        <v>191</v>
      </c>
      <c r="E101" s="1" t="str">
        <f>"01"</f>
        <v>01</v>
      </c>
      <c r="F101" s="1">
        <v>23</v>
      </c>
      <c r="G101" s="1" t="s">
        <v>19</v>
      </c>
      <c r="I101" s="1" t="s">
        <v>16</v>
      </c>
      <c r="J101" s="4"/>
      <c r="K101" s="3" t="s">
        <v>190</v>
      </c>
      <c r="L101" s="1">
        <v>2020</v>
      </c>
      <c r="M101" s="1" t="s">
        <v>27</v>
      </c>
    </row>
    <row r="102" spans="1:13" ht="57.75">
      <c r="A102" s="1" t="str">
        <f t="shared" si="5"/>
        <v>2023-02-21</v>
      </c>
      <c r="B102" s="1" t="str">
        <f>"1555"</f>
        <v>1555</v>
      </c>
      <c r="C102" s="2" t="s">
        <v>192</v>
      </c>
      <c r="D102" s="2" t="s">
        <v>194</v>
      </c>
      <c r="E102" s="1" t="str">
        <f>"01"</f>
        <v>01</v>
      </c>
      <c r="F102" s="1">
        <v>6</v>
      </c>
      <c r="G102" s="1" t="s">
        <v>19</v>
      </c>
      <c r="I102" s="1" t="s">
        <v>16</v>
      </c>
      <c r="J102" s="4"/>
      <c r="K102" s="3" t="s">
        <v>193</v>
      </c>
      <c r="L102" s="1">
        <v>2021</v>
      </c>
      <c r="M102" s="1" t="s">
        <v>135</v>
      </c>
    </row>
    <row r="103" spans="1:14" ht="43.5">
      <c r="A103" s="1" t="str">
        <f t="shared" si="5"/>
        <v>2023-02-21</v>
      </c>
      <c r="B103" s="1" t="str">
        <f>"1600"</f>
        <v>1600</v>
      </c>
      <c r="C103" s="2" t="s">
        <v>136</v>
      </c>
      <c r="D103" s="2" t="s">
        <v>196</v>
      </c>
      <c r="E103" s="1" t="str">
        <f>"01"</f>
        <v>01</v>
      </c>
      <c r="F103" s="1">
        <v>4</v>
      </c>
      <c r="G103" s="1" t="s">
        <v>14</v>
      </c>
      <c r="H103" s="1" t="s">
        <v>97</v>
      </c>
      <c r="I103" s="1" t="s">
        <v>16</v>
      </c>
      <c r="J103" s="4"/>
      <c r="K103" s="3" t="s">
        <v>195</v>
      </c>
      <c r="L103" s="1">
        <v>2017</v>
      </c>
      <c r="M103" s="1" t="s">
        <v>17</v>
      </c>
      <c r="N103" s="1" t="s">
        <v>22</v>
      </c>
    </row>
    <row r="104" spans="1:14" ht="57.75">
      <c r="A104" s="1" t="str">
        <f t="shared" si="5"/>
        <v>2023-02-21</v>
      </c>
      <c r="B104" s="1" t="str">
        <f>"1630"</f>
        <v>1630</v>
      </c>
      <c r="C104" s="2" t="s">
        <v>43</v>
      </c>
      <c r="D104" s="2" t="s">
        <v>422</v>
      </c>
      <c r="E104" s="1" t="str">
        <f>"02"</f>
        <v>02</v>
      </c>
      <c r="F104" s="1">
        <v>22</v>
      </c>
      <c r="G104" s="1" t="s">
        <v>14</v>
      </c>
      <c r="I104" s="1" t="s">
        <v>16</v>
      </c>
      <c r="J104" s="4"/>
      <c r="K104" s="3" t="s">
        <v>179</v>
      </c>
      <c r="L104" s="1">
        <v>1987</v>
      </c>
      <c r="M104" s="1" t="s">
        <v>46</v>
      </c>
      <c r="N104" s="1" t="s">
        <v>22</v>
      </c>
    </row>
    <row r="105" spans="1:13" ht="57.75">
      <c r="A105" s="1" t="str">
        <f t="shared" si="5"/>
        <v>2023-02-21</v>
      </c>
      <c r="B105" s="1" t="str">
        <f>"1700"</f>
        <v>1700</v>
      </c>
      <c r="C105" s="2" t="s">
        <v>197</v>
      </c>
      <c r="D105" s="2" t="s">
        <v>199</v>
      </c>
      <c r="E105" s="1" t="str">
        <f>"2019"</f>
        <v>2019</v>
      </c>
      <c r="F105" s="1">
        <v>20</v>
      </c>
      <c r="G105" s="1" t="s">
        <v>19</v>
      </c>
      <c r="I105" s="1" t="s">
        <v>16</v>
      </c>
      <c r="J105" s="4"/>
      <c r="K105" s="3" t="s">
        <v>198</v>
      </c>
      <c r="L105" s="1">
        <v>2019</v>
      </c>
      <c r="M105" s="1" t="s">
        <v>17</v>
      </c>
    </row>
    <row r="106" spans="1:13" ht="72">
      <c r="A106" s="1" t="str">
        <f t="shared" si="5"/>
        <v>2023-02-21</v>
      </c>
      <c r="B106" s="1" t="str">
        <f>"1715"</f>
        <v>1715</v>
      </c>
      <c r="C106" s="2" t="s">
        <v>197</v>
      </c>
      <c r="D106" s="2" t="s">
        <v>426</v>
      </c>
      <c r="E106" s="1" t="str">
        <f>"2019"</f>
        <v>2019</v>
      </c>
      <c r="F106" s="1">
        <v>21</v>
      </c>
      <c r="G106" s="1" t="s">
        <v>19</v>
      </c>
      <c r="I106" s="1" t="s">
        <v>16</v>
      </c>
      <c r="J106" s="4"/>
      <c r="K106" s="3" t="s">
        <v>200</v>
      </c>
      <c r="L106" s="1">
        <v>2019</v>
      </c>
      <c r="M106" s="1" t="s">
        <v>17</v>
      </c>
    </row>
    <row r="107" spans="1:13" ht="14.25">
      <c r="A107" s="1" t="str">
        <f t="shared" si="5"/>
        <v>2023-02-21</v>
      </c>
      <c r="B107" s="1" t="str">
        <f>"1730"</f>
        <v>1730</v>
      </c>
      <c r="C107" s="2" t="s">
        <v>201</v>
      </c>
      <c r="E107" s="1" t="str">
        <f>"01"</f>
        <v>01</v>
      </c>
      <c r="F107" s="1">
        <v>94</v>
      </c>
      <c r="G107" s="1" t="s">
        <v>57</v>
      </c>
      <c r="J107" s="4"/>
      <c r="K107" s="3" t="s">
        <v>202</v>
      </c>
      <c r="L107" s="1">
        <v>0</v>
      </c>
      <c r="M107" s="1" t="s">
        <v>91</v>
      </c>
    </row>
    <row r="108" spans="1:13" ht="72">
      <c r="A108" s="1" t="str">
        <f t="shared" si="5"/>
        <v>2023-02-21</v>
      </c>
      <c r="B108" s="1" t="str">
        <f>"1800"</f>
        <v>1800</v>
      </c>
      <c r="C108" s="2" t="s">
        <v>99</v>
      </c>
      <c r="D108" s="2" t="s">
        <v>203</v>
      </c>
      <c r="E108" s="1" t="str">
        <f>"2022"</f>
        <v>2022</v>
      </c>
      <c r="F108" s="1">
        <v>13</v>
      </c>
      <c r="G108" s="1" t="s">
        <v>19</v>
      </c>
      <c r="I108" s="1" t="s">
        <v>16</v>
      </c>
      <c r="J108" s="4"/>
      <c r="K108" s="3" t="s">
        <v>148</v>
      </c>
      <c r="L108" s="1">
        <v>2022</v>
      </c>
      <c r="M108" s="1" t="s">
        <v>17</v>
      </c>
    </row>
    <row r="109" spans="1:13" ht="57.75">
      <c r="A109" s="1" t="str">
        <f t="shared" si="5"/>
        <v>2023-02-21</v>
      </c>
      <c r="B109" s="1" t="str">
        <f>"1830"</f>
        <v>1830</v>
      </c>
      <c r="C109" s="2" t="s">
        <v>79</v>
      </c>
      <c r="E109" s="1" t="str">
        <f>"2023"</f>
        <v>2023</v>
      </c>
      <c r="F109" s="1">
        <v>31</v>
      </c>
      <c r="G109" s="1" t="s">
        <v>57</v>
      </c>
      <c r="J109" s="4"/>
      <c r="K109" s="3" t="s">
        <v>80</v>
      </c>
      <c r="L109" s="1">
        <v>2023</v>
      </c>
      <c r="M109" s="1" t="s">
        <v>17</v>
      </c>
    </row>
    <row r="110" spans="1:14" ht="72">
      <c r="A110" s="7" t="str">
        <f t="shared" si="5"/>
        <v>2023-02-21</v>
      </c>
      <c r="B110" s="7" t="str">
        <f>"1840"</f>
        <v>1840</v>
      </c>
      <c r="C110" s="8" t="s">
        <v>152</v>
      </c>
      <c r="D110" s="8" t="s">
        <v>205</v>
      </c>
      <c r="E110" s="7" t="str">
        <f>"01"</f>
        <v>01</v>
      </c>
      <c r="F110" s="7">
        <v>2</v>
      </c>
      <c r="G110" s="7" t="s">
        <v>19</v>
      </c>
      <c r="H110" s="7"/>
      <c r="I110" s="7" t="s">
        <v>16</v>
      </c>
      <c r="J110" s="5" t="s">
        <v>442</v>
      </c>
      <c r="K110" s="6" t="s">
        <v>204</v>
      </c>
      <c r="L110" s="7">
        <v>2015</v>
      </c>
      <c r="M110" s="7" t="s">
        <v>91</v>
      </c>
      <c r="N110" s="7" t="s">
        <v>22</v>
      </c>
    </row>
    <row r="111" spans="1:14" ht="43.5">
      <c r="A111" s="7" t="str">
        <f t="shared" si="5"/>
        <v>2023-02-21</v>
      </c>
      <c r="B111" s="7" t="str">
        <f>"1930"</f>
        <v>1930</v>
      </c>
      <c r="C111" s="8" t="s">
        <v>206</v>
      </c>
      <c r="D111" s="8" t="s">
        <v>208</v>
      </c>
      <c r="E111" s="7" t="str">
        <f>"01"</f>
        <v>01</v>
      </c>
      <c r="F111" s="7">
        <v>7</v>
      </c>
      <c r="G111" s="7" t="s">
        <v>14</v>
      </c>
      <c r="H111" s="7"/>
      <c r="I111" s="7"/>
      <c r="J111" s="5" t="s">
        <v>452</v>
      </c>
      <c r="K111" s="6" t="s">
        <v>207</v>
      </c>
      <c r="L111" s="7">
        <v>2022</v>
      </c>
      <c r="M111" s="7" t="s">
        <v>95</v>
      </c>
      <c r="N111" s="7"/>
    </row>
    <row r="112" spans="1:14" ht="72">
      <c r="A112" s="7" t="str">
        <f t="shared" si="5"/>
        <v>2023-02-21</v>
      </c>
      <c r="B112" s="7" t="str">
        <f>"2000"</f>
        <v>2000</v>
      </c>
      <c r="C112" s="8" t="s">
        <v>209</v>
      </c>
      <c r="D112" s="8" t="s">
        <v>211</v>
      </c>
      <c r="E112" s="7" t="str">
        <f>"01"</f>
        <v>01</v>
      </c>
      <c r="F112" s="7">
        <v>4</v>
      </c>
      <c r="G112" s="7" t="s">
        <v>14</v>
      </c>
      <c r="H112" s="7" t="s">
        <v>48</v>
      </c>
      <c r="I112" s="7" t="s">
        <v>16</v>
      </c>
      <c r="J112" s="5" t="s">
        <v>452</v>
      </c>
      <c r="K112" s="6" t="s">
        <v>210</v>
      </c>
      <c r="L112" s="7">
        <v>2020</v>
      </c>
      <c r="M112" s="7" t="s">
        <v>27</v>
      </c>
      <c r="N112" s="7" t="s">
        <v>22</v>
      </c>
    </row>
    <row r="113" spans="1:14" ht="43.5">
      <c r="A113" s="7" t="str">
        <f t="shared" si="5"/>
        <v>2023-02-21</v>
      </c>
      <c r="B113" s="7" t="str">
        <f>"2030"</f>
        <v>2030</v>
      </c>
      <c r="C113" s="8" t="s">
        <v>212</v>
      </c>
      <c r="D113" s="8" t="s">
        <v>214</v>
      </c>
      <c r="E113" s="7" t="str">
        <f>"01"</f>
        <v>01</v>
      </c>
      <c r="F113" s="7">
        <v>11</v>
      </c>
      <c r="G113" s="7" t="s">
        <v>14</v>
      </c>
      <c r="H113" s="7"/>
      <c r="I113" s="7" t="s">
        <v>16</v>
      </c>
      <c r="J113" s="5" t="s">
        <v>452</v>
      </c>
      <c r="K113" s="6" t="s">
        <v>213</v>
      </c>
      <c r="L113" s="7">
        <v>2021</v>
      </c>
      <c r="M113" s="7" t="s">
        <v>27</v>
      </c>
      <c r="N113" s="7"/>
    </row>
    <row r="114" spans="1:14" ht="43.5">
      <c r="A114" s="7" t="str">
        <f t="shared" si="5"/>
        <v>2023-02-21</v>
      </c>
      <c r="B114" s="7" t="str">
        <f>"2100"</f>
        <v>2100</v>
      </c>
      <c r="C114" s="8" t="s">
        <v>215</v>
      </c>
      <c r="D114" s="8" t="s">
        <v>217</v>
      </c>
      <c r="E114" s="7" t="str">
        <f>"12"</f>
        <v>12</v>
      </c>
      <c r="F114" s="7">
        <v>12</v>
      </c>
      <c r="G114" s="7" t="s">
        <v>14</v>
      </c>
      <c r="H114" s="7" t="s">
        <v>48</v>
      </c>
      <c r="I114" s="7" t="s">
        <v>16</v>
      </c>
      <c r="J114" s="5" t="s">
        <v>456</v>
      </c>
      <c r="K114" s="6" t="s">
        <v>216</v>
      </c>
      <c r="L114" s="7">
        <v>2017</v>
      </c>
      <c r="M114" s="7" t="s">
        <v>95</v>
      </c>
      <c r="N114" s="7"/>
    </row>
    <row r="115" spans="1:14" ht="57.75">
      <c r="A115" s="7" t="str">
        <f t="shared" si="5"/>
        <v>2023-02-21</v>
      </c>
      <c r="B115" s="7" t="str">
        <f>"2130"</f>
        <v>2130</v>
      </c>
      <c r="C115" s="8" t="s">
        <v>218</v>
      </c>
      <c r="D115" s="8" t="s">
        <v>220</v>
      </c>
      <c r="E115" s="7" t="str">
        <f>"04"</f>
        <v>04</v>
      </c>
      <c r="F115" s="7">
        <v>4</v>
      </c>
      <c r="G115" s="7" t="s">
        <v>14</v>
      </c>
      <c r="H115" s="7" t="s">
        <v>97</v>
      </c>
      <c r="I115" s="7" t="s">
        <v>16</v>
      </c>
      <c r="J115" s="5" t="s">
        <v>457</v>
      </c>
      <c r="K115" s="6" t="s">
        <v>219</v>
      </c>
      <c r="L115" s="7">
        <v>2021</v>
      </c>
      <c r="M115" s="7" t="s">
        <v>95</v>
      </c>
      <c r="N115" s="7" t="s">
        <v>22</v>
      </c>
    </row>
    <row r="116" spans="1:14" ht="72">
      <c r="A116" s="7" t="str">
        <f t="shared" si="5"/>
        <v>2023-02-21</v>
      </c>
      <c r="B116" s="7" t="str">
        <f>"2200"</f>
        <v>2200</v>
      </c>
      <c r="C116" s="8" t="s">
        <v>221</v>
      </c>
      <c r="D116" s="8" t="s">
        <v>90</v>
      </c>
      <c r="E116" s="7" t="str">
        <f>" "</f>
        <v> </v>
      </c>
      <c r="F116" s="7">
        <v>0</v>
      </c>
      <c r="G116" s="7" t="s">
        <v>85</v>
      </c>
      <c r="H116" s="7" t="s">
        <v>222</v>
      </c>
      <c r="I116" s="7"/>
      <c r="J116" s="5" t="s">
        <v>454</v>
      </c>
      <c r="K116" s="6" t="s">
        <v>223</v>
      </c>
      <c r="L116" s="7">
        <v>2015</v>
      </c>
      <c r="M116" s="7" t="s">
        <v>17</v>
      </c>
      <c r="N116" s="7"/>
    </row>
    <row r="117" spans="1:13" ht="72">
      <c r="A117" s="1" t="str">
        <f t="shared" si="5"/>
        <v>2023-02-21</v>
      </c>
      <c r="B117" s="1" t="str">
        <f>"2350"</f>
        <v>2350</v>
      </c>
      <c r="C117" s="2" t="s">
        <v>224</v>
      </c>
      <c r="E117" s="1" t="str">
        <f>" "</f>
        <v> </v>
      </c>
      <c r="F117" s="1">
        <v>0</v>
      </c>
      <c r="G117" s="1" t="s">
        <v>14</v>
      </c>
      <c r="I117" s="1" t="s">
        <v>16</v>
      </c>
      <c r="J117" s="4"/>
      <c r="K117" s="3" t="s">
        <v>225</v>
      </c>
      <c r="L117" s="1">
        <v>2021</v>
      </c>
      <c r="M117" s="1" t="s">
        <v>17</v>
      </c>
    </row>
    <row r="118" spans="1:13" ht="87">
      <c r="A118" s="1" t="str">
        <f t="shared" si="5"/>
        <v>2023-02-21</v>
      </c>
      <c r="B118" s="1" t="str">
        <f>"2400"</f>
        <v>2400</v>
      </c>
      <c r="C118" s="2" t="s">
        <v>13</v>
      </c>
      <c r="E118" s="1" t="str">
        <f aca="true" t="shared" si="6" ref="E118:E129">"02"</f>
        <v>02</v>
      </c>
      <c r="F118" s="1">
        <v>2</v>
      </c>
      <c r="G118" s="1" t="s">
        <v>14</v>
      </c>
      <c r="H118" s="1" t="s">
        <v>123</v>
      </c>
      <c r="I118" s="1" t="s">
        <v>16</v>
      </c>
      <c r="J118" s="4"/>
      <c r="K118" s="3" t="s">
        <v>165</v>
      </c>
      <c r="L118" s="1">
        <v>2011</v>
      </c>
      <c r="M118" s="1" t="s">
        <v>17</v>
      </c>
    </row>
    <row r="119" spans="1:13" ht="87">
      <c r="A119" s="1" t="str">
        <f t="shared" si="5"/>
        <v>2023-02-21</v>
      </c>
      <c r="B119" s="1" t="str">
        <f>"2500"</f>
        <v>2500</v>
      </c>
      <c r="C119" s="2" t="s">
        <v>13</v>
      </c>
      <c r="E119" s="1" t="str">
        <f t="shared" si="6"/>
        <v>02</v>
      </c>
      <c r="F119" s="1">
        <v>2</v>
      </c>
      <c r="G119" s="1" t="s">
        <v>14</v>
      </c>
      <c r="H119" s="1" t="s">
        <v>123</v>
      </c>
      <c r="I119" s="1" t="s">
        <v>16</v>
      </c>
      <c r="J119" s="4"/>
      <c r="K119" s="3" t="s">
        <v>165</v>
      </c>
      <c r="L119" s="1">
        <v>2011</v>
      </c>
      <c r="M119" s="1" t="s">
        <v>17</v>
      </c>
    </row>
    <row r="120" spans="1:13" ht="87">
      <c r="A120" s="1" t="str">
        <f t="shared" si="5"/>
        <v>2023-02-21</v>
      </c>
      <c r="B120" s="1" t="str">
        <f>"2600"</f>
        <v>2600</v>
      </c>
      <c r="C120" s="2" t="s">
        <v>13</v>
      </c>
      <c r="E120" s="1" t="str">
        <f t="shared" si="6"/>
        <v>02</v>
      </c>
      <c r="F120" s="1">
        <v>2</v>
      </c>
      <c r="G120" s="1" t="s">
        <v>14</v>
      </c>
      <c r="H120" s="1" t="s">
        <v>123</v>
      </c>
      <c r="I120" s="1" t="s">
        <v>16</v>
      </c>
      <c r="J120" s="4"/>
      <c r="K120" s="3" t="s">
        <v>165</v>
      </c>
      <c r="L120" s="1">
        <v>2011</v>
      </c>
      <c r="M120" s="1" t="s">
        <v>17</v>
      </c>
    </row>
    <row r="121" spans="1:13" ht="87">
      <c r="A121" s="1" t="str">
        <f t="shared" si="5"/>
        <v>2023-02-21</v>
      </c>
      <c r="B121" s="1" t="str">
        <f>"2700"</f>
        <v>2700</v>
      </c>
      <c r="C121" s="2" t="s">
        <v>13</v>
      </c>
      <c r="E121" s="1" t="str">
        <f t="shared" si="6"/>
        <v>02</v>
      </c>
      <c r="F121" s="1">
        <v>2</v>
      </c>
      <c r="G121" s="1" t="s">
        <v>14</v>
      </c>
      <c r="H121" s="1" t="s">
        <v>123</v>
      </c>
      <c r="I121" s="1" t="s">
        <v>16</v>
      </c>
      <c r="J121" s="4"/>
      <c r="K121" s="3" t="s">
        <v>165</v>
      </c>
      <c r="L121" s="1">
        <v>2011</v>
      </c>
      <c r="M121" s="1" t="s">
        <v>17</v>
      </c>
    </row>
    <row r="122" spans="1:13" ht="87">
      <c r="A122" s="1" t="str">
        <f t="shared" si="5"/>
        <v>2023-02-21</v>
      </c>
      <c r="B122" s="1" t="str">
        <f>"2800"</f>
        <v>2800</v>
      </c>
      <c r="C122" s="2" t="s">
        <v>13</v>
      </c>
      <c r="E122" s="1" t="str">
        <f t="shared" si="6"/>
        <v>02</v>
      </c>
      <c r="F122" s="1">
        <v>2</v>
      </c>
      <c r="G122" s="1" t="s">
        <v>14</v>
      </c>
      <c r="H122" s="1" t="s">
        <v>123</v>
      </c>
      <c r="I122" s="1" t="s">
        <v>16</v>
      </c>
      <c r="J122" s="4"/>
      <c r="K122" s="3" t="s">
        <v>165</v>
      </c>
      <c r="L122" s="1">
        <v>2011</v>
      </c>
      <c r="M122" s="1" t="s">
        <v>17</v>
      </c>
    </row>
    <row r="123" spans="1:13" ht="87">
      <c r="A123" s="1" t="str">
        <f aca="true" t="shared" si="7" ref="A123:A165">"2023-02-22"</f>
        <v>2023-02-22</v>
      </c>
      <c r="B123" s="1" t="str">
        <f>"0500"</f>
        <v>0500</v>
      </c>
      <c r="C123" s="2" t="s">
        <v>13</v>
      </c>
      <c r="E123" s="1" t="str">
        <f t="shared" si="6"/>
        <v>02</v>
      </c>
      <c r="F123" s="1">
        <v>2</v>
      </c>
      <c r="G123" s="1" t="s">
        <v>14</v>
      </c>
      <c r="H123" s="1" t="s">
        <v>123</v>
      </c>
      <c r="I123" s="1" t="s">
        <v>16</v>
      </c>
      <c r="J123" s="4"/>
      <c r="K123" s="3" t="s">
        <v>165</v>
      </c>
      <c r="L123" s="1">
        <v>2011</v>
      </c>
      <c r="M123" s="1" t="s">
        <v>17</v>
      </c>
    </row>
    <row r="124" spans="1:13" ht="28.5">
      <c r="A124" s="1" t="str">
        <f t="shared" si="7"/>
        <v>2023-02-22</v>
      </c>
      <c r="B124" s="1" t="str">
        <f>"0600"</f>
        <v>0600</v>
      </c>
      <c r="C124" s="2" t="s">
        <v>18</v>
      </c>
      <c r="D124" s="2" t="s">
        <v>226</v>
      </c>
      <c r="E124" s="1" t="str">
        <f t="shared" si="6"/>
        <v>02</v>
      </c>
      <c r="F124" s="1">
        <v>4</v>
      </c>
      <c r="G124" s="1" t="s">
        <v>14</v>
      </c>
      <c r="I124" s="1" t="s">
        <v>16</v>
      </c>
      <c r="J124" s="4"/>
      <c r="K124" s="3" t="s">
        <v>20</v>
      </c>
      <c r="L124" s="1">
        <v>2019</v>
      </c>
      <c r="M124" s="1" t="s">
        <v>17</v>
      </c>
    </row>
    <row r="125" spans="1:13" ht="28.5">
      <c r="A125" s="1" t="str">
        <f t="shared" si="7"/>
        <v>2023-02-22</v>
      </c>
      <c r="B125" s="1" t="str">
        <f>"0625"</f>
        <v>0625</v>
      </c>
      <c r="C125" s="2" t="s">
        <v>18</v>
      </c>
      <c r="D125" s="2" t="s">
        <v>227</v>
      </c>
      <c r="E125" s="1" t="str">
        <f t="shared" si="6"/>
        <v>02</v>
      </c>
      <c r="F125" s="1">
        <v>3</v>
      </c>
      <c r="G125" s="1" t="s">
        <v>19</v>
      </c>
      <c r="I125" s="1" t="s">
        <v>16</v>
      </c>
      <c r="J125" s="4"/>
      <c r="K125" s="3" t="s">
        <v>20</v>
      </c>
      <c r="L125" s="1">
        <v>2019</v>
      </c>
      <c r="M125" s="1" t="s">
        <v>17</v>
      </c>
    </row>
    <row r="126" spans="1:13" ht="43.5">
      <c r="A126" s="1" t="str">
        <f t="shared" si="7"/>
        <v>2023-02-22</v>
      </c>
      <c r="B126" s="1" t="str">
        <f>"0650"</f>
        <v>0650</v>
      </c>
      <c r="C126" s="2" t="s">
        <v>24</v>
      </c>
      <c r="D126" s="2" t="s">
        <v>229</v>
      </c>
      <c r="E126" s="1" t="str">
        <f t="shared" si="6"/>
        <v>02</v>
      </c>
      <c r="F126" s="1">
        <v>2</v>
      </c>
      <c r="G126" s="1" t="s">
        <v>19</v>
      </c>
      <c r="I126" s="1" t="s">
        <v>16</v>
      </c>
      <c r="J126" s="4"/>
      <c r="K126" s="3" t="s">
        <v>228</v>
      </c>
      <c r="L126" s="1">
        <v>2018</v>
      </c>
      <c r="M126" s="1" t="s">
        <v>27</v>
      </c>
    </row>
    <row r="127" spans="1:13" ht="87">
      <c r="A127" s="1" t="str">
        <f t="shared" si="7"/>
        <v>2023-02-22</v>
      </c>
      <c r="B127" s="1" t="str">
        <f>"0715"</f>
        <v>0715</v>
      </c>
      <c r="C127" s="2" t="s">
        <v>28</v>
      </c>
      <c r="D127" s="2" t="s">
        <v>231</v>
      </c>
      <c r="E127" s="1" t="str">
        <f t="shared" si="6"/>
        <v>02</v>
      </c>
      <c r="F127" s="1">
        <v>8</v>
      </c>
      <c r="G127" s="1" t="s">
        <v>19</v>
      </c>
      <c r="I127" s="1" t="s">
        <v>16</v>
      </c>
      <c r="J127" s="4"/>
      <c r="K127" s="3" t="s">
        <v>230</v>
      </c>
      <c r="L127" s="1">
        <v>2018</v>
      </c>
      <c r="M127" s="1" t="s">
        <v>17</v>
      </c>
    </row>
    <row r="128" spans="1:13" ht="43.5">
      <c r="A128" s="1" t="str">
        <f t="shared" si="7"/>
        <v>2023-02-22</v>
      </c>
      <c r="B128" s="1" t="str">
        <f>"0730"</f>
        <v>0730</v>
      </c>
      <c r="C128" s="2" t="s">
        <v>31</v>
      </c>
      <c r="E128" s="1" t="str">
        <f t="shared" si="6"/>
        <v>02</v>
      </c>
      <c r="F128" s="1">
        <v>4</v>
      </c>
      <c r="G128" s="1" t="s">
        <v>19</v>
      </c>
      <c r="I128" s="1" t="s">
        <v>16</v>
      </c>
      <c r="J128" s="4"/>
      <c r="K128" s="3" t="s">
        <v>32</v>
      </c>
      <c r="L128" s="1">
        <v>2011</v>
      </c>
      <c r="M128" s="1" t="s">
        <v>17</v>
      </c>
    </row>
    <row r="129" spans="1:13" ht="72">
      <c r="A129" s="1" t="str">
        <f t="shared" si="7"/>
        <v>2023-02-22</v>
      </c>
      <c r="B129" s="1" t="str">
        <f>"0755"</f>
        <v>0755</v>
      </c>
      <c r="C129" s="2" t="s">
        <v>33</v>
      </c>
      <c r="D129" s="2" t="s">
        <v>233</v>
      </c>
      <c r="E129" s="1" t="str">
        <f t="shared" si="6"/>
        <v>02</v>
      </c>
      <c r="F129" s="1">
        <v>12</v>
      </c>
      <c r="G129" s="1" t="s">
        <v>19</v>
      </c>
      <c r="I129" s="1" t="s">
        <v>16</v>
      </c>
      <c r="J129" s="4"/>
      <c r="K129" s="3" t="s">
        <v>232</v>
      </c>
      <c r="L129" s="1">
        <v>2020</v>
      </c>
      <c r="M129" s="1" t="s">
        <v>27</v>
      </c>
    </row>
    <row r="130" spans="1:13" ht="72">
      <c r="A130" s="1" t="str">
        <f t="shared" si="7"/>
        <v>2023-02-22</v>
      </c>
      <c r="B130" s="1" t="str">
        <f>"0805"</f>
        <v>0805</v>
      </c>
      <c r="C130" s="2" t="s">
        <v>36</v>
      </c>
      <c r="D130" s="2" t="s">
        <v>235</v>
      </c>
      <c r="E130" s="1" t="str">
        <f>"01"</f>
        <v>01</v>
      </c>
      <c r="F130" s="1">
        <v>42</v>
      </c>
      <c r="G130" s="1" t="s">
        <v>19</v>
      </c>
      <c r="I130" s="1" t="s">
        <v>16</v>
      </c>
      <c r="J130" s="4"/>
      <c r="K130" s="3" t="s">
        <v>234</v>
      </c>
      <c r="L130" s="1">
        <v>2020</v>
      </c>
      <c r="M130" s="1" t="s">
        <v>27</v>
      </c>
    </row>
    <row r="131" spans="1:13" ht="72">
      <c r="A131" s="1" t="str">
        <f t="shared" si="7"/>
        <v>2023-02-22</v>
      </c>
      <c r="B131" s="1" t="str">
        <f>"0815"</f>
        <v>0815</v>
      </c>
      <c r="C131" s="2" t="s">
        <v>39</v>
      </c>
      <c r="D131" s="2" t="s">
        <v>237</v>
      </c>
      <c r="E131" s="1" t="str">
        <f>"01"</f>
        <v>01</v>
      </c>
      <c r="F131" s="1">
        <v>4</v>
      </c>
      <c r="G131" s="1" t="s">
        <v>19</v>
      </c>
      <c r="I131" s="1" t="s">
        <v>16</v>
      </c>
      <c r="J131" s="4"/>
      <c r="K131" s="3" t="s">
        <v>236</v>
      </c>
      <c r="L131" s="1">
        <v>2020</v>
      </c>
      <c r="M131" s="1" t="s">
        <v>42</v>
      </c>
    </row>
    <row r="132" spans="1:14" ht="72">
      <c r="A132" s="1" t="str">
        <f t="shared" si="7"/>
        <v>2023-02-22</v>
      </c>
      <c r="B132" s="1" t="str">
        <f>"0820"</f>
        <v>0820</v>
      </c>
      <c r="C132" s="2" t="s">
        <v>43</v>
      </c>
      <c r="D132" s="2" t="s">
        <v>239</v>
      </c>
      <c r="E132" s="1" t="str">
        <f>"02"</f>
        <v>02</v>
      </c>
      <c r="F132" s="1">
        <v>23</v>
      </c>
      <c r="G132" s="1" t="s">
        <v>14</v>
      </c>
      <c r="I132" s="1" t="s">
        <v>16</v>
      </c>
      <c r="J132" s="4"/>
      <c r="K132" s="3" t="s">
        <v>238</v>
      </c>
      <c r="L132" s="1">
        <v>1987</v>
      </c>
      <c r="M132" s="1" t="s">
        <v>46</v>
      </c>
      <c r="N132" s="1" t="s">
        <v>22</v>
      </c>
    </row>
    <row r="133" spans="1:13" ht="72">
      <c r="A133" s="1" t="str">
        <f t="shared" si="7"/>
        <v>2023-02-22</v>
      </c>
      <c r="B133" s="1" t="str">
        <f>"0845"</f>
        <v>0845</v>
      </c>
      <c r="C133" s="2" t="s">
        <v>47</v>
      </c>
      <c r="D133" s="2" t="s">
        <v>241</v>
      </c>
      <c r="E133" s="1" t="str">
        <f>"02"</f>
        <v>02</v>
      </c>
      <c r="F133" s="1">
        <v>11</v>
      </c>
      <c r="G133" s="1" t="s">
        <v>14</v>
      </c>
      <c r="I133" s="1" t="s">
        <v>16</v>
      </c>
      <c r="J133" s="4"/>
      <c r="K133" s="3" t="s">
        <v>240</v>
      </c>
      <c r="L133" s="1">
        <v>2014</v>
      </c>
      <c r="M133" s="1" t="s">
        <v>17</v>
      </c>
    </row>
    <row r="134" spans="1:13" ht="72">
      <c r="A134" s="1" t="str">
        <f t="shared" si="7"/>
        <v>2023-02-22</v>
      </c>
      <c r="B134" s="1" t="str">
        <f>"0910"</f>
        <v>0910</v>
      </c>
      <c r="C134" s="2" t="s">
        <v>47</v>
      </c>
      <c r="D134" s="2" t="s">
        <v>243</v>
      </c>
      <c r="E134" s="1" t="str">
        <f>"02"</f>
        <v>02</v>
      </c>
      <c r="F134" s="1">
        <v>12</v>
      </c>
      <c r="G134" s="1" t="s">
        <v>19</v>
      </c>
      <c r="I134" s="1" t="s">
        <v>16</v>
      </c>
      <c r="J134" s="4"/>
      <c r="K134" s="3" t="s">
        <v>242</v>
      </c>
      <c r="L134" s="1">
        <v>2014</v>
      </c>
      <c r="M134" s="1" t="s">
        <v>17</v>
      </c>
    </row>
    <row r="135" spans="1:13" ht="72">
      <c r="A135" s="1" t="str">
        <f t="shared" si="7"/>
        <v>2023-02-22</v>
      </c>
      <c r="B135" s="1" t="str">
        <f>"0935"</f>
        <v>0935</v>
      </c>
      <c r="C135" s="2" t="s">
        <v>53</v>
      </c>
      <c r="D135" s="2" t="s">
        <v>245</v>
      </c>
      <c r="E135" s="1" t="str">
        <f>"03"</f>
        <v>03</v>
      </c>
      <c r="F135" s="1">
        <v>11</v>
      </c>
      <c r="G135" s="1" t="s">
        <v>19</v>
      </c>
      <c r="I135" s="1" t="s">
        <v>16</v>
      </c>
      <c r="J135" s="4"/>
      <c r="K135" s="3" t="s">
        <v>244</v>
      </c>
      <c r="L135" s="1">
        <v>2019</v>
      </c>
      <c r="M135" s="1" t="s">
        <v>27</v>
      </c>
    </row>
    <row r="136" spans="1:14" ht="72">
      <c r="A136" s="1" t="str">
        <f t="shared" si="7"/>
        <v>2023-02-22</v>
      </c>
      <c r="B136" s="1" t="str">
        <f>"1000"</f>
        <v>1000</v>
      </c>
      <c r="C136" s="2" t="s">
        <v>152</v>
      </c>
      <c r="D136" s="2" t="s">
        <v>205</v>
      </c>
      <c r="E136" s="1" t="str">
        <f>"01"</f>
        <v>01</v>
      </c>
      <c r="F136" s="1">
        <v>2</v>
      </c>
      <c r="G136" s="1" t="s">
        <v>19</v>
      </c>
      <c r="I136" s="1" t="s">
        <v>16</v>
      </c>
      <c r="J136" s="4"/>
      <c r="K136" s="3" t="s">
        <v>204</v>
      </c>
      <c r="L136" s="1">
        <v>2015</v>
      </c>
      <c r="M136" s="1" t="s">
        <v>91</v>
      </c>
      <c r="N136" s="1" t="s">
        <v>22</v>
      </c>
    </row>
    <row r="137" spans="1:13" ht="72">
      <c r="A137" s="1" t="str">
        <f t="shared" si="7"/>
        <v>2023-02-22</v>
      </c>
      <c r="B137" s="1" t="str">
        <f>"1050"</f>
        <v>1050</v>
      </c>
      <c r="C137" s="2" t="s">
        <v>427</v>
      </c>
      <c r="D137" s="2" t="s">
        <v>248</v>
      </c>
      <c r="E137" s="1" t="str">
        <f>"01"</f>
        <v>01</v>
      </c>
      <c r="F137" s="1">
        <v>2</v>
      </c>
      <c r="G137" s="1" t="s">
        <v>14</v>
      </c>
      <c r="I137" s="1" t="s">
        <v>16</v>
      </c>
      <c r="J137" s="4"/>
      <c r="K137" s="3" t="s">
        <v>247</v>
      </c>
      <c r="L137" s="1">
        <v>2022</v>
      </c>
      <c r="M137" s="1" t="s">
        <v>17</v>
      </c>
    </row>
    <row r="138" spans="1:13" ht="43.5">
      <c r="A138" s="1" t="str">
        <f t="shared" si="7"/>
        <v>2023-02-22</v>
      </c>
      <c r="B138" s="1" t="str">
        <f>"1100"</f>
        <v>1100</v>
      </c>
      <c r="C138" s="2" t="s">
        <v>206</v>
      </c>
      <c r="D138" s="2" t="s">
        <v>208</v>
      </c>
      <c r="E138" s="1" t="str">
        <f>"01"</f>
        <v>01</v>
      </c>
      <c r="F138" s="1">
        <v>7</v>
      </c>
      <c r="G138" s="1" t="s">
        <v>14</v>
      </c>
      <c r="I138" s="1" t="s">
        <v>16</v>
      </c>
      <c r="J138" s="4"/>
      <c r="K138" s="3" t="s">
        <v>207</v>
      </c>
      <c r="L138" s="1">
        <v>2022</v>
      </c>
      <c r="M138" s="1" t="s">
        <v>95</v>
      </c>
    </row>
    <row r="139" spans="1:13" ht="43.5">
      <c r="A139" s="1" t="str">
        <f t="shared" si="7"/>
        <v>2023-02-22</v>
      </c>
      <c r="B139" s="1" t="str">
        <f>"1130"</f>
        <v>1130</v>
      </c>
      <c r="C139" s="2" t="s">
        <v>212</v>
      </c>
      <c r="D139" s="2" t="s">
        <v>214</v>
      </c>
      <c r="E139" s="1" t="str">
        <f>"01"</f>
        <v>01</v>
      </c>
      <c r="F139" s="1">
        <v>11</v>
      </c>
      <c r="G139" s="1" t="s">
        <v>14</v>
      </c>
      <c r="I139" s="1" t="s">
        <v>16</v>
      </c>
      <c r="J139" s="4"/>
      <c r="K139" s="3" t="s">
        <v>213</v>
      </c>
      <c r="L139" s="1">
        <v>2021</v>
      </c>
      <c r="M139" s="1" t="s">
        <v>27</v>
      </c>
    </row>
    <row r="140" spans="1:13" ht="43.5">
      <c r="A140" s="1" t="str">
        <f t="shared" si="7"/>
        <v>2023-02-22</v>
      </c>
      <c r="B140" s="1" t="str">
        <f>"1200"</f>
        <v>1200</v>
      </c>
      <c r="C140" s="2" t="s">
        <v>215</v>
      </c>
      <c r="D140" s="2" t="s">
        <v>217</v>
      </c>
      <c r="E140" s="1" t="str">
        <f>"12"</f>
        <v>12</v>
      </c>
      <c r="F140" s="1">
        <v>12</v>
      </c>
      <c r="G140" s="1" t="s">
        <v>14</v>
      </c>
      <c r="H140" s="1" t="s">
        <v>48</v>
      </c>
      <c r="I140" s="1" t="s">
        <v>16</v>
      </c>
      <c r="J140" s="4"/>
      <c r="K140" s="3" t="s">
        <v>216</v>
      </c>
      <c r="L140" s="1">
        <v>2017</v>
      </c>
      <c r="M140" s="1" t="s">
        <v>95</v>
      </c>
    </row>
    <row r="141" spans="1:14" ht="72">
      <c r="A141" s="1" t="str">
        <f t="shared" si="7"/>
        <v>2023-02-22</v>
      </c>
      <c r="B141" s="1" t="str">
        <f>"1230"</f>
        <v>1230</v>
      </c>
      <c r="C141" s="2" t="s">
        <v>209</v>
      </c>
      <c r="D141" s="2" t="s">
        <v>211</v>
      </c>
      <c r="E141" s="1" t="str">
        <f>"01"</f>
        <v>01</v>
      </c>
      <c r="F141" s="1">
        <v>4</v>
      </c>
      <c r="G141" s="1" t="s">
        <v>14</v>
      </c>
      <c r="H141" s="1" t="s">
        <v>48</v>
      </c>
      <c r="I141" s="1" t="s">
        <v>16</v>
      </c>
      <c r="J141" s="4"/>
      <c r="K141" s="3" t="s">
        <v>210</v>
      </c>
      <c r="L141" s="1">
        <v>2020</v>
      </c>
      <c r="M141" s="1" t="s">
        <v>27</v>
      </c>
      <c r="N141" s="1" t="s">
        <v>22</v>
      </c>
    </row>
    <row r="142" spans="1:14" ht="72">
      <c r="A142" s="1" t="str">
        <f t="shared" si="7"/>
        <v>2023-02-22</v>
      </c>
      <c r="B142" s="1" t="str">
        <f>"1300"</f>
        <v>1300</v>
      </c>
      <c r="C142" s="2" t="s">
        <v>249</v>
      </c>
      <c r="E142" s="1" t="str">
        <f>" "</f>
        <v> </v>
      </c>
      <c r="F142" s="1">
        <v>0</v>
      </c>
      <c r="G142" s="1" t="s">
        <v>14</v>
      </c>
      <c r="H142" s="1" t="s">
        <v>97</v>
      </c>
      <c r="I142" s="1" t="s">
        <v>16</v>
      </c>
      <c r="J142" s="4"/>
      <c r="K142" s="3" t="s">
        <v>250</v>
      </c>
      <c r="L142" s="1">
        <v>2020</v>
      </c>
      <c r="M142" s="1" t="s">
        <v>17</v>
      </c>
      <c r="N142" s="1" t="s">
        <v>22</v>
      </c>
    </row>
    <row r="143" spans="1:13" ht="72">
      <c r="A143" s="1" t="str">
        <f t="shared" si="7"/>
        <v>2023-02-22</v>
      </c>
      <c r="B143" s="1" t="str">
        <f>"1400"</f>
        <v>1400</v>
      </c>
      <c r="C143" s="2" t="s">
        <v>122</v>
      </c>
      <c r="E143" s="1" t="str">
        <f>"04"</f>
        <v>04</v>
      </c>
      <c r="F143" s="1">
        <v>107</v>
      </c>
      <c r="G143" s="1" t="s">
        <v>14</v>
      </c>
      <c r="H143" s="1" t="s">
        <v>93</v>
      </c>
      <c r="I143" s="1" t="s">
        <v>16</v>
      </c>
      <c r="J143" s="4"/>
      <c r="K143" s="3" t="s">
        <v>251</v>
      </c>
      <c r="L143" s="1">
        <v>2022</v>
      </c>
      <c r="M143" s="1" t="s">
        <v>95</v>
      </c>
    </row>
    <row r="144" spans="1:13" ht="87">
      <c r="A144" s="1" t="str">
        <f t="shared" si="7"/>
        <v>2023-02-22</v>
      </c>
      <c r="B144" s="1" t="str">
        <f>"1430"</f>
        <v>1430</v>
      </c>
      <c r="C144" s="2" t="s">
        <v>125</v>
      </c>
      <c r="D144" s="2" t="s">
        <v>253</v>
      </c>
      <c r="E144" s="1" t="str">
        <f>"02"</f>
        <v>02</v>
      </c>
      <c r="F144" s="1">
        <v>78</v>
      </c>
      <c r="G144" s="1" t="s">
        <v>19</v>
      </c>
      <c r="I144" s="1" t="s">
        <v>16</v>
      </c>
      <c r="J144" s="4"/>
      <c r="K144" s="3" t="s">
        <v>252</v>
      </c>
      <c r="L144" s="1">
        <v>0</v>
      </c>
      <c r="M144" s="1" t="s">
        <v>17</v>
      </c>
    </row>
    <row r="145" spans="1:13" ht="57.75">
      <c r="A145" s="1" t="str">
        <f t="shared" si="7"/>
        <v>2023-02-22</v>
      </c>
      <c r="B145" s="1" t="str">
        <f>"1500"</f>
        <v>1500</v>
      </c>
      <c r="C145" s="2" t="s">
        <v>47</v>
      </c>
      <c r="D145" s="2" t="s">
        <v>183</v>
      </c>
      <c r="E145" s="1" t="str">
        <f>"02"</f>
        <v>02</v>
      </c>
      <c r="F145" s="1">
        <v>10</v>
      </c>
      <c r="G145" s="1" t="s">
        <v>14</v>
      </c>
      <c r="I145" s="1" t="s">
        <v>16</v>
      </c>
      <c r="J145" s="4"/>
      <c r="K145" s="3" t="s">
        <v>182</v>
      </c>
      <c r="L145" s="1">
        <v>2014</v>
      </c>
      <c r="M145" s="1" t="s">
        <v>17</v>
      </c>
    </row>
    <row r="146" spans="1:13" ht="72">
      <c r="A146" s="1" t="str">
        <f t="shared" si="7"/>
        <v>2023-02-22</v>
      </c>
      <c r="B146" s="1" t="str">
        <f>"1525"</f>
        <v>1525</v>
      </c>
      <c r="C146" s="2" t="s">
        <v>254</v>
      </c>
      <c r="D146" s="2" t="s">
        <v>256</v>
      </c>
      <c r="E146" s="1" t="str">
        <f>"01"</f>
        <v>01</v>
      </c>
      <c r="F146" s="1">
        <v>2</v>
      </c>
      <c r="G146" s="1" t="s">
        <v>19</v>
      </c>
      <c r="I146" s="1" t="s">
        <v>16</v>
      </c>
      <c r="J146" s="4"/>
      <c r="K146" s="3" t="s">
        <v>255</v>
      </c>
      <c r="L146" s="1">
        <v>0</v>
      </c>
      <c r="M146" s="1" t="s">
        <v>90</v>
      </c>
    </row>
    <row r="147" spans="1:13" ht="72">
      <c r="A147" s="1" t="str">
        <f t="shared" si="7"/>
        <v>2023-02-22</v>
      </c>
      <c r="B147" s="1" t="str">
        <f>"1540"</f>
        <v>1540</v>
      </c>
      <c r="C147" s="2" t="s">
        <v>36</v>
      </c>
      <c r="D147" s="2" t="s">
        <v>258</v>
      </c>
      <c r="E147" s="1" t="str">
        <f>"01"</f>
        <v>01</v>
      </c>
      <c r="F147" s="1">
        <v>24</v>
      </c>
      <c r="G147" s="1" t="s">
        <v>19</v>
      </c>
      <c r="I147" s="1" t="s">
        <v>16</v>
      </c>
      <c r="J147" s="4"/>
      <c r="K147" s="3" t="s">
        <v>257</v>
      </c>
      <c r="L147" s="1">
        <v>2020</v>
      </c>
      <c r="M147" s="1" t="s">
        <v>27</v>
      </c>
    </row>
    <row r="148" spans="1:13" ht="43.5">
      <c r="A148" s="1" t="str">
        <f t="shared" si="7"/>
        <v>2023-02-22</v>
      </c>
      <c r="B148" s="1" t="str">
        <f>"1555"</f>
        <v>1555</v>
      </c>
      <c r="C148" s="2" t="s">
        <v>192</v>
      </c>
      <c r="D148" s="2" t="s">
        <v>428</v>
      </c>
      <c r="E148" s="1" t="str">
        <f>"01"</f>
        <v>01</v>
      </c>
      <c r="F148" s="1">
        <v>7</v>
      </c>
      <c r="G148" s="1" t="s">
        <v>19</v>
      </c>
      <c r="I148" s="1" t="s">
        <v>16</v>
      </c>
      <c r="J148" s="4"/>
      <c r="K148" s="3" t="s">
        <v>259</v>
      </c>
      <c r="L148" s="1">
        <v>2021</v>
      </c>
      <c r="M148" s="1" t="s">
        <v>135</v>
      </c>
    </row>
    <row r="149" spans="1:14" ht="43.5">
      <c r="A149" s="1" t="str">
        <f t="shared" si="7"/>
        <v>2023-02-22</v>
      </c>
      <c r="B149" s="1" t="str">
        <f>"1600"</f>
        <v>1600</v>
      </c>
      <c r="C149" s="2" t="s">
        <v>136</v>
      </c>
      <c r="D149" s="2" t="s">
        <v>261</v>
      </c>
      <c r="E149" s="1" t="str">
        <f>"01"</f>
        <v>01</v>
      </c>
      <c r="F149" s="1">
        <v>5</v>
      </c>
      <c r="G149" s="1" t="s">
        <v>14</v>
      </c>
      <c r="H149" s="1" t="s">
        <v>97</v>
      </c>
      <c r="I149" s="1" t="s">
        <v>16</v>
      </c>
      <c r="J149" s="4"/>
      <c r="K149" s="3" t="s">
        <v>260</v>
      </c>
      <c r="L149" s="1">
        <v>2017</v>
      </c>
      <c r="M149" s="1" t="s">
        <v>17</v>
      </c>
      <c r="N149" s="1" t="s">
        <v>22</v>
      </c>
    </row>
    <row r="150" spans="1:14" ht="72">
      <c r="A150" s="1" t="str">
        <f t="shared" si="7"/>
        <v>2023-02-22</v>
      </c>
      <c r="B150" s="1" t="str">
        <f>"1630"</f>
        <v>1630</v>
      </c>
      <c r="C150" s="2" t="s">
        <v>43</v>
      </c>
      <c r="D150" s="2" t="s">
        <v>239</v>
      </c>
      <c r="E150" s="1" t="str">
        <f>"02"</f>
        <v>02</v>
      </c>
      <c r="F150" s="1">
        <v>23</v>
      </c>
      <c r="G150" s="1" t="s">
        <v>14</v>
      </c>
      <c r="I150" s="1" t="s">
        <v>16</v>
      </c>
      <c r="J150" s="4"/>
      <c r="K150" s="3" t="s">
        <v>238</v>
      </c>
      <c r="L150" s="1">
        <v>1987</v>
      </c>
      <c r="M150" s="1" t="s">
        <v>46</v>
      </c>
      <c r="N150" s="1" t="s">
        <v>22</v>
      </c>
    </row>
    <row r="151" spans="1:13" ht="57.75">
      <c r="A151" s="1" t="str">
        <f t="shared" si="7"/>
        <v>2023-02-22</v>
      </c>
      <c r="B151" s="1" t="str">
        <f>"1700"</f>
        <v>1700</v>
      </c>
      <c r="C151" s="2" t="s">
        <v>197</v>
      </c>
      <c r="D151" s="2" t="s">
        <v>263</v>
      </c>
      <c r="E151" s="1" t="str">
        <f>"2019"</f>
        <v>2019</v>
      </c>
      <c r="F151" s="1">
        <v>22</v>
      </c>
      <c r="G151" s="1" t="s">
        <v>19</v>
      </c>
      <c r="I151" s="1" t="s">
        <v>16</v>
      </c>
      <c r="J151" s="4"/>
      <c r="K151" s="3" t="s">
        <v>262</v>
      </c>
      <c r="L151" s="1">
        <v>2019</v>
      </c>
      <c r="M151" s="1" t="s">
        <v>17</v>
      </c>
    </row>
    <row r="152" spans="1:13" ht="72">
      <c r="A152" s="1" t="str">
        <f t="shared" si="7"/>
        <v>2023-02-22</v>
      </c>
      <c r="B152" s="1" t="str">
        <f>"1715"</f>
        <v>1715</v>
      </c>
      <c r="C152" s="2" t="s">
        <v>141</v>
      </c>
      <c r="D152" s="2" t="s">
        <v>265</v>
      </c>
      <c r="E152" s="1" t="str">
        <f>"2019"</f>
        <v>2019</v>
      </c>
      <c r="F152" s="1">
        <v>24</v>
      </c>
      <c r="G152" s="1" t="s">
        <v>14</v>
      </c>
      <c r="H152" s="1" t="s">
        <v>97</v>
      </c>
      <c r="I152" s="1" t="s">
        <v>16</v>
      </c>
      <c r="J152" s="4"/>
      <c r="K152" s="3" t="s">
        <v>264</v>
      </c>
      <c r="L152" s="1">
        <v>2019</v>
      </c>
      <c r="M152" s="1" t="s">
        <v>17</v>
      </c>
    </row>
    <row r="153" spans="1:13" ht="72">
      <c r="A153" s="1" t="str">
        <f t="shared" si="7"/>
        <v>2023-02-22</v>
      </c>
      <c r="B153" s="1" t="str">
        <f>"1730"</f>
        <v>1730</v>
      </c>
      <c r="C153" s="2" t="s">
        <v>266</v>
      </c>
      <c r="D153" s="2" t="s">
        <v>268</v>
      </c>
      <c r="E153" s="1" t="str">
        <f>"2022"</f>
        <v>2022</v>
      </c>
      <c r="F153" s="1">
        <v>13</v>
      </c>
      <c r="G153" s="1" t="s">
        <v>57</v>
      </c>
      <c r="I153" s="1" t="s">
        <v>16</v>
      </c>
      <c r="J153" s="4"/>
      <c r="K153" s="3" t="s">
        <v>267</v>
      </c>
      <c r="L153" s="1">
        <v>2022</v>
      </c>
      <c r="M153" s="1" t="s">
        <v>17</v>
      </c>
    </row>
    <row r="154" spans="1:13" ht="72">
      <c r="A154" s="1" t="str">
        <f t="shared" si="7"/>
        <v>2023-02-22</v>
      </c>
      <c r="B154" s="1" t="str">
        <f>"1800"</f>
        <v>1800</v>
      </c>
      <c r="C154" s="2" t="s">
        <v>99</v>
      </c>
      <c r="D154" s="2" t="s">
        <v>203</v>
      </c>
      <c r="E154" s="1" t="str">
        <f>"2022"</f>
        <v>2022</v>
      </c>
      <c r="F154" s="1">
        <v>14</v>
      </c>
      <c r="G154" s="1" t="s">
        <v>19</v>
      </c>
      <c r="I154" s="1" t="s">
        <v>16</v>
      </c>
      <c r="J154" s="4"/>
      <c r="K154" s="3" t="s">
        <v>148</v>
      </c>
      <c r="L154" s="1">
        <v>2022</v>
      </c>
      <c r="M154" s="1" t="s">
        <v>17</v>
      </c>
    </row>
    <row r="155" spans="1:13" ht="57.75">
      <c r="A155" s="1" t="str">
        <f t="shared" si="7"/>
        <v>2023-02-22</v>
      </c>
      <c r="B155" s="1" t="str">
        <f>"1830"</f>
        <v>1830</v>
      </c>
      <c r="C155" s="2" t="s">
        <v>79</v>
      </c>
      <c r="E155" s="1" t="str">
        <f>"2023"</f>
        <v>2023</v>
      </c>
      <c r="F155" s="1">
        <v>32</v>
      </c>
      <c r="G155" s="1" t="s">
        <v>57</v>
      </c>
      <c r="J155" s="4"/>
      <c r="K155" s="3" t="s">
        <v>80</v>
      </c>
      <c r="L155" s="1">
        <v>2023</v>
      </c>
      <c r="M155" s="1" t="s">
        <v>17</v>
      </c>
    </row>
    <row r="156" spans="1:14" ht="57.75">
      <c r="A156" s="7" t="str">
        <f t="shared" si="7"/>
        <v>2023-02-22</v>
      </c>
      <c r="B156" s="7" t="str">
        <f>"1840"</f>
        <v>1840</v>
      </c>
      <c r="C156" s="8" t="s">
        <v>152</v>
      </c>
      <c r="D156" s="8" t="s">
        <v>429</v>
      </c>
      <c r="E156" s="7" t="str">
        <f>"01"</f>
        <v>01</v>
      </c>
      <c r="F156" s="7">
        <v>3</v>
      </c>
      <c r="G156" s="7" t="s">
        <v>19</v>
      </c>
      <c r="H156" s="7"/>
      <c r="I156" s="7" t="s">
        <v>16</v>
      </c>
      <c r="J156" s="5" t="s">
        <v>442</v>
      </c>
      <c r="K156" s="6" t="s">
        <v>269</v>
      </c>
      <c r="L156" s="7">
        <v>2015</v>
      </c>
      <c r="M156" s="7" t="s">
        <v>91</v>
      </c>
      <c r="N156" s="7" t="s">
        <v>22</v>
      </c>
    </row>
    <row r="157" spans="1:14" ht="72">
      <c r="A157" s="7" t="str">
        <f t="shared" si="7"/>
        <v>2023-02-22</v>
      </c>
      <c r="B157" s="7" t="str">
        <f>"1930"</f>
        <v>1930</v>
      </c>
      <c r="C157" s="8" t="s">
        <v>430</v>
      </c>
      <c r="D157" s="8"/>
      <c r="E157" s="7" t="str">
        <f>"01"</f>
        <v>01</v>
      </c>
      <c r="F157" s="7">
        <v>1</v>
      </c>
      <c r="G157" s="7" t="s">
        <v>14</v>
      </c>
      <c r="H157" s="7" t="s">
        <v>93</v>
      </c>
      <c r="I157" s="7"/>
      <c r="J157" s="5" t="s">
        <v>452</v>
      </c>
      <c r="K157" s="6" t="s">
        <v>431</v>
      </c>
      <c r="L157" s="7">
        <v>1993</v>
      </c>
      <c r="M157" s="7" t="s">
        <v>17</v>
      </c>
      <c r="N157" s="7"/>
    </row>
    <row r="158" spans="1:14" ht="72">
      <c r="A158" s="7" t="str">
        <f t="shared" si="7"/>
        <v>2023-02-22</v>
      </c>
      <c r="B158" s="7" t="str">
        <f>"2030"</f>
        <v>2030</v>
      </c>
      <c r="C158" s="8" t="s">
        <v>270</v>
      </c>
      <c r="D158" s="8" t="s">
        <v>432</v>
      </c>
      <c r="E158" s="7" t="str">
        <f>"01"</f>
        <v>01</v>
      </c>
      <c r="F158" s="7">
        <v>6</v>
      </c>
      <c r="G158" s="7" t="s">
        <v>14</v>
      </c>
      <c r="H158" s="7" t="s">
        <v>271</v>
      </c>
      <c r="I158" s="7" t="s">
        <v>16</v>
      </c>
      <c r="J158" s="5" t="s">
        <v>452</v>
      </c>
      <c r="K158" s="6" t="s">
        <v>272</v>
      </c>
      <c r="L158" s="7">
        <v>2008</v>
      </c>
      <c r="M158" s="7" t="s">
        <v>17</v>
      </c>
      <c r="N158" s="7" t="s">
        <v>22</v>
      </c>
    </row>
    <row r="159" spans="1:14" ht="72">
      <c r="A159" s="7" t="str">
        <f t="shared" si="7"/>
        <v>2023-02-22</v>
      </c>
      <c r="B159" s="7" t="str">
        <f>"2130"</f>
        <v>2130</v>
      </c>
      <c r="C159" s="8" t="s">
        <v>273</v>
      </c>
      <c r="D159" s="8"/>
      <c r="E159" s="7" t="str">
        <f>"00"</f>
        <v>00</v>
      </c>
      <c r="F159" s="7">
        <v>0</v>
      </c>
      <c r="G159" s="7" t="s">
        <v>85</v>
      </c>
      <c r="H159" s="7"/>
      <c r="I159" s="7"/>
      <c r="J159" s="5" t="s">
        <v>453</v>
      </c>
      <c r="K159" s="6" t="s">
        <v>433</v>
      </c>
      <c r="L159" s="7">
        <v>2019</v>
      </c>
      <c r="M159" s="7" t="s">
        <v>95</v>
      </c>
      <c r="N159" s="7" t="s">
        <v>22</v>
      </c>
    </row>
    <row r="160" spans="1:13" ht="72">
      <c r="A160" s="1" t="str">
        <f t="shared" si="7"/>
        <v>2023-02-22</v>
      </c>
      <c r="B160" s="1" t="str">
        <f>"2335"</f>
        <v>2335</v>
      </c>
      <c r="C160" s="2" t="s">
        <v>274</v>
      </c>
      <c r="E160" s="1" t="str">
        <f>" "</f>
        <v> </v>
      </c>
      <c r="F160" s="1">
        <v>0</v>
      </c>
      <c r="G160" s="1" t="s">
        <v>14</v>
      </c>
      <c r="I160" s="1" t="s">
        <v>16</v>
      </c>
      <c r="J160" s="4"/>
      <c r="K160" s="3" t="s">
        <v>275</v>
      </c>
      <c r="L160" s="1">
        <v>2019</v>
      </c>
      <c r="M160" s="1" t="s">
        <v>17</v>
      </c>
    </row>
    <row r="161" spans="1:13" ht="87">
      <c r="A161" s="1" t="str">
        <f t="shared" si="7"/>
        <v>2023-02-22</v>
      </c>
      <c r="B161" s="1" t="str">
        <f>"2400"</f>
        <v>2400</v>
      </c>
      <c r="C161" s="2" t="s">
        <v>13</v>
      </c>
      <c r="E161" s="1" t="str">
        <f aca="true" t="shared" si="8" ref="E161:E172">"02"</f>
        <v>02</v>
      </c>
      <c r="F161" s="1">
        <v>3</v>
      </c>
      <c r="G161" s="1" t="s">
        <v>14</v>
      </c>
      <c r="H161" s="1" t="s">
        <v>123</v>
      </c>
      <c r="I161" s="1" t="s">
        <v>16</v>
      </c>
      <c r="J161" s="4"/>
      <c r="K161" s="3" t="s">
        <v>165</v>
      </c>
      <c r="L161" s="1">
        <v>2011</v>
      </c>
      <c r="M161" s="1" t="s">
        <v>17</v>
      </c>
    </row>
    <row r="162" spans="1:13" ht="87">
      <c r="A162" s="1" t="str">
        <f t="shared" si="7"/>
        <v>2023-02-22</v>
      </c>
      <c r="B162" s="1" t="str">
        <f>"2500"</f>
        <v>2500</v>
      </c>
      <c r="C162" s="2" t="s">
        <v>13</v>
      </c>
      <c r="E162" s="1" t="str">
        <f t="shared" si="8"/>
        <v>02</v>
      </c>
      <c r="F162" s="1">
        <v>3</v>
      </c>
      <c r="G162" s="1" t="s">
        <v>14</v>
      </c>
      <c r="H162" s="1" t="s">
        <v>123</v>
      </c>
      <c r="I162" s="1" t="s">
        <v>16</v>
      </c>
      <c r="J162" s="4"/>
      <c r="K162" s="3" t="s">
        <v>165</v>
      </c>
      <c r="L162" s="1">
        <v>2011</v>
      </c>
      <c r="M162" s="1" t="s">
        <v>17</v>
      </c>
    </row>
    <row r="163" spans="1:13" ht="87">
      <c r="A163" s="1" t="str">
        <f t="shared" si="7"/>
        <v>2023-02-22</v>
      </c>
      <c r="B163" s="1" t="str">
        <f>"2600"</f>
        <v>2600</v>
      </c>
      <c r="C163" s="2" t="s">
        <v>13</v>
      </c>
      <c r="E163" s="1" t="str">
        <f t="shared" si="8"/>
        <v>02</v>
      </c>
      <c r="F163" s="1">
        <v>3</v>
      </c>
      <c r="G163" s="1" t="s">
        <v>14</v>
      </c>
      <c r="H163" s="1" t="s">
        <v>123</v>
      </c>
      <c r="I163" s="1" t="s">
        <v>16</v>
      </c>
      <c r="J163" s="4"/>
      <c r="K163" s="3" t="s">
        <v>165</v>
      </c>
      <c r="L163" s="1">
        <v>2011</v>
      </c>
      <c r="M163" s="1" t="s">
        <v>17</v>
      </c>
    </row>
    <row r="164" spans="1:13" ht="87">
      <c r="A164" s="1" t="str">
        <f t="shared" si="7"/>
        <v>2023-02-22</v>
      </c>
      <c r="B164" s="1" t="str">
        <f>"2700"</f>
        <v>2700</v>
      </c>
      <c r="C164" s="2" t="s">
        <v>13</v>
      </c>
      <c r="E164" s="1" t="str">
        <f t="shared" si="8"/>
        <v>02</v>
      </c>
      <c r="F164" s="1">
        <v>3</v>
      </c>
      <c r="G164" s="1" t="s">
        <v>14</v>
      </c>
      <c r="H164" s="1" t="s">
        <v>123</v>
      </c>
      <c r="I164" s="1" t="s">
        <v>16</v>
      </c>
      <c r="J164" s="4"/>
      <c r="K164" s="3" t="s">
        <v>165</v>
      </c>
      <c r="L164" s="1">
        <v>2011</v>
      </c>
      <c r="M164" s="1" t="s">
        <v>17</v>
      </c>
    </row>
    <row r="165" spans="1:13" ht="87">
      <c r="A165" s="1" t="str">
        <f t="shared" si="7"/>
        <v>2023-02-22</v>
      </c>
      <c r="B165" s="1" t="str">
        <f>"2800"</f>
        <v>2800</v>
      </c>
      <c r="C165" s="2" t="s">
        <v>13</v>
      </c>
      <c r="E165" s="1" t="str">
        <f t="shared" si="8"/>
        <v>02</v>
      </c>
      <c r="F165" s="1">
        <v>3</v>
      </c>
      <c r="G165" s="1" t="s">
        <v>14</v>
      </c>
      <c r="H165" s="1" t="s">
        <v>123</v>
      </c>
      <c r="I165" s="1" t="s">
        <v>16</v>
      </c>
      <c r="J165" s="4"/>
      <c r="K165" s="3" t="s">
        <v>165</v>
      </c>
      <c r="L165" s="1">
        <v>2011</v>
      </c>
      <c r="M165" s="1" t="s">
        <v>17</v>
      </c>
    </row>
    <row r="166" spans="1:13" ht="87">
      <c r="A166" s="1" t="str">
        <f aca="true" t="shared" si="9" ref="A166:A206">"2023-02-23"</f>
        <v>2023-02-23</v>
      </c>
      <c r="B166" s="1" t="str">
        <f>"0500"</f>
        <v>0500</v>
      </c>
      <c r="C166" s="2" t="s">
        <v>13</v>
      </c>
      <c r="E166" s="1" t="str">
        <f t="shared" si="8"/>
        <v>02</v>
      </c>
      <c r="F166" s="1">
        <v>3</v>
      </c>
      <c r="G166" s="1" t="s">
        <v>14</v>
      </c>
      <c r="H166" s="1" t="s">
        <v>123</v>
      </c>
      <c r="I166" s="1" t="s">
        <v>16</v>
      </c>
      <c r="J166" s="4"/>
      <c r="K166" s="3" t="s">
        <v>165</v>
      </c>
      <c r="L166" s="1">
        <v>2011</v>
      </c>
      <c r="M166" s="1" t="s">
        <v>17</v>
      </c>
    </row>
    <row r="167" spans="1:13" ht="28.5">
      <c r="A167" s="1" t="str">
        <f t="shared" si="9"/>
        <v>2023-02-23</v>
      </c>
      <c r="B167" s="1" t="str">
        <f>"0600"</f>
        <v>0600</v>
      </c>
      <c r="C167" s="2" t="s">
        <v>18</v>
      </c>
      <c r="D167" s="2" t="s">
        <v>276</v>
      </c>
      <c r="E167" s="1" t="str">
        <f t="shared" si="8"/>
        <v>02</v>
      </c>
      <c r="F167" s="1">
        <v>6</v>
      </c>
      <c r="G167" s="1" t="s">
        <v>19</v>
      </c>
      <c r="I167" s="1" t="s">
        <v>16</v>
      </c>
      <c r="J167" s="4"/>
      <c r="K167" s="3" t="s">
        <v>20</v>
      </c>
      <c r="L167" s="1">
        <v>2019</v>
      </c>
      <c r="M167" s="1" t="s">
        <v>17</v>
      </c>
    </row>
    <row r="168" spans="1:13" ht="28.5">
      <c r="A168" s="1" t="str">
        <f t="shared" si="9"/>
        <v>2023-02-23</v>
      </c>
      <c r="B168" s="1" t="str">
        <f>"0625"</f>
        <v>0625</v>
      </c>
      <c r="C168" s="2" t="s">
        <v>18</v>
      </c>
      <c r="D168" s="2" t="s">
        <v>277</v>
      </c>
      <c r="E168" s="1" t="str">
        <f t="shared" si="8"/>
        <v>02</v>
      </c>
      <c r="F168" s="1">
        <v>5</v>
      </c>
      <c r="G168" s="1" t="s">
        <v>19</v>
      </c>
      <c r="I168" s="1" t="s">
        <v>16</v>
      </c>
      <c r="J168" s="4"/>
      <c r="K168" s="3" t="s">
        <v>20</v>
      </c>
      <c r="L168" s="1">
        <v>2019</v>
      </c>
      <c r="M168" s="1" t="s">
        <v>17</v>
      </c>
    </row>
    <row r="169" spans="1:13" ht="57.75">
      <c r="A169" s="1" t="str">
        <f t="shared" si="9"/>
        <v>2023-02-23</v>
      </c>
      <c r="B169" s="1" t="str">
        <f>"0650"</f>
        <v>0650</v>
      </c>
      <c r="C169" s="2" t="s">
        <v>24</v>
      </c>
      <c r="D169" s="2" t="s">
        <v>279</v>
      </c>
      <c r="E169" s="1" t="str">
        <f t="shared" si="8"/>
        <v>02</v>
      </c>
      <c r="F169" s="1">
        <v>3</v>
      </c>
      <c r="G169" s="1" t="s">
        <v>19</v>
      </c>
      <c r="I169" s="1" t="s">
        <v>16</v>
      </c>
      <c r="J169" s="4"/>
      <c r="K169" s="3" t="s">
        <v>278</v>
      </c>
      <c r="L169" s="1">
        <v>2018</v>
      </c>
      <c r="M169" s="1" t="s">
        <v>27</v>
      </c>
    </row>
    <row r="170" spans="1:13" ht="87">
      <c r="A170" s="1" t="str">
        <f t="shared" si="9"/>
        <v>2023-02-23</v>
      </c>
      <c r="B170" s="1" t="str">
        <f>"0715"</f>
        <v>0715</v>
      </c>
      <c r="C170" s="2" t="s">
        <v>28</v>
      </c>
      <c r="D170" s="2" t="s">
        <v>281</v>
      </c>
      <c r="E170" s="1" t="str">
        <f t="shared" si="8"/>
        <v>02</v>
      </c>
      <c r="F170" s="1">
        <v>1</v>
      </c>
      <c r="G170" s="1" t="s">
        <v>19</v>
      </c>
      <c r="I170" s="1" t="s">
        <v>16</v>
      </c>
      <c r="J170" s="4"/>
      <c r="K170" s="3" t="s">
        <v>280</v>
      </c>
      <c r="L170" s="1">
        <v>2018</v>
      </c>
      <c r="M170" s="1" t="s">
        <v>17</v>
      </c>
    </row>
    <row r="171" spans="1:13" ht="43.5">
      <c r="A171" s="1" t="str">
        <f t="shared" si="9"/>
        <v>2023-02-23</v>
      </c>
      <c r="B171" s="1" t="str">
        <f>"0730"</f>
        <v>0730</v>
      </c>
      <c r="C171" s="2" t="s">
        <v>31</v>
      </c>
      <c r="E171" s="1" t="str">
        <f t="shared" si="8"/>
        <v>02</v>
      </c>
      <c r="F171" s="1">
        <v>5</v>
      </c>
      <c r="G171" s="1" t="s">
        <v>19</v>
      </c>
      <c r="I171" s="1" t="s">
        <v>16</v>
      </c>
      <c r="J171" s="4"/>
      <c r="K171" s="3" t="s">
        <v>32</v>
      </c>
      <c r="L171" s="1">
        <v>2011</v>
      </c>
      <c r="M171" s="1" t="s">
        <v>17</v>
      </c>
    </row>
    <row r="172" spans="1:13" ht="43.5">
      <c r="A172" s="1" t="str">
        <f t="shared" si="9"/>
        <v>2023-02-23</v>
      </c>
      <c r="B172" s="1" t="str">
        <f>"0755"</f>
        <v>0755</v>
      </c>
      <c r="C172" s="2" t="s">
        <v>33</v>
      </c>
      <c r="D172" s="2" t="s">
        <v>283</v>
      </c>
      <c r="E172" s="1" t="str">
        <f t="shared" si="8"/>
        <v>02</v>
      </c>
      <c r="F172" s="1">
        <v>13</v>
      </c>
      <c r="G172" s="1" t="s">
        <v>19</v>
      </c>
      <c r="I172" s="1" t="s">
        <v>16</v>
      </c>
      <c r="J172" s="4"/>
      <c r="K172" s="3" t="s">
        <v>282</v>
      </c>
      <c r="L172" s="1">
        <v>2020</v>
      </c>
      <c r="M172" s="1" t="s">
        <v>27</v>
      </c>
    </row>
    <row r="173" spans="1:13" ht="72">
      <c r="A173" s="1" t="str">
        <f t="shared" si="9"/>
        <v>2023-02-23</v>
      </c>
      <c r="B173" s="1" t="str">
        <f>"0805"</f>
        <v>0805</v>
      </c>
      <c r="C173" s="2" t="s">
        <v>36</v>
      </c>
      <c r="D173" s="2" t="s">
        <v>285</v>
      </c>
      <c r="E173" s="1" t="str">
        <f>"01"</f>
        <v>01</v>
      </c>
      <c r="F173" s="1">
        <v>43</v>
      </c>
      <c r="G173" s="1" t="s">
        <v>19</v>
      </c>
      <c r="I173" s="1" t="s">
        <v>16</v>
      </c>
      <c r="J173" s="4"/>
      <c r="K173" s="3" t="s">
        <v>284</v>
      </c>
      <c r="L173" s="1">
        <v>2020</v>
      </c>
      <c r="M173" s="1" t="s">
        <v>27</v>
      </c>
    </row>
    <row r="174" spans="1:13" ht="43.5">
      <c r="A174" s="1" t="str">
        <f t="shared" si="9"/>
        <v>2023-02-23</v>
      </c>
      <c r="B174" s="1" t="str">
        <f>"0815"</f>
        <v>0815</v>
      </c>
      <c r="C174" s="2" t="s">
        <v>39</v>
      </c>
      <c r="D174" s="2" t="s">
        <v>287</v>
      </c>
      <c r="E174" s="1" t="str">
        <f>"01"</f>
        <v>01</v>
      </c>
      <c r="F174" s="1">
        <v>5</v>
      </c>
      <c r="G174" s="1" t="s">
        <v>19</v>
      </c>
      <c r="I174" s="1" t="s">
        <v>16</v>
      </c>
      <c r="J174" s="4"/>
      <c r="K174" s="3" t="s">
        <v>286</v>
      </c>
      <c r="L174" s="1">
        <v>2020</v>
      </c>
      <c r="M174" s="1" t="s">
        <v>42</v>
      </c>
    </row>
    <row r="175" spans="1:14" ht="72">
      <c r="A175" s="1" t="str">
        <f t="shared" si="9"/>
        <v>2023-02-23</v>
      </c>
      <c r="B175" s="1" t="str">
        <f>"0820"</f>
        <v>0820</v>
      </c>
      <c r="C175" s="2" t="s">
        <v>43</v>
      </c>
      <c r="D175" s="2" t="s">
        <v>289</v>
      </c>
      <c r="E175" s="1" t="str">
        <f>"02"</f>
        <v>02</v>
      </c>
      <c r="F175" s="1">
        <v>24</v>
      </c>
      <c r="G175" s="1" t="s">
        <v>14</v>
      </c>
      <c r="I175" s="1" t="s">
        <v>16</v>
      </c>
      <c r="J175" s="4"/>
      <c r="K175" s="3" t="s">
        <v>288</v>
      </c>
      <c r="L175" s="1">
        <v>1987</v>
      </c>
      <c r="M175" s="1" t="s">
        <v>46</v>
      </c>
      <c r="N175" s="1" t="s">
        <v>22</v>
      </c>
    </row>
    <row r="176" spans="1:13" ht="57.75">
      <c r="A176" s="1" t="str">
        <f t="shared" si="9"/>
        <v>2023-02-23</v>
      </c>
      <c r="B176" s="1" t="str">
        <f>"0845"</f>
        <v>0845</v>
      </c>
      <c r="C176" s="2" t="s">
        <v>47</v>
      </c>
      <c r="D176" s="2" t="s">
        <v>291</v>
      </c>
      <c r="E176" s="1" t="str">
        <f>"02"</f>
        <v>02</v>
      </c>
      <c r="F176" s="1">
        <v>13</v>
      </c>
      <c r="G176" s="1" t="s">
        <v>19</v>
      </c>
      <c r="I176" s="1" t="s">
        <v>16</v>
      </c>
      <c r="J176" s="4"/>
      <c r="K176" s="3" t="s">
        <v>290</v>
      </c>
      <c r="L176" s="1">
        <v>2014</v>
      </c>
      <c r="M176" s="1" t="s">
        <v>17</v>
      </c>
    </row>
    <row r="177" spans="1:13" ht="72">
      <c r="A177" s="1" t="str">
        <f t="shared" si="9"/>
        <v>2023-02-23</v>
      </c>
      <c r="B177" s="1" t="str">
        <f>"0910"</f>
        <v>0910</v>
      </c>
      <c r="C177" s="2" t="s">
        <v>47</v>
      </c>
      <c r="D177" s="2" t="s">
        <v>293</v>
      </c>
      <c r="E177" s="1" t="str">
        <f>"02"</f>
        <v>02</v>
      </c>
      <c r="F177" s="1">
        <v>2</v>
      </c>
      <c r="G177" s="1" t="s">
        <v>19</v>
      </c>
      <c r="I177" s="1" t="s">
        <v>16</v>
      </c>
      <c r="J177" s="4"/>
      <c r="K177" s="3" t="s">
        <v>292</v>
      </c>
      <c r="L177" s="1">
        <v>2014</v>
      </c>
      <c r="M177" s="1" t="s">
        <v>17</v>
      </c>
    </row>
    <row r="178" spans="1:13" ht="72">
      <c r="A178" s="1" t="str">
        <f t="shared" si="9"/>
        <v>2023-02-23</v>
      </c>
      <c r="B178" s="1" t="str">
        <f>"0935"</f>
        <v>0935</v>
      </c>
      <c r="C178" s="2" t="s">
        <v>53</v>
      </c>
      <c r="D178" s="2" t="s">
        <v>295</v>
      </c>
      <c r="E178" s="1" t="str">
        <f>"03"</f>
        <v>03</v>
      </c>
      <c r="F178" s="1">
        <v>12</v>
      </c>
      <c r="G178" s="1" t="s">
        <v>19</v>
      </c>
      <c r="I178" s="1" t="s">
        <v>16</v>
      </c>
      <c r="J178" s="4"/>
      <c r="K178" s="3" t="s">
        <v>294</v>
      </c>
      <c r="L178" s="1">
        <v>2019</v>
      </c>
      <c r="M178" s="1" t="s">
        <v>27</v>
      </c>
    </row>
    <row r="179" spans="1:14" ht="57.75">
      <c r="A179" s="1" t="str">
        <f t="shared" si="9"/>
        <v>2023-02-23</v>
      </c>
      <c r="B179" s="1" t="str">
        <f>"1000"</f>
        <v>1000</v>
      </c>
      <c r="C179" s="2" t="s">
        <v>152</v>
      </c>
      <c r="D179" s="2" t="s">
        <v>429</v>
      </c>
      <c r="E179" s="1" t="str">
        <f>"01"</f>
        <v>01</v>
      </c>
      <c r="F179" s="1">
        <v>3</v>
      </c>
      <c r="G179" s="1" t="s">
        <v>19</v>
      </c>
      <c r="I179" s="1" t="s">
        <v>16</v>
      </c>
      <c r="J179" s="4"/>
      <c r="K179" s="3" t="s">
        <v>269</v>
      </c>
      <c r="L179" s="1">
        <v>2015</v>
      </c>
      <c r="M179" s="1" t="s">
        <v>91</v>
      </c>
      <c r="N179" s="1" t="s">
        <v>22</v>
      </c>
    </row>
    <row r="180" spans="1:13" ht="72">
      <c r="A180" s="1" t="str">
        <f t="shared" si="9"/>
        <v>2023-02-23</v>
      </c>
      <c r="B180" s="1" t="str">
        <f>"1050"</f>
        <v>1050</v>
      </c>
      <c r="C180" s="2" t="s">
        <v>246</v>
      </c>
      <c r="D180" s="2" t="s">
        <v>297</v>
      </c>
      <c r="E180" s="1" t="str">
        <f>"01"</f>
        <v>01</v>
      </c>
      <c r="F180" s="1">
        <v>3</v>
      </c>
      <c r="G180" s="1" t="s">
        <v>14</v>
      </c>
      <c r="H180" s="1" t="s">
        <v>296</v>
      </c>
      <c r="I180" s="1" t="s">
        <v>16</v>
      </c>
      <c r="J180" s="4"/>
      <c r="K180" s="3" t="s">
        <v>247</v>
      </c>
      <c r="L180" s="1">
        <v>2022</v>
      </c>
      <c r="M180" s="1" t="s">
        <v>17</v>
      </c>
    </row>
    <row r="181" spans="1:13" ht="72">
      <c r="A181" s="1" t="str">
        <f t="shared" si="9"/>
        <v>2023-02-23</v>
      </c>
      <c r="B181" s="1" t="str">
        <f>"1100"</f>
        <v>1100</v>
      </c>
      <c r="C181" s="2" t="s">
        <v>430</v>
      </c>
      <c r="E181" s="1" t="str">
        <f>"01"</f>
        <v>01</v>
      </c>
      <c r="F181" s="1">
        <v>1</v>
      </c>
      <c r="G181" s="1" t="s">
        <v>14</v>
      </c>
      <c r="H181" s="1" t="s">
        <v>93</v>
      </c>
      <c r="I181" s="1" t="s">
        <v>16</v>
      </c>
      <c r="J181" s="4"/>
      <c r="K181" s="3" t="s">
        <v>431</v>
      </c>
      <c r="L181" s="1">
        <v>1993</v>
      </c>
      <c r="M181" s="1" t="s">
        <v>17</v>
      </c>
    </row>
    <row r="182" spans="1:14" ht="72">
      <c r="A182" s="1" t="str">
        <f t="shared" si="9"/>
        <v>2023-02-23</v>
      </c>
      <c r="B182" s="1" t="str">
        <f>"1200"</f>
        <v>1200</v>
      </c>
      <c r="C182" s="2" t="s">
        <v>270</v>
      </c>
      <c r="D182" s="2" t="s">
        <v>432</v>
      </c>
      <c r="E182" s="1" t="str">
        <f>"01"</f>
        <v>01</v>
      </c>
      <c r="F182" s="1">
        <v>6</v>
      </c>
      <c r="G182" s="1" t="s">
        <v>14</v>
      </c>
      <c r="H182" s="1" t="s">
        <v>271</v>
      </c>
      <c r="I182" s="1" t="s">
        <v>16</v>
      </c>
      <c r="J182" s="4"/>
      <c r="K182" s="3" t="s">
        <v>272</v>
      </c>
      <c r="L182" s="1">
        <v>2008</v>
      </c>
      <c r="M182" s="1" t="s">
        <v>17</v>
      </c>
      <c r="N182" s="1" t="s">
        <v>22</v>
      </c>
    </row>
    <row r="183" spans="1:13" ht="57.75">
      <c r="A183" s="1" t="str">
        <f t="shared" si="9"/>
        <v>2023-02-23</v>
      </c>
      <c r="B183" s="1" t="str">
        <f>"1300"</f>
        <v>1300</v>
      </c>
      <c r="C183" s="2" t="s">
        <v>298</v>
      </c>
      <c r="E183" s="1" t="str">
        <f>" "</f>
        <v> </v>
      </c>
      <c r="F183" s="1">
        <v>0</v>
      </c>
      <c r="G183" s="1" t="s">
        <v>19</v>
      </c>
      <c r="H183" s="1" t="s">
        <v>271</v>
      </c>
      <c r="I183" s="1" t="s">
        <v>16</v>
      </c>
      <c r="J183" s="4"/>
      <c r="K183" s="3" t="s">
        <v>299</v>
      </c>
      <c r="L183" s="1">
        <v>2013</v>
      </c>
      <c r="M183" s="1" t="s">
        <v>17</v>
      </c>
    </row>
    <row r="184" spans="1:13" ht="72">
      <c r="A184" s="1" t="str">
        <f t="shared" si="9"/>
        <v>2023-02-23</v>
      </c>
      <c r="B184" s="1" t="str">
        <f>"1400"</f>
        <v>1400</v>
      </c>
      <c r="C184" s="2" t="s">
        <v>122</v>
      </c>
      <c r="E184" s="1" t="str">
        <f>"04"</f>
        <v>04</v>
      </c>
      <c r="F184" s="1">
        <v>108</v>
      </c>
      <c r="G184" s="1" t="s">
        <v>14</v>
      </c>
      <c r="H184" s="1" t="s">
        <v>93</v>
      </c>
      <c r="I184" s="1" t="s">
        <v>16</v>
      </c>
      <c r="J184" s="4"/>
      <c r="K184" s="3" t="s">
        <v>300</v>
      </c>
      <c r="L184" s="1">
        <v>2022</v>
      </c>
      <c r="M184" s="1" t="s">
        <v>95</v>
      </c>
    </row>
    <row r="185" spans="1:13" ht="72">
      <c r="A185" s="1" t="str">
        <f t="shared" si="9"/>
        <v>2023-02-23</v>
      </c>
      <c r="B185" s="1" t="str">
        <f>"1430"</f>
        <v>1430</v>
      </c>
      <c r="C185" s="2" t="s">
        <v>125</v>
      </c>
      <c r="D185" s="2" t="s">
        <v>302</v>
      </c>
      <c r="E185" s="1" t="str">
        <f>"02"</f>
        <v>02</v>
      </c>
      <c r="F185" s="1">
        <v>79</v>
      </c>
      <c r="G185" s="1" t="s">
        <v>19</v>
      </c>
      <c r="I185" s="1" t="s">
        <v>16</v>
      </c>
      <c r="J185" s="4"/>
      <c r="K185" s="3" t="s">
        <v>301</v>
      </c>
      <c r="L185" s="1">
        <v>0</v>
      </c>
      <c r="M185" s="1" t="s">
        <v>17</v>
      </c>
    </row>
    <row r="186" spans="1:13" ht="72">
      <c r="A186" s="1" t="str">
        <f t="shared" si="9"/>
        <v>2023-02-23</v>
      </c>
      <c r="B186" s="1" t="str">
        <f>"1500"</f>
        <v>1500</v>
      </c>
      <c r="C186" s="2" t="s">
        <v>47</v>
      </c>
      <c r="D186" s="2" t="s">
        <v>241</v>
      </c>
      <c r="E186" s="1" t="str">
        <f>"02"</f>
        <v>02</v>
      </c>
      <c r="F186" s="1">
        <v>11</v>
      </c>
      <c r="G186" s="1" t="s">
        <v>14</v>
      </c>
      <c r="I186" s="1" t="s">
        <v>16</v>
      </c>
      <c r="J186" s="4"/>
      <c r="K186" s="3" t="s">
        <v>240</v>
      </c>
      <c r="L186" s="1">
        <v>2014</v>
      </c>
      <c r="M186" s="1" t="s">
        <v>17</v>
      </c>
    </row>
    <row r="187" spans="1:13" ht="57.75">
      <c r="A187" s="1" t="str">
        <f t="shared" si="9"/>
        <v>2023-02-23</v>
      </c>
      <c r="B187" s="1" t="str">
        <f>"1525"</f>
        <v>1525</v>
      </c>
      <c r="C187" s="2" t="s">
        <v>254</v>
      </c>
      <c r="D187" s="2" t="s">
        <v>304</v>
      </c>
      <c r="E187" s="1" t="str">
        <f>"01"</f>
        <v>01</v>
      </c>
      <c r="F187" s="1">
        <v>3</v>
      </c>
      <c r="G187" s="1" t="s">
        <v>19</v>
      </c>
      <c r="I187" s="1" t="s">
        <v>16</v>
      </c>
      <c r="J187" s="4"/>
      <c r="K187" s="3" t="s">
        <v>303</v>
      </c>
      <c r="L187" s="1">
        <v>0</v>
      </c>
      <c r="M187" s="1" t="s">
        <v>90</v>
      </c>
    </row>
    <row r="188" spans="1:13" ht="87">
      <c r="A188" s="1" t="str">
        <f t="shared" si="9"/>
        <v>2023-02-23</v>
      </c>
      <c r="B188" s="1" t="str">
        <f>"1540"</f>
        <v>1540</v>
      </c>
      <c r="C188" s="2" t="s">
        <v>174</v>
      </c>
      <c r="D188" s="2" t="s">
        <v>306</v>
      </c>
      <c r="E188" s="1" t="str">
        <f>"01"</f>
        <v>01</v>
      </c>
      <c r="F188" s="1">
        <v>25</v>
      </c>
      <c r="G188" s="1" t="s">
        <v>19</v>
      </c>
      <c r="I188" s="1" t="s">
        <v>16</v>
      </c>
      <c r="J188" s="4"/>
      <c r="K188" s="3" t="s">
        <v>305</v>
      </c>
      <c r="L188" s="1">
        <v>2020</v>
      </c>
      <c r="M188" s="1" t="s">
        <v>27</v>
      </c>
    </row>
    <row r="189" spans="1:13" ht="57.75">
      <c r="A189" s="1" t="str">
        <f t="shared" si="9"/>
        <v>2023-02-23</v>
      </c>
      <c r="B189" s="1" t="str">
        <f>"1555"</f>
        <v>1555</v>
      </c>
      <c r="C189" s="2" t="s">
        <v>132</v>
      </c>
      <c r="D189" s="2" t="s">
        <v>434</v>
      </c>
      <c r="E189" s="1" t="str">
        <f>"01"</f>
        <v>01</v>
      </c>
      <c r="F189" s="1">
        <v>8</v>
      </c>
      <c r="G189" s="1" t="s">
        <v>19</v>
      </c>
      <c r="I189" s="1" t="s">
        <v>16</v>
      </c>
      <c r="J189" s="4"/>
      <c r="K189" s="3" t="s">
        <v>307</v>
      </c>
      <c r="L189" s="1">
        <v>2021</v>
      </c>
      <c r="M189" s="1" t="s">
        <v>135</v>
      </c>
    </row>
    <row r="190" spans="1:14" ht="28.5">
      <c r="A190" s="1" t="str">
        <f t="shared" si="9"/>
        <v>2023-02-23</v>
      </c>
      <c r="B190" s="1" t="str">
        <f>"1600"</f>
        <v>1600</v>
      </c>
      <c r="C190" s="2" t="s">
        <v>136</v>
      </c>
      <c r="D190" s="2" t="s">
        <v>309</v>
      </c>
      <c r="E190" s="1" t="str">
        <f>"01"</f>
        <v>01</v>
      </c>
      <c r="F190" s="1">
        <v>6</v>
      </c>
      <c r="G190" s="1" t="s">
        <v>14</v>
      </c>
      <c r="H190" s="1" t="s">
        <v>97</v>
      </c>
      <c r="I190" s="1" t="s">
        <v>16</v>
      </c>
      <c r="J190" s="4"/>
      <c r="K190" s="3" t="s">
        <v>308</v>
      </c>
      <c r="L190" s="1">
        <v>2017</v>
      </c>
      <c r="M190" s="1" t="s">
        <v>17</v>
      </c>
      <c r="N190" s="1" t="s">
        <v>22</v>
      </c>
    </row>
    <row r="191" spans="1:14" ht="72">
      <c r="A191" s="1" t="str">
        <f t="shared" si="9"/>
        <v>2023-02-23</v>
      </c>
      <c r="B191" s="1" t="str">
        <f>"1630"</f>
        <v>1630</v>
      </c>
      <c r="C191" s="2" t="s">
        <v>43</v>
      </c>
      <c r="D191" s="2" t="s">
        <v>289</v>
      </c>
      <c r="E191" s="1" t="str">
        <f>"02"</f>
        <v>02</v>
      </c>
      <c r="F191" s="1">
        <v>24</v>
      </c>
      <c r="G191" s="1" t="s">
        <v>14</v>
      </c>
      <c r="I191" s="1" t="s">
        <v>16</v>
      </c>
      <c r="J191" s="4"/>
      <c r="K191" s="3" t="s">
        <v>288</v>
      </c>
      <c r="L191" s="1">
        <v>1987</v>
      </c>
      <c r="M191" s="1" t="s">
        <v>46</v>
      </c>
      <c r="N191" s="1" t="s">
        <v>22</v>
      </c>
    </row>
    <row r="192" spans="1:13" ht="72">
      <c r="A192" s="1" t="str">
        <f t="shared" si="9"/>
        <v>2023-02-23</v>
      </c>
      <c r="B192" s="1" t="str">
        <f>"1700"</f>
        <v>1700</v>
      </c>
      <c r="C192" s="2" t="s">
        <v>197</v>
      </c>
      <c r="D192" s="2" t="s">
        <v>311</v>
      </c>
      <c r="E192" s="1" t="str">
        <f>"2019"</f>
        <v>2019</v>
      </c>
      <c r="F192" s="1">
        <v>26</v>
      </c>
      <c r="G192" s="1" t="s">
        <v>14</v>
      </c>
      <c r="H192" s="1" t="s">
        <v>97</v>
      </c>
      <c r="I192" s="1" t="s">
        <v>16</v>
      </c>
      <c r="J192" s="4"/>
      <c r="K192" s="3" t="s">
        <v>310</v>
      </c>
      <c r="L192" s="1">
        <v>2019</v>
      </c>
      <c r="M192" s="1" t="s">
        <v>17</v>
      </c>
    </row>
    <row r="193" spans="1:13" ht="57.75">
      <c r="A193" s="1" t="str">
        <f t="shared" si="9"/>
        <v>2023-02-23</v>
      </c>
      <c r="B193" s="1" t="str">
        <f>"1715"</f>
        <v>1715</v>
      </c>
      <c r="C193" s="2" t="s">
        <v>141</v>
      </c>
      <c r="D193" s="2" t="s">
        <v>435</v>
      </c>
      <c r="E193" s="1" t="str">
        <f>"2020"</f>
        <v>2020</v>
      </c>
      <c r="F193" s="1">
        <v>1</v>
      </c>
      <c r="G193" s="1" t="s">
        <v>14</v>
      </c>
      <c r="H193" s="1" t="s">
        <v>97</v>
      </c>
      <c r="I193" s="1" t="s">
        <v>16</v>
      </c>
      <c r="J193" s="4"/>
      <c r="K193" s="3" t="s">
        <v>312</v>
      </c>
      <c r="L193" s="1">
        <v>2021</v>
      </c>
      <c r="M193" s="1" t="s">
        <v>17</v>
      </c>
    </row>
    <row r="194" spans="1:13" ht="72">
      <c r="A194" s="1" t="str">
        <f t="shared" si="9"/>
        <v>2023-02-23</v>
      </c>
      <c r="B194" s="1" t="str">
        <f>"1730"</f>
        <v>1730</v>
      </c>
      <c r="C194" s="2" t="s">
        <v>313</v>
      </c>
      <c r="E194" s="1" t="str">
        <f>"2021"</f>
        <v>2021</v>
      </c>
      <c r="F194" s="1">
        <v>93</v>
      </c>
      <c r="G194" s="1" t="s">
        <v>57</v>
      </c>
      <c r="J194" s="4"/>
      <c r="K194" s="3" t="s">
        <v>314</v>
      </c>
      <c r="L194" s="1">
        <v>2021</v>
      </c>
      <c r="M194" s="1" t="s">
        <v>315</v>
      </c>
    </row>
    <row r="195" spans="1:13" ht="72">
      <c r="A195" s="1" t="str">
        <f t="shared" si="9"/>
        <v>2023-02-23</v>
      </c>
      <c r="B195" s="1" t="str">
        <f>"1800"</f>
        <v>1800</v>
      </c>
      <c r="C195" s="2" t="s">
        <v>99</v>
      </c>
      <c r="D195" s="2" t="s">
        <v>316</v>
      </c>
      <c r="E195" s="1" t="str">
        <f>"2022"</f>
        <v>2022</v>
      </c>
      <c r="F195" s="1">
        <v>15</v>
      </c>
      <c r="G195" s="1" t="s">
        <v>19</v>
      </c>
      <c r="I195" s="1" t="s">
        <v>16</v>
      </c>
      <c r="J195" s="4"/>
      <c r="K195" s="3" t="s">
        <v>148</v>
      </c>
      <c r="L195" s="1">
        <v>2022</v>
      </c>
      <c r="M195" s="1" t="s">
        <v>17</v>
      </c>
    </row>
    <row r="196" spans="1:13" ht="57.75">
      <c r="A196" s="1" t="str">
        <f t="shared" si="9"/>
        <v>2023-02-23</v>
      </c>
      <c r="B196" s="1" t="str">
        <f>"1830"</f>
        <v>1830</v>
      </c>
      <c r="C196" s="2" t="s">
        <v>79</v>
      </c>
      <c r="E196" s="1" t="str">
        <f>"2023"</f>
        <v>2023</v>
      </c>
      <c r="F196" s="1">
        <v>33</v>
      </c>
      <c r="G196" s="1" t="s">
        <v>57</v>
      </c>
      <c r="J196" s="4"/>
      <c r="K196" s="3" t="s">
        <v>80</v>
      </c>
      <c r="L196" s="1">
        <v>2023</v>
      </c>
      <c r="M196" s="1" t="s">
        <v>17</v>
      </c>
    </row>
    <row r="197" spans="1:14" ht="72">
      <c r="A197" s="7" t="str">
        <f t="shared" si="9"/>
        <v>2023-02-23</v>
      </c>
      <c r="B197" s="7" t="str">
        <f>"1840"</f>
        <v>1840</v>
      </c>
      <c r="C197" s="8" t="s">
        <v>152</v>
      </c>
      <c r="D197" s="8" t="s">
        <v>436</v>
      </c>
      <c r="E197" s="7" t="str">
        <f>"01"</f>
        <v>01</v>
      </c>
      <c r="F197" s="7">
        <v>4</v>
      </c>
      <c r="G197" s="7" t="s">
        <v>14</v>
      </c>
      <c r="H197" s="7"/>
      <c r="I197" s="7" t="s">
        <v>16</v>
      </c>
      <c r="J197" s="5" t="s">
        <v>442</v>
      </c>
      <c r="K197" s="6" t="s">
        <v>317</v>
      </c>
      <c r="L197" s="7">
        <v>2015</v>
      </c>
      <c r="M197" s="7" t="s">
        <v>91</v>
      </c>
      <c r="N197" s="7" t="s">
        <v>22</v>
      </c>
    </row>
    <row r="198" spans="1:14" ht="72">
      <c r="A198" s="7" t="str">
        <f t="shared" si="9"/>
        <v>2023-02-23</v>
      </c>
      <c r="B198" s="7" t="str">
        <f>"1930"</f>
        <v>1930</v>
      </c>
      <c r="C198" s="8" t="s">
        <v>318</v>
      </c>
      <c r="D198" s="8" t="s">
        <v>320</v>
      </c>
      <c r="E198" s="7" t="str">
        <f>"02"</f>
        <v>02</v>
      </c>
      <c r="F198" s="7">
        <v>6</v>
      </c>
      <c r="G198" s="7" t="s">
        <v>14</v>
      </c>
      <c r="H198" s="7"/>
      <c r="I198" s="7" t="s">
        <v>16</v>
      </c>
      <c r="J198" s="5" t="s">
        <v>444</v>
      </c>
      <c r="K198" s="6" t="s">
        <v>319</v>
      </c>
      <c r="L198" s="7">
        <v>2018</v>
      </c>
      <c r="M198" s="7" t="s">
        <v>17</v>
      </c>
      <c r="N198" s="7" t="s">
        <v>22</v>
      </c>
    </row>
    <row r="199" spans="1:14" ht="72">
      <c r="A199" s="7" t="str">
        <f t="shared" si="9"/>
        <v>2023-02-23</v>
      </c>
      <c r="B199" s="7" t="str">
        <f>"2030"</f>
        <v>2030</v>
      </c>
      <c r="C199" s="8" t="s">
        <v>321</v>
      </c>
      <c r="D199" s="8"/>
      <c r="E199" s="7" t="str">
        <f>"01"</f>
        <v>01</v>
      </c>
      <c r="F199" s="7">
        <v>4</v>
      </c>
      <c r="G199" s="7" t="s">
        <v>85</v>
      </c>
      <c r="H199" s="7" t="s">
        <v>322</v>
      </c>
      <c r="I199" s="7" t="s">
        <v>16</v>
      </c>
      <c r="J199" s="5" t="s">
        <v>458</v>
      </c>
      <c r="K199" s="6" t="s">
        <v>323</v>
      </c>
      <c r="L199" s="7">
        <v>2021</v>
      </c>
      <c r="M199" s="7" t="s">
        <v>90</v>
      </c>
      <c r="N199" s="7" t="s">
        <v>22</v>
      </c>
    </row>
    <row r="200" spans="1:14" ht="72">
      <c r="A200" s="7" t="str">
        <f t="shared" si="9"/>
        <v>2023-02-23</v>
      </c>
      <c r="B200" s="7" t="str">
        <f>"2130"</f>
        <v>2130</v>
      </c>
      <c r="C200" s="8" t="s">
        <v>324</v>
      </c>
      <c r="D200" s="8" t="s">
        <v>90</v>
      </c>
      <c r="E200" s="7" t="str">
        <f>" "</f>
        <v> </v>
      </c>
      <c r="F200" s="7">
        <v>0</v>
      </c>
      <c r="G200" s="7" t="s">
        <v>85</v>
      </c>
      <c r="H200" s="7" t="s">
        <v>325</v>
      </c>
      <c r="I200" s="7" t="s">
        <v>16</v>
      </c>
      <c r="J200" s="5" t="s">
        <v>454</v>
      </c>
      <c r="K200" s="6" t="s">
        <v>326</v>
      </c>
      <c r="L200" s="7">
        <v>1985</v>
      </c>
      <c r="M200" s="7" t="s">
        <v>91</v>
      </c>
      <c r="N200" s="7" t="s">
        <v>22</v>
      </c>
    </row>
    <row r="201" spans="1:13" ht="72">
      <c r="A201" s="1" t="str">
        <f t="shared" si="9"/>
        <v>2023-02-23</v>
      </c>
      <c r="B201" s="1" t="str">
        <f>"2320"</f>
        <v>2320</v>
      </c>
      <c r="C201" s="2" t="s">
        <v>327</v>
      </c>
      <c r="E201" s="1" t="str">
        <f>" "</f>
        <v> </v>
      </c>
      <c r="F201" s="1">
        <v>0</v>
      </c>
      <c r="G201" s="1" t="s">
        <v>19</v>
      </c>
      <c r="I201" s="1" t="s">
        <v>16</v>
      </c>
      <c r="J201" s="4"/>
      <c r="K201" s="3" t="s">
        <v>328</v>
      </c>
      <c r="L201" s="1">
        <v>2019</v>
      </c>
      <c r="M201" s="1" t="s">
        <v>17</v>
      </c>
    </row>
    <row r="202" spans="1:13" ht="87">
      <c r="A202" s="1" t="str">
        <f t="shared" si="9"/>
        <v>2023-02-23</v>
      </c>
      <c r="B202" s="1" t="str">
        <f>"2410"</f>
        <v>2410</v>
      </c>
      <c r="C202" s="2" t="s">
        <v>13</v>
      </c>
      <c r="E202" s="1" t="str">
        <f aca="true" t="shared" si="10" ref="E202:E213">"02"</f>
        <v>02</v>
      </c>
      <c r="F202" s="1">
        <v>4</v>
      </c>
      <c r="G202" s="1" t="s">
        <v>14</v>
      </c>
      <c r="H202" s="1" t="s">
        <v>123</v>
      </c>
      <c r="I202" s="1" t="s">
        <v>16</v>
      </c>
      <c r="J202" s="4"/>
      <c r="K202" s="3" t="s">
        <v>165</v>
      </c>
      <c r="L202" s="1">
        <v>2011</v>
      </c>
      <c r="M202" s="1" t="s">
        <v>17</v>
      </c>
    </row>
    <row r="203" spans="1:13" ht="87">
      <c r="A203" s="1" t="str">
        <f t="shared" si="9"/>
        <v>2023-02-23</v>
      </c>
      <c r="B203" s="1" t="str">
        <f>"2505"</f>
        <v>2505</v>
      </c>
      <c r="C203" s="2" t="s">
        <v>13</v>
      </c>
      <c r="E203" s="1" t="str">
        <f t="shared" si="10"/>
        <v>02</v>
      </c>
      <c r="F203" s="1">
        <v>4</v>
      </c>
      <c r="G203" s="1" t="s">
        <v>14</v>
      </c>
      <c r="H203" s="1" t="s">
        <v>123</v>
      </c>
      <c r="I203" s="1" t="s">
        <v>16</v>
      </c>
      <c r="J203" s="4"/>
      <c r="K203" s="3" t="s">
        <v>165</v>
      </c>
      <c r="L203" s="1">
        <v>2011</v>
      </c>
      <c r="M203" s="1" t="s">
        <v>17</v>
      </c>
    </row>
    <row r="204" spans="1:13" ht="87">
      <c r="A204" s="1" t="str">
        <f t="shared" si="9"/>
        <v>2023-02-23</v>
      </c>
      <c r="B204" s="1" t="str">
        <f>"2600"</f>
        <v>2600</v>
      </c>
      <c r="C204" s="2" t="s">
        <v>13</v>
      </c>
      <c r="E204" s="1" t="str">
        <f t="shared" si="10"/>
        <v>02</v>
      </c>
      <c r="F204" s="1">
        <v>4</v>
      </c>
      <c r="G204" s="1" t="s">
        <v>14</v>
      </c>
      <c r="H204" s="1" t="s">
        <v>123</v>
      </c>
      <c r="I204" s="1" t="s">
        <v>16</v>
      </c>
      <c r="J204" s="4"/>
      <c r="K204" s="3" t="s">
        <v>165</v>
      </c>
      <c r="L204" s="1">
        <v>2011</v>
      </c>
      <c r="M204" s="1" t="s">
        <v>17</v>
      </c>
    </row>
    <row r="205" spans="1:13" ht="87">
      <c r="A205" s="1" t="str">
        <f t="shared" si="9"/>
        <v>2023-02-23</v>
      </c>
      <c r="B205" s="1" t="str">
        <f>"2700"</f>
        <v>2700</v>
      </c>
      <c r="C205" s="2" t="s">
        <v>13</v>
      </c>
      <c r="E205" s="1" t="str">
        <f t="shared" si="10"/>
        <v>02</v>
      </c>
      <c r="F205" s="1">
        <v>4</v>
      </c>
      <c r="G205" s="1" t="s">
        <v>14</v>
      </c>
      <c r="H205" s="1" t="s">
        <v>123</v>
      </c>
      <c r="I205" s="1" t="s">
        <v>16</v>
      </c>
      <c r="J205" s="4"/>
      <c r="K205" s="3" t="s">
        <v>165</v>
      </c>
      <c r="L205" s="1">
        <v>2011</v>
      </c>
      <c r="M205" s="1" t="s">
        <v>17</v>
      </c>
    </row>
    <row r="206" spans="1:13" ht="87">
      <c r="A206" s="1" t="str">
        <f t="shared" si="9"/>
        <v>2023-02-23</v>
      </c>
      <c r="B206" s="1" t="str">
        <f>"2800"</f>
        <v>2800</v>
      </c>
      <c r="C206" s="2" t="s">
        <v>13</v>
      </c>
      <c r="E206" s="1" t="str">
        <f t="shared" si="10"/>
        <v>02</v>
      </c>
      <c r="F206" s="1">
        <v>4</v>
      </c>
      <c r="G206" s="1" t="s">
        <v>14</v>
      </c>
      <c r="H206" s="1" t="s">
        <v>123</v>
      </c>
      <c r="I206" s="1" t="s">
        <v>16</v>
      </c>
      <c r="J206" s="4"/>
      <c r="K206" s="3" t="s">
        <v>165</v>
      </c>
      <c r="L206" s="1">
        <v>2011</v>
      </c>
      <c r="M206" s="1" t="s">
        <v>17</v>
      </c>
    </row>
    <row r="207" spans="1:13" ht="87">
      <c r="A207" s="1" t="str">
        <f aca="true" t="shared" si="11" ref="A207:A246">"2023-02-24"</f>
        <v>2023-02-24</v>
      </c>
      <c r="B207" s="1" t="str">
        <f>"0500"</f>
        <v>0500</v>
      </c>
      <c r="C207" s="2" t="s">
        <v>13</v>
      </c>
      <c r="E207" s="1" t="str">
        <f t="shared" si="10"/>
        <v>02</v>
      </c>
      <c r="F207" s="1">
        <v>4</v>
      </c>
      <c r="G207" s="1" t="s">
        <v>14</v>
      </c>
      <c r="H207" s="1" t="s">
        <v>123</v>
      </c>
      <c r="I207" s="1" t="s">
        <v>16</v>
      </c>
      <c r="J207" s="4"/>
      <c r="K207" s="3" t="s">
        <v>165</v>
      </c>
      <c r="L207" s="1">
        <v>2011</v>
      </c>
      <c r="M207" s="1" t="s">
        <v>17</v>
      </c>
    </row>
    <row r="208" spans="1:13" ht="28.5">
      <c r="A208" s="1" t="str">
        <f t="shared" si="11"/>
        <v>2023-02-24</v>
      </c>
      <c r="B208" s="1" t="str">
        <f>"0600"</f>
        <v>0600</v>
      </c>
      <c r="C208" s="2" t="s">
        <v>18</v>
      </c>
      <c r="D208" s="2" t="s">
        <v>329</v>
      </c>
      <c r="E208" s="1" t="str">
        <f t="shared" si="10"/>
        <v>02</v>
      </c>
      <c r="F208" s="1">
        <v>8</v>
      </c>
      <c r="G208" s="1" t="s">
        <v>19</v>
      </c>
      <c r="I208" s="1" t="s">
        <v>16</v>
      </c>
      <c r="J208" s="4"/>
      <c r="K208" s="3" t="s">
        <v>20</v>
      </c>
      <c r="L208" s="1">
        <v>2019</v>
      </c>
      <c r="M208" s="1" t="s">
        <v>17</v>
      </c>
    </row>
    <row r="209" spans="1:13" ht="28.5">
      <c r="A209" s="1" t="str">
        <f t="shared" si="11"/>
        <v>2023-02-24</v>
      </c>
      <c r="B209" s="1" t="str">
        <f>"0625"</f>
        <v>0625</v>
      </c>
      <c r="C209" s="2" t="s">
        <v>18</v>
      </c>
      <c r="D209" s="2" t="s">
        <v>330</v>
      </c>
      <c r="E209" s="1" t="str">
        <f t="shared" si="10"/>
        <v>02</v>
      </c>
      <c r="F209" s="1">
        <v>7</v>
      </c>
      <c r="G209" s="1" t="s">
        <v>19</v>
      </c>
      <c r="I209" s="1" t="s">
        <v>16</v>
      </c>
      <c r="J209" s="4"/>
      <c r="K209" s="3" t="s">
        <v>20</v>
      </c>
      <c r="L209" s="1">
        <v>2019</v>
      </c>
      <c r="M209" s="1" t="s">
        <v>17</v>
      </c>
    </row>
    <row r="210" spans="1:13" ht="72">
      <c r="A210" s="1" t="str">
        <f t="shared" si="11"/>
        <v>2023-02-24</v>
      </c>
      <c r="B210" s="1" t="str">
        <f>"0650"</f>
        <v>0650</v>
      </c>
      <c r="C210" s="2" t="s">
        <v>24</v>
      </c>
      <c r="D210" s="2" t="s">
        <v>332</v>
      </c>
      <c r="E210" s="1" t="str">
        <f t="shared" si="10"/>
        <v>02</v>
      </c>
      <c r="F210" s="1">
        <v>4</v>
      </c>
      <c r="G210" s="1" t="s">
        <v>19</v>
      </c>
      <c r="I210" s="1" t="s">
        <v>16</v>
      </c>
      <c r="J210" s="4"/>
      <c r="K210" s="3" t="s">
        <v>331</v>
      </c>
      <c r="L210" s="1">
        <v>2018</v>
      </c>
      <c r="M210" s="1" t="s">
        <v>27</v>
      </c>
    </row>
    <row r="211" spans="1:13" ht="72">
      <c r="A211" s="1" t="str">
        <f t="shared" si="11"/>
        <v>2023-02-24</v>
      </c>
      <c r="B211" s="1" t="str">
        <f>"0715"</f>
        <v>0715</v>
      </c>
      <c r="C211" s="2" t="s">
        <v>28</v>
      </c>
      <c r="D211" s="2" t="s">
        <v>334</v>
      </c>
      <c r="E211" s="1" t="str">
        <f t="shared" si="10"/>
        <v>02</v>
      </c>
      <c r="F211" s="1">
        <v>2</v>
      </c>
      <c r="G211" s="1" t="s">
        <v>19</v>
      </c>
      <c r="I211" s="1" t="s">
        <v>16</v>
      </c>
      <c r="J211" s="4"/>
      <c r="K211" s="3" t="s">
        <v>333</v>
      </c>
      <c r="L211" s="1">
        <v>2018</v>
      </c>
      <c r="M211" s="1" t="s">
        <v>17</v>
      </c>
    </row>
    <row r="212" spans="1:13" ht="43.5">
      <c r="A212" s="1" t="str">
        <f t="shared" si="11"/>
        <v>2023-02-24</v>
      </c>
      <c r="B212" s="1" t="str">
        <f>"0730"</f>
        <v>0730</v>
      </c>
      <c r="C212" s="2" t="s">
        <v>31</v>
      </c>
      <c r="E212" s="1" t="str">
        <f t="shared" si="10"/>
        <v>02</v>
      </c>
      <c r="F212" s="1">
        <v>6</v>
      </c>
      <c r="G212" s="1" t="s">
        <v>19</v>
      </c>
      <c r="I212" s="1" t="s">
        <v>16</v>
      </c>
      <c r="J212" s="4"/>
      <c r="K212" s="3" t="s">
        <v>32</v>
      </c>
      <c r="L212" s="1">
        <v>2011</v>
      </c>
      <c r="M212" s="1" t="s">
        <v>17</v>
      </c>
    </row>
    <row r="213" spans="1:13" ht="87">
      <c r="A213" s="1" t="str">
        <f t="shared" si="11"/>
        <v>2023-02-24</v>
      </c>
      <c r="B213" s="1" t="str">
        <f>"0755"</f>
        <v>0755</v>
      </c>
      <c r="C213" s="2" t="s">
        <v>33</v>
      </c>
      <c r="D213" s="2" t="s">
        <v>336</v>
      </c>
      <c r="E213" s="1" t="str">
        <f t="shared" si="10"/>
        <v>02</v>
      </c>
      <c r="F213" s="1">
        <v>14</v>
      </c>
      <c r="G213" s="1" t="s">
        <v>19</v>
      </c>
      <c r="H213" s="1" t="s">
        <v>48</v>
      </c>
      <c r="I213" s="1" t="s">
        <v>16</v>
      </c>
      <c r="J213" s="4"/>
      <c r="K213" s="3" t="s">
        <v>335</v>
      </c>
      <c r="L213" s="1">
        <v>2020</v>
      </c>
      <c r="M213" s="1" t="s">
        <v>27</v>
      </c>
    </row>
    <row r="214" spans="1:13" ht="72">
      <c r="A214" s="1" t="str">
        <f t="shared" si="11"/>
        <v>2023-02-24</v>
      </c>
      <c r="B214" s="1" t="str">
        <f>"0805"</f>
        <v>0805</v>
      </c>
      <c r="C214" s="2" t="s">
        <v>36</v>
      </c>
      <c r="D214" s="2" t="s">
        <v>338</v>
      </c>
      <c r="E214" s="1" t="str">
        <f>"01"</f>
        <v>01</v>
      </c>
      <c r="F214" s="1">
        <v>44</v>
      </c>
      <c r="G214" s="1" t="s">
        <v>19</v>
      </c>
      <c r="I214" s="1" t="s">
        <v>16</v>
      </c>
      <c r="J214" s="4"/>
      <c r="K214" s="3" t="s">
        <v>337</v>
      </c>
      <c r="L214" s="1">
        <v>2020</v>
      </c>
      <c r="M214" s="1" t="s">
        <v>27</v>
      </c>
    </row>
    <row r="215" spans="1:13" ht="72">
      <c r="A215" s="1" t="str">
        <f t="shared" si="11"/>
        <v>2023-02-24</v>
      </c>
      <c r="B215" s="1" t="str">
        <f>"0815"</f>
        <v>0815</v>
      </c>
      <c r="C215" s="2" t="s">
        <v>39</v>
      </c>
      <c r="D215" s="2" t="s">
        <v>340</v>
      </c>
      <c r="E215" s="1" t="str">
        <f>"01"</f>
        <v>01</v>
      </c>
      <c r="F215" s="1">
        <v>6</v>
      </c>
      <c r="G215" s="1" t="s">
        <v>19</v>
      </c>
      <c r="I215" s="1" t="s">
        <v>16</v>
      </c>
      <c r="J215" s="4"/>
      <c r="K215" s="3" t="s">
        <v>339</v>
      </c>
      <c r="L215" s="1">
        <v>2020</v>
      </c>
      <c r="M215" s="1" t="s">
        <v>42</v>
      </c>
    </row>
    <row r="216" spans="1:14" ht="43.5">
      <c r="A216" s="1" t="str">
        <f t="shared" si="11"/>
        <v>2023-02-24</v>
      </c>
      <c r="B216" s="1" t="str">
        <f>"0820"</f>
        <v>0820</v>
      </c>
      <c r="C216" s="2" t="s">
        <v>43</v>
      </c>
      <c r="D216" s="2" t="s">
        <v>437</v>
      </c>
      <c r="E216" s="1" t="str">
        <f>"02"</f>
        <v>02</v>
      </c>
      <c r="F216" s="1">
        <v>25</v>
      </c>
      <c r="G216" s="1" t="s">
        <v>14</v>
      </c>
      <c r="I216" s="1" t="s">
        <v>16</v>
      </c>
      <c r="J216" s="4"/>
      <c r="K216" s="3" t="s">
        <v>341</v>
      </c>
      <c r="L216" s="1">
        <v>1987</v>
      </c>
      <c r="M216" s="1" t="s">
        <v>46</v>
      </c>
      <c r="N216" s="1" t="s">
        <v>22</v>
      </c>
    </row>
    <row r="217" spans="1:13" ht="72">
      <c r="A217" s="1" t="str">
        <f t="shared" si="11"/>
        <v>2023-02-24</v>
      </c>
      <c r="B217" s="1" t="str">
        <f>"0845"</f>
        <v>0845</v>
      </c>
      <c r="C217" s="2" t="s">
        <v>47</v>
      </c>
      <c r="D217" s="2" t="s">
        <v>343</v>
      </c>
      <c r="E217" s="1" t="str">
        <f>"02"</f>
        <v>02</v>
      </c>
      <c r="F217" s="1">
        <v>1</v>
      </c>
      <c r="G217" s="1" t="s">
        <v>19</v>
      </c>
      <c r="H217" s="1" t="s">
        <v>97</v>
      </c>
      <c r="I217" s="1" t="s">
        <v>16</v>
      </c>
      <c r="J217" s="4"/>
      <c r="K217" s="3" t="s">
        <v>342</v>
      </c>
      <c r="L217" s="1">
        <v>2014</v>
      </c>
      <c r="M217" s="1" t="s">
        <v>17</v>
      </c>
    </row>
    <row r="218" spans="1:13" ht="57.75">
      <c r="A218" s="1" t="str">
        <f t="shared" si="11"/>
        <v>2023-02-24</v>
      </c>
      <c r="B218" s="1" t="str">
        <f>"0910"</f>
        <v>0910</v>
      </c>
      <c r="C218" s="2" t="s">
        <v>47</v>
      </c>
      <c r="D218" s="2" t="s">
        <v>345</v>
      </c>
      <c r="E218" s="1" t="str">
        <f>"02"</f>
        <v>02</v>
      </c>
      <c r="F218" s="1">
        <v>4</v>
      </c>
      <c r="G218" s="1" t="s">
        <v>19</v>
      </c>
      <c r="I218" s="1" t="s">
        <v>16</v>
      </c>
      <c r="J218" s="4"/>
      <c r="K218" s="3" t="s">
        <v>344</v>
      </c>
      <c r="L218" s="1">
        <v>2014</v>
      </c>
      <c r="M218" s="1" t="s">
        <v>17</v>
      </c>
    </row>
    <row r="219" spans="1:13" ht="72">
      <c r="A219" s="1" t="str">
        <f t="shared" si="11"/>
        <v>2023-02-24</v>
      </c>
      <c r="B219" s="1" t="str">
        <f>"0935"</f>
        <v>0935</v>
      </c>
      <c r="C219" s="2" t="s">
        <v>53</v>
      </c>
      <c r="D219" s="2" t="s">
        <v>347</v>
      </c>
      <c r="E219" s="1" t="str">
        <f>"03"</f>
        <v>03</v>
      </c>
      <c r="F219" s="1">
        <v>13</v>
      </c>
      <c r="G219" s="1" t="s">
        <v>19</v>
      </c>
      <c r="I219" s="1" t="s">
        <v>16</v>
      </c>
      <c r="J219" s="4"/>
      <c r="K219" s="3" t="s">
        <v>346</v>
      </c>
      <c r="L219" s="1">
        <v>2019</v>
      </c>
      <c r="M219" s="1" t="s">
        <v>27</v>
      </c>
    </row>
    <row r="220" spans="1:14" ht="72">
      <c r="A220" s="1" t="str">
        <f t="shared" si="11"/>
        <v>2023-02-24</v>
      </c>
      <c r="B220" s="1" t="str">
        <f>"1000"</f>
        <v>1000</v>
      </c>
      <c r="C220" s="2" t="s">
        <v>152</v>
      </c>
      <c r="D220" s="2" t="s">
        <v>436</v>
      </c>
      <c r="E220" s="1" t="str">
        <f>"01"</f>
        <v>01</v>
      </c>
      <c r="F220" s="1">
        <v>4</v>
      </c>
      <c r="G220" s="1" t="s">
        <v>14</v>
      </c>
      <c r="I220" s="1" t="s">
        <v>16</v>
      </c>
      <c r="J220" s="4"/>
      <c r="K220" s="3" t="s">
        <v>317</v>
      </c>
      <c r="L220" s="1">
        <v>2015</v>
      </c>
      <c r="M220" s="1" t="s">
        <v>91</v>
      </c>
      <c r="N220" s="1" t="s">
        <v>22</v>
      </c>
    </row>
    <row r="221" spans="1:13" ht="72">
      <c r="A221" s="1" t="str">
        <f t="shared" si="11"/>
        <v>2023-02-24</v>
      </c>
      <c r="B221" s="1" t="str">
        <f>"1050"</f>
        <v>1050</v>
      </c>
      <c r="C221" s="2" t="s">
        <v>427</v>
      </c>
      <c r="D221" s="2" t="s">
        <v>348</v>
      </c>
      <c r="E221" s="1" t="str">
        <f>"01"</f>
        <v>01</v>
      </c>
      <c r="F221" s="1">
        <v>4</v>
      </c>
      <c r="G221" s="1" t="s">
        <v>14</v>
      </c>
      <c r="I221" s="1" t="s">
        <v>16</v>
      </c>
      <c r="J221" s="4"/>
      <c r="K221" s="3" t="s">
        <v>247</v>
      </c>
      <c r="L221" s="1">
        <v>2022</v>
      </c>
      <c r="M221" s="1" t="s">
        <v>17</v>
      </c>
    </row>
    <row r="222" spans="1:14" ht="72">
      <c r="A222" s="1" t="str">
        <f t="shared" si="11"/>
        <v>2023-02-24</v>
      </c>
      <c r="B222" s="1" t="str">
        <f>"1100"</f>
        <v>1100</v>
      </c>
      <c r="C222" s="2" t="s">
        <v>318</v>
      </c>
      <c r="D222" s="2" t="s">
        <v>320</v>
      </c>
      <c r="E222" s="1" t="str">
        <f>"02"</f>
        <v>02</v>
      </c>
      <c r="F222" s="1">
        <v>6</v>
      </c>
      <c r="G222" s="1" t="s">
        <v>14</v>
      </c>
      <c r="I222" s="1" t="s">
        <v>16</v>
      </c>
      <c r="J222" s="4"/>
      <c r="K222" s="3" t="s">
        <v>319</v>
      </c>
      <c r="L222" s="1">
        <v>2018</v>
      </c>
      <c r="M222" s="1" t="s">
        <v>17</v>
      </c>
      <c r="N222" s="1" t="s">
        <v>22</v>
      </c>
    </row>
    <row r="223" spans="1:14" ht="72">
      <c r="A223" s="1" t="str">
        <f t="shared" si="11"/>
        <v>2023-02-24</v>
      </c>
      <c r="B223" s="1" t="str">
        <f>"1200"</f>
        <v>1200</v>
      </c>
      <c r="C223" s="2" t="s">
        <v>324</v>
      </c>
      <c r="D223" s="2" t="s">
        <v>90</v>
      </c>
      <c r="E223" s="1" t="str">
        <f>" "</f>
        <v> </v>
      </c>
      <c r="F223" s="1">
        <v>0</v>
      </c>
      <c r="G223" s="1" t="s">
        <v>85</v>
      </c>
      <c r="H223" s="1" t="s">
        <v>325</v>
      </c>
      <c r="I223" s="1" t="s">
        <v>16</v>
      </c>
      <c r="J223" s="4"/>
      <c r="K223" s="3" t="s">
        <v>326</v>
      </c>
      <c r="L223" s="1">
        <v>1985</v>
      </c>
      <c r="M223" s="1" t="s">
        <v>91</v>
      </c>
      <c r="N223" s="1" t="s">
        <v>22</v>
      </c>
    </row>
    <row r="224" spans="1:13" ht="72">
      <c r="A224" s="1" t="str">
        <f t="shared" si="11"/>
        <v>2023-02-24</v>
      </c>
      <c r="B224" s="1" t="str">
        <f>"1350"</f>
        <v>1350</v>
      </c>
      <c r="C224" s="2" t="s">
        <v>349</v>
      </c>
      <c r="E224" s="1" t="str">
        <f>" "</f>
        <v> </v>
      </c>
      <c r="F224" s="1">
        <v>0</v>
      </c>
      <c r="G224" s="1" t="s">
        <v>14</v>
      </c>
      <c r="I224" s="1" t="s">
        <v>16</v>
      </c>
      <c r="J224" s="4"/>
      <c r="K224" s="3" t="s">
        <v>350</v>
      </c>
      <c r="L224" s="1">
        <v>2021</v>
      </c>
      <c r="M224" s="1" t="s">
        <v>17</v>
      </c>
    </row>
    <row r="225" spans="1:13" ht="72">
      <c r="A225" s="1" t="str">
        <f t="shared" si="11"/>
        <v>2023-02-24</v>
      </c>
      <c r="B225" s="1" t="str">
        <f>"1400"</f>
        <v>1400</v>
      </c>
      <c r="C225" s="2" t="s">
        <v>122</v>
      </c>
      <c r="E225" s="1" t="str">
        <f>"04"</f>
        <v>04</v>
      </c>
      <c r="F225" s="1">
        <v>109</v>
      </c>
      <c r="G225" s="1" t="s">
        <v>14</v>
      </c>
      <c r="H225" s="1" t="s">
        <v>351</v>
      </c>
      <c r="I225" s="1" t="s">
        <v>16</v>
      </c>
      <c r="J225" s="4"/>
      <c r="K225" s="3" t="s">
        <v>352</v>
      </c>
      <c r="L225" s="1">
        <v>2022</v>
      </c>
      <c r="M225" s="1" t="s">
        <v>95</v>
      </c>
    </row>
    <row r="226" spans="1:13" ht="57.75">
      <c r="A226" s="1" t="str">
        <f t="shared" si="11"/>
        <v>2023-02-24</v>
      </c>
      <c r="B226" s="1" t="str">
        <f>"1430"</f>
        <v>1430</v>
      </c>
      <c r="C226" s="2" t="s">
        <v>125</v>
      </c>
      <c r="D226" s="2" t="s">
        <v>354</v>
      </c>
      <c r="E226" s="1" t="str">
        <f>"02"</f>
        <v>02</v>
      </c>
      <c r="F226" s="1">
        <v>80</v>
      </c>
      <c r="G226" s="1" t="s">
        <v>19</v>
      </c>
      <c r="I226" s="1" t="s">
        <v>16</v>
      </c>
      <c r="J226" s="4"/>
      <c r="K226" s="3" t="s">
        <v>353</v>
      </c>
      <c r="L226" s="1">
        <v>0</v>
      </c>
      <c r="M226" s="1" t="s">
        <v>17</v>
      </c>
    </row>
    <row r="227" spans="1:13" ht="72">
      <c r="A227" s="1" t="str">
        <f t="shared" si="11"/>
        <v>2023-02-24</v>
      </c>
      <c r="B227" s="1" t="str">
        <f>"1500"</f>
        <v>1500</v>
      </c>
      <c r="C227" s="2" t="s">
        <v>47</v>
      </c>
      <c r="D227" s="2" t="s">
        <v>243</v>
      </c>
      <c r="E227" s="1" t="str">
        <f>"02"</f>
        <v>02</v>
      </c>
      <c r="F227" s="1">
        <v>12</v>
      </c>
      <c r="G227" s="1" t="s">
        <v>19</v>
      </c>
      <c r="I227" s="1" t="s">
        <v>16</v>
      </c>
      <c r="J227" s="4"/>
      <c r="K227" s="3" t="s">
        <v>242</v>
      </c>
      <c r="L227" s="1">
        <v>2014</v>
      </c>
      <c r="M227" s="1" t="s">
        <v>17</v>
      </c>
    </row>
    <row r="228" spans="1:13" ht="57.75">
      <c r="A228" s="1" t="str">
        <f t="shared" si="11"/>
        <v>2023-02-24</v>
      </c>
      <c r="B228" s="1" t="str">
        <f>"1525"</f>
        <v>1525</v>
      </c>
      <c r="C228" s="2" t="s">
        <v>355</v>
      </c>
      <c r="D228" s="2" t="s">
        <v>355</v>
      </c>
      <c r="E228" s="1" t="str">
        <f>"01"</f>
        <v>01</v>
      </c>
      <c r="F228" s="1">
        <v>4</v>
      </c>
      <c r="G228" s="1" t="s">
        <v>19</v>
      </c>
      <c r="I228" s="1" t="s">
        <v>16</v>
      </c>
      <c r="J228" s="4"/>
      <c r="K228" s="3" t="s">
        <v>356</v>
      </c>
      <c r="L228" s="1">
        <v>0</v>
      </c>
      <c r="M228" s="1" t="s">
        <v>90</v>
      </c>
    </row>
    <row r="229" spans="1:13" ht="57.75">
      <c r="A229" s="1" t="str">
        <f t="shared" si="11"/>
        <v>2023-02-24</v>
      </c>
      <c r="B229" s="1" t="str">
        <f>"1540"</f>
        <v>1540</v>
      </c>
      <c r="C229" s="2" t="s">
        <v>36</v>
      </c>
      <c r="D229" s="2" t="s">
        <v>358</v>
      </c>
      <c r="E229" s="1" t="str">
        <f>"01"</f>
        <v>01</v>
      </c>
      <c r="F229" s="1">
        <v>26</v>
      </c>
      <c r="G229" s="1" t="s">
        <v>19</v>
      </c>
      <c r="I229" s="1" t="s">
        <v>16</v>
      </c>
      <c r="J229" s="4"/>
      <c r="K229" s="3" t="s">
        <v>357</v>
      </c>
      <c r="L229" s="1">
        <v>2020</v>
      </c>
      <c r="M229" s="1" t="s">
        <v>27</v>
      </c>
    </row>
    <row r="230" spans="1:13" ht="72">
      <c r="A230" s="1" t="str">
        <f t="shared" si="11"/>
        <v>2023-02-24</v>
      </c>
      <c r="B230" s="1" t="str">
        <f>"1555"</f>
        <v>1555</v>
      </c>
      <c r="C230" s="2" t="s">
        <v>132</v>
      </c>
      <c r="D230" s="2" t="s">
        <v>360</v>
      </c>
      <c r="E230" s="1" t="str">
        <f>"01"</f>
        <v>01</v>
      </c>
      <c r="F230" s="1">
        <v>9</v>
      </c>
      <c r="G230" s="1" t="s">
        <v>19</v>
      </c>
      <c r="I230" s="1" t="s">
        <v>16</v>
      </c>
      <c r="J230" s="4"/>
      <c r="K230" s="3" t="s">
        <v>359</v>
      </c>
      <c r="L230" s="1">
        <v>2021</v>
      </c>
      <c r="M230" s="1" t="s">
        <v>135</v>
      </c>
    </row>
    <row r="231" spans="1:14" ht="43.5">
      <c r="A231" s="1" t="str">
        <f t="shared" si="11"/>
        <v>2023-02-24</v>
      </c>
      <c r="B231" s="1" t="str">
        <f>"1600"</f>
        <v>1600</v>
      </c>
      <c r="C231" s="2" t="s">
        <v>136</v>
      </c>
      <c r="D231" s="2" t="s">
        <v>362</v>
      </c>
      <c r="E231" s="1" t="str">
        <f>"01"</f>
        <v>01</v>
      </c>
      <c r="F231" s="1">
        <v>7</v>
      </c>
      <c r="G231" s="1" t="s">
        <v>14</v>
      </c>
      <c r="H231" s="1" t="s">
        <v>97</v>
      </c>
      <c r="I231" s="1" t="s">
        <v>16</v>
      </c>
      <c r="J231" s="4"/>
      <c r="K231" s="3" t="s">
        <v>361</v>
      </c>
      <c r="L231" s="1">
        <v>2017</v>
      </c>
      <c r="M231" s="1" t="s">
        <v>17</v>
      </c>
      <c r="N231" s="1" t="s">
        <v>22</v>
      </c>
    </row>
    <row r="232" spans="1:14" ht="43.5">
      <c r="A232" s="1" t="str">
        <f t="shared" si="11"/>
        <v>2023-02-24</v>
      </c>
      <c r="B232" s="1" t="str">
        <f>"1630"</f>
        <v>1630</v>
      </c>
      <c r="C232" s="2" t="s">
        <v>43</v>
      </c>
      <c r="D232" s="2" t="s">
        <v>437</v>
      </c>
      <c r="E232" s="1" t="str">
        <f>"02"</f>
        <v>02</v>
      </c>
      <c r="F232" s="1">
        <v>25</v>
      </c>
      <c r="G232" s="1" t="s">
        <v>14</v>
      </c>
      <c r="I232" s="1" t="s">
        <v>16</v>
      </c>
      <c r="J232" s="4"/>
      <c r="K232" s="3" t="s">
        <v>341</v>
      </c>
      <c r="L232" s="1">
        <v>1987</v>
      </c>
      <c r="M232" s="1" t="s">
        <v>46</v>
      </c>
      <c r="N232" s="1" t="s">
        <v>22</v>
      </c>
    </row>
    <row r="233" spans="1:13" ht="72">
      <c r="A233" s="1" t="str">
        <f t="shared" si="11"/>
        <v>2023-02-24</v>
      </c>
      <c r="B233" s="1" t="str">
        <f>"1700"</f>
        <v>1700</v>
      </c>
      <c r="C233" s="2" t="s">
        <v>363</v>
      </c>
      <c r="D233" s="2" t="s">
        <v>365</v>
      </c>
      <c r="E233" s="1" t="str">
        <f>"2020"</f>
        <v>2020</v>
      </c>
      <c r="F233" s="1">
        <v>2</v>
      </c>
      <c r="G233" s="1" t="s">
        <v>19</v>
      </c>
      <c r="I233" s="1" t="s">
        <v>16</v>
      </c>
      <c r="J233" s="4"/>
      <c r="K233" s="3" t="s">
        <v>364</v>
      </c>
      <c r="L233" s="1">
        <v>2021</v>
      </c>
      <c r="M233" s="1" t="s">
        <v>17</v>
      </c>
    </row>
    <row r="234" spans="1:13" ht="57.75">
      <c r="A234" s="1" t="str">
        <f t="shared" si="11"/>
        <v>2023-02-24</v>
      </c>
      <c r="B234" s="1" t="str">
        <f>"1715"</f>
        <v>1715</v>
      </c>
      <c r="C234" s="2" t="s">
        <v>141</v>
      </c>
      <c r="D234" s="2" t="s">
        <v>367</v>
      </c>
      <c r="E234" s="1" t="str">
        <f>"2020"</f>
        <v>2020</v>
      </c>
      <c r="F234" s="1">
        <v>3</v>
      </c>
      <c r="G234" s="1" t="s">
        <v>14</v>
      </c>
      <c r="I234" s="1" t="s">
        <v>16</v>
      </c>
      <c r="J234" s="4"/>
      <c r="K234" s="3" t="s">
        <v>366</v>
      </c>
      <c r="L234" s="1">
        <v>2021</v>
      </c>
      <c r="M234" s="1" t="s">
        <v>17</v>
      </c>
    </row>
    <row r="235" spans="1:14" ht="57.75">
      <c r="A235" s="7" t="str">
        <f t="shared" si="11"/>
        <v>2023-02-24</v>
      </c>
      <c r="B235" s="7" t="str">
        <f>"1730"</f>
        <v>1730</v>
      </c>
      <c r="C235" s="8" t="s">
        <v>368</v>
      </c>
      <c r="D235" s="8"/>
      <c r="E235" s="7" t="str">
        <f>"2023"</f>
        <v>2023</v>
      </c>
      <c r="F235" s="7">
        <v>6</v>
      </c>
      <c r="G235" s="7" t="s">
        <v>57</v>
      </c>
      <c r="H235" s="7"/>
      <c r="I235" s="7" t="s">
        <v>16</v>
      </c>
      <c r="J235" s="5" t="s">
        <v>441</v>
      </c>
      <c r="K235" s="6" t="s">
        <v>369</v>
      </c>
      <c r="L235" s="7">
        <v>2023</v>
      </c>
      <c r="M235" s="7" t="s">
        <v>17</v>
      </c>
      <c r="N235" s="7"/>
    </row>
    <row r="236" spans="1:13" ht="72">
      <c r="A236" s="1" t="str">
        <f t="shared" si="11"/>
        <v>2023-02-24</v>
      </c>
      <c r="B236" s="1" t="str">
        <f>"1800"</f>
        <v>1800</v>
      </c>
      <c r="C236" s="2" t="s">
        <v>99</v>
      </c>
      <c r="D236" s="2" t="s">
        <v>370</v>
      </c>
      <c r="E236" s="1" t="str">
        <f>"2022"</f>
        <v>2022</v>
      </c>
      <c r="F236" s="1">
        <v>16</v>
      </c>
      <c r="G236" s="1" t="s">
        <v>19</v>
      </c>
      <c r="I236" s="1" t="s">
        <v>16</v>
      </c>
      <c r="J236" s="4"/>
      <c r="K236" s="3" t="s">
        <v>148</v>
      </c>
      <c r="L236" s="1">
        <v>2022</v>
      </c>
      <c r="M236" s="1" t="s">
        <v>17</v>
      </c>
    </row>
    <row r="237" spans="1:13" ht="72">
      <c r="A237" s="1" t="str">
        <f t="shared" si="11"/>
        <v>2023-02-24</v>
      </c>
      <c r="B237" s="1" t="str">
        <f>"1830"</f>
        <v>1830</v>
      </c>
      <c r="C237" s="2" t="s">
        <v>99</v>
      </c>
      <c r="D237" s="2" t="s">
        <v>99</v>
      </c>
      <c r="E237" s="1" t="str">
        <f>"01"</f>
        <v>01</v>
      </c>
      <c r="F237" s="1">
        <v>0</v>
      </c>
      <c r="G237" s="1" t="s">
        <v>19</v>
      </c>
      <c r="I237" s="1" t="s">
        <v>16</v>
      </c>
      <c r="J237" s="4"/>
      <c r="K237" s="3" t="s">
        <v>371</v>
      </c>
      <c r="L237" s="1">
        <v>2019</v>
      </c>
      <c r="M237" s="1" t="s">
        <v>17</v>
      </c>
    </row>
    <row r="238" spans="1:14" ht="72">
      <c r="A238" s="7" t="str">
        <f t="shared" si="11"/>
        <v>2023-02-24</v>
      </c>
      <c r="B238" s="7" t="str">
        <f>"1840"</f>
        <v>1840</v>
      </c>
      <c r="C238" s="8" t="s">
        <v>152</v>
      </c>
      <c r="D238" s="8" t="s">
        <v>373</v>
      </c>
      <c r="E238" s="7" t="str">
        <f>"01"</f>
        <v>01</v>
      </c>
      <c r="F238" s="7">
        <v>5</v>
      </c>
      <c r="G238" s="7" t="s">
        <v>19</v>
      </c>
      <c r="H238" s="7"/>
      <c r="I238" s="7" t="s">
        <v>16</v>
      </c>
      <c r="J238" s="5" t="s">
        <v>442</v>
      </c>
      <c r="K238" s="6" t="s">
        <v>372</v>
      </c>
      <c r="L238" s="7">
        <v>2015</v>
      </c>
      <c r="M238" s="7" t="s">
        <v>91</v>
      </c>
      <c r="N238" s="7" t="s">
        <v>22</v>
      </c>
    </row>
    <row r="239" spans="1:14" ht="72">
      <c r="A239" s="7" t="str">
        <f t="shared" si="11"/>
        <v>2023-02-24</v>
      </c>
      <c r="B239" s="7" t="str">
        <f>"1930"</f>
        <v>1930</v>
      </c>
      <c r="C239" s="8" t="s">
        <v>374</v>
      </c>
      <c r="D239" s="8" t="s">
        <v>90</v>
      </c>
      <c r="E239" s="7" t="str">
        <f>" "</f>
        <v> </v>
      </c>
      <c r="F239" s="7">
        <v>0</v>
      </c>
      <c r="G239" s="7" t="s">
        <v>14</v>
      </c>
      <c r="H239" s="7" t="s">
        <v>93</v>
      </c>
      <c r="I239" s="7"/>
      <c r="J239" s="5" t="s">
        <v>443</v>
      </c>
      <c r="K239" s="6" t="s">
        <v>375</v>
      </c>
      <c r="L239" s="7">
        <v>2015</v>
      </c>
      <c r="M239" s="7" t="s">
        <v>46</v>
      </c>
      <c r="N239" s="7"/>
    </row>
    <row r="240" spans="1:14" ht="72">
      <c r="A240" s="7" t="str">
        <f t="shared" si="11"/>
        <v>2023-02-24</v>
      </c>
      <c r="B240" s="7" t="str">
        <f>"2115"</f>
        <v>2115</v>
      </c>
      <c r="C240" s="8" t="s">
        <v>438</v>
      </c>
      <c r="D240" s="8" t="s">
        <v>90</v>
      </c>
      <c r="E240" s="7" t="str">
        <f>" "</f>
        <v> </v>
      </c>
      <c r="F240" s="7">
        <v>0</v>
      </c>
      <c r="G240" s="7" t="s">
        <v>14</v>
      </c>
      <c r="H240" s="7" t="s">
        <v>376</v>
      </c>
      <c r="I240" s="7"/>
      <c r="J240" s="5" t="s">
        <v>454</v>
      </c>
      <c r="K240" s="6" t="s">
        <v>439</v>
      </c>
      <c r="L240" s="7">
        <v>2006</v>
      </c>
      <c r="M240" s="7" t="s">
        <v>91</v>
      </c>
      <c r="N240" s="7" t="s">
        <v>22</v>
      </c>
    </row>
    <row r="241" spans="1:13" ht="72">
      <c r="A241" s="1" t="str">
        <f t="shared" si="11"/>
        <v>2023-02-24</v>
      </c>
      <c r="B241" s="1" t="str">
        <f>"2310"</f>
        <v>2310</v>
      </c>
      <c r="C241" s="2" t="s">
        <v>377</v>
      </c>
      <c r="E241" s="1" t="str">
        <f>"2017"</f>
        <v>2017</v>
      </c>
      <c r="F241" s="1">
        <v>0</v>
      </c>
      <c r="G241" s="1" t="s">
        <v>85</v>
      </c>
      <c r="H241" s="1" t="s">
        <v>325</v>
      </c>
      <c r="I241" s="1" t="s">
        <v>16</v>
      </c>
      <c r="J241" s="4"/>
      <c r="K241" s="3" t="s">
        <v>378</v>
      </c>
      <c r="L241" s="1">
        <v>2018</v>
      </c>
      <c r="M241" s="1" t="s">
        <v>17</v>
      </c>
    </row>
    <row r="242" spans="1:13" ht="87">
      <c r="A242" s="1" t="str">
        <f t="shared" si="11"/>
        <v>2023-02-24</v>
      </c>
      <c r="B242" s="1" t="str">
        <f>"2410"</f>
        <v>2410</v>
      </c>
      <c r="C242" s="2" t="s">
        <v>13</v>
      </c>
      <c r="E242" s="1" t="str">
        <f aca="true" t="shared" si="12" ref="E242:E253">"02"</f>
        <v>02</v>
      </c>
      <c r="F242" s="1">
        <v>5</v>
      </c>
      <c r="G242" s="1" t="s">
        <v>14</v>
      </c>
      <c r="H242" s="1" t="s">
        <v>123</v>
      </c>
      <c r="I242" s="1" t="s">
        <v>16</v>
      </c>
      <c r="J242" s="4"/>
      <c r="K242" s="3" t="s">
        <v>165</v>
      </c>
      <c r="L242" s="1">
        <v>2011</v>
      </c>
      <c r="M242" s="1" t="s">
        <v>17</v>
      </c>
    </row>
    <row r="243" spans="1:13" ht="87">
      <c r="A243" s="1" t="str">
        <f t="shared" si="11"/>
        <v>2023-02-24</v>
      </c>
      <c r="B243" s="1" t="str">
        <f>"2505"</f>
        <v>2505</v>
      </c>
      <c r="C243" s="2" t="s">
        <v>13</v>
      </c>
      <c r="E243" s="1" t="str">
        <f t="shared" si="12"/>
        <v>02</v>
      </c>
      <c r="F243" s="1">
        <v>5</v>
      </c>
      <c r="G243" s="1" t="s">
        <v>14</v>
      </c>
      <c r="H243" s="1" t="s">
        <v>123</v>
      </c>
      <c r="I243" s="1" t="s">
        <v>16</v>
      </c>
      <c r="J243" s="4"/>
      <c r="K243" s="3" t="s">
        <v>165</v>
      </c>
      <c r="L243" s="1">
        <v>2011</v>
      </c>
      <c r="M243" s="1" t="s">
        <v>17</v>
      </c>
    </row>
    <row r="244" spans="1:13" ht="87">
      <c r="A244" s="1" t="str">
        <f t="shared" si="11"/>
        <v>2023-02-24</v>
      </c>
      <c r="B244" s="1" t="str">
        <f>"2600"</f>
        <v>2600</v>
      </c>
      <c r="C244" s="2" t="s">
        <v>13</v>
      </c>
      <c r="E244" s="1" t="str">
        <f t="shared" si="12"/>
        <v>02</v>
      </c>
      <c r="F244" s="1">
        <v>5</v>
      </c>
      <c r="G244" s="1" t="s">
        <v>14</v>
      </c>
      <c r="H244" s="1" t="s">
        <v>123</v>
      </c>
      <c r="I244" s="1" t="s">
        <v>16</v>
      </c>
      <c r="J244" s="4"/>
      <c r="K244" s="3" t="s">
        <v>165</v>
      </c>
      <c r="L244" s="1">
        <v>2011</v>
      </c>
      <c r="M244" s="1" t="s">
        <v>17</v>
      </c>
    </row>
    <row r="245" spans="1:13" ht="87">
      <c r="A245" s="1" t="str">
        <f t="shared" si="11"/>
        <v>2023-02-24</v>
      </c>
      <c r="B245" s="1" t="str">
        <f>"2700"</f>
        <v>2700</v>
      </c>
      <c r="C245" s="2" t="s">
        <v>13</v>
      </c>
      <c r="E245" s="1" t="str">
        <f t="shared" si="12"/>
        <v>02</v>
      </c>
      <c r="F245" s="1">
        <v>5</v>
      </c>
      <c r="G245" s="1" t="s">
        <v>14</v>
      </c>
      <c r="H245" s="1" t="s">
        <v>123</v>
      </c>
      <c r="I245" s="1" t="s">
        <v>16</v>
      </c>
      <c r="J245" s="4"/>
      <c r="K245" s="3" t="s">
        <v>165</v>
      </c>
      <c r="L245" s="1">
        <v>2011</v>
      </c>
      <c r="M245" s="1" t="s">
        <v>17</v>
      </c>
    </row>
    <row r="246" spans="1:13" ht="87">
      <c r="A246" s="1" t="str">
        <f t="shared" si="11"/>
        <v>2023-02-24</v>
      </c>
      <c r="B246" s="1" t="str">
        <f>"2800"</f>
        <v>2800</v>
      </c>
      <c r="C246" s="2" t="s">
        <v>13</v>
      </c>
      <c r="E246" s="1" t="str">
        <f t="shared" si="12"/>
        <v>02</v>
      </c>
      <c r="F246" s="1">
        <v>5</v>
      </c>
      <c r="G246" s="1" t="s">
        <v>14</v>
      </c>
      <c r="H246" s="1" t="s">
        <v>123</v>
      </c>
      <c r="I246" s="1" t="s">
        <v>16</v>
      </c>
      <c r="J246" s="4"/>
      <c r="K246" s="3" t="s">
        <v>165</v>
      </c>
      <c r="L246" s="1">
        <v>2011</v>
      </c>
      <c r="M246" s="1" t="s">
        <v>17</v>
      </c>
    </row>
    <row r="247" spans="1:13" ht="87">
      <c r="A247" s="1" t="str">
        <f aca="true" t="shared" si="13" ref="A247:A280">"2023-02-25"</f>
        <v>2023-02-25</v>
      </c>
      <c r="B247" s="1" t="str">
        <f>"0500"</f>
        <v>0500</v>
      </c>
      <c r="C247" s="2" t="s">
        <v>13</v>
      </c>
      <c r="E247" s="1" t="str">
        <f t="shared" si="12"/>
        <v>02</v>
      </c>
      <c r="F247" s="1">
        <v>5</v>
      </c>
      <c r="G247" s="1" t="s">
        <v>14</v>
      </c>
      <c r="H247" s="1" t="s">
        <v>123</v>
      </c>
      <c r="I247" s="1" t="s">
        <v>16</v>
      </c>
      <c r="J247" s="4"/>
      <c r="K247" s="3" t="s">
        <v>165</v>
      </c>
      <c r="L247" s="1">
        <v>2011</v>
      </c>
      <c r="M247" s="1" t="s">
        <v>17</v>
      </c>
    </row>
    <row r="248" spans="1:13" ht="28.5">
      <c r="A248" s="1" t="str">
        <f t="shared" si="13"/>
        <v>2023-02-25</v>
      </c>
      <c r="B248" s="1" t="str">
        <f>"0600"</f>
        <v>0600</v>
      </c>
      <c r="C248" s="2" t="s">
        <v>18</v>
      </c>
      <c r="D248" s="2" t="s">
        <v>21</v>
      </c>
      <c r="E248" s="1" t="str">
        <f t="shared" si="12"/>
        <v>02</v>
      </c>
      <c r="F248" s="1">
        <v>10</v>
      </c>
      <c r="G248" s="1" t="s">
        <v>19</v>
      </c>
      <c r="I248" s="1" t="s">
        <v>16</v>
      </c>
      <c r="J248" s="4"/>
      <c r="K248" s="3" t="s">
        <v>20</v>
      </c>
      <c r="L248" s="1">
        <v>2019</v>
      </c>
      <c r="M248" s="1" t="s">
        <v>17</v>
      </c>
    </row>
    <row r="249" spans="1:13" ht="28.5">
      <c r="A249" s="1" t="str">
        <f t="shared" si="13"/>
        <v>2023-02-25</v>
      </c>
      <c r="B249" s="1" t="str">
        <f>"0625"</f>
        <v>0625</v>
      </c>
      <c r="C249" s="2" t="s">
        <v>18</v>
      </c>
      <c r="D249" s="2" t="s">
        <v>379</v>
      </c>
      <c r="E249" s="1" t="str">
        <f t="shared" si="12"/>
        <v>02</v>
      </c>
      <c r="F249" s="1">
        <v>9</v>
      </c>
      <c r="G249" s="1" t="s">
        <v>14</v>
      </c>
      <c r="I249" s="1" t="s">
        <v>16</v>
      </c>
      <c r="J249" s="4"/>
      <c r="K249" s="3" t="s">
        <v>20</v>
      </c>
      <c r="L249" s="1">
        <v>2019</v>
      </c>
      <c r="M249" s="1" t="s">
        <v>17</v>
      </c>
    </row>
    <row r="250" spans="1:13" ht="72">
      <c r="A250" s="1" t="str">
        <f t="shared" si="13"/>
        <v>2023-02-25</v>
      </c>
      <c r="B250" s="1" t="str">
        <f>"0650"</f>
        <v>0650</v>
      </c>
      <c r="C250" s="2" t="s">
        <v>24</v>
      </c>
      <c r="D250" s="2" t="s">
        <v>381</v>
      </c>
      <c r="E250" s="1" t="str">
        <f t="shared" si="12"/>
        <v>02</v>
      </c>
      <c r="F250" s="1">
        <v>5</v>
      </c>
      <c r="G250" s="1" t="s">
        <v>19</v>
      </c>
      <c r="I250" s="1" t="s">
        <v>16</v>
      </c>
      <c r="J250" s="4"/>
      <c r="K250" s="3" t="s">
        <v>380</v>
      </c>
      <c r="L250" s="1">
        <v>2018</v>
      </c>
      <c r="M250" s="1" t="s">
        <v>27</v>
      </c>
    </row>
    <row r="251" spans="1:13" ht="72">
      <c r="A251" s="1" t="str">
        <f t="shared" si="13"/>
        <v>2023-02-25</v>
      </c>
      <c r="B251" s="1" t="str">
        <f>"0715"</f>
        <v>0715</v>
      </c>
      <c r="C251" s="2" t="s">
        <v>28</v>
      </c>
      <c r="D251" s="2" t="s">
        <v>440</v>
      </c>
      <c r="E251" s="1" t="str">
        <f t="shared" si="12"/>
        <v>02</v>
      </c>
      <c r="F251" s="1">
        <v>3</v>
      </c>
      <c r="G251" s="1" t="s">
        <v>19</v>
      </c>
      <c r="I251" s="1" t="s">
        <v>16</v>
      </c>
      <c r="J251" s="4"/>
      <c r="K251" s="3" t="s">
        <v>382</v>
      </c>
      <c r="L251" s="1">
        <v>2018</v>
      </c>
      <c r="M251" s="1" t="s">
        <v>17</v>
      </c>
    </row>
    <row r="252" spans="1:13" ht="43.5">
      <c r="A252" s="1" t="str">
        <f t="shared" si="13"/>
        <v>2023-02-25</v>
      </c>
      <c r="B252" s="1" t="str">
        <f>"0730"</f>
        <v>0730</v>
      </c>
      <c r="C252" s="2" t="s">
        <v>31</v>
      </c>
      <c r="E252" s="1" t="str">
        <f t="shared" si="12"/>
        <v>02</v>
      </c>
      <c r="F252" s="1">
        <v>7</v>
      </c>
      <c r="G252" s="1" t="s">
        <v>19</v>
      </c>
      <c r="I252" s="1" t="s">
        <v>16</v>
      </c>
      <c r="J252" s="4"/>
      <c r="K252" s="3" t="s">
        <v>32</v>
      </c>
      <c r="L252" s="1">
        <v>2011</v>
      </c>
      <c r="M252" s="1" t="s">
        <v>17</v>
      </c>
    </row>
    <row r="253" spans="1:13" ht="72">
      <c r="A253" s="1" t="str">
        <f t="shared" si="13"/>
        <v>2023-02-25</v>
      </c>
      <c r="B253" s="1" t="str">
        <f>"0755"</f>
        <v>0755</v>
      </c>
      <c r="C253" s="2" t="s">
        <v>33</v>
      </c>
      <c r="D253" s="2" t="s">
        <v>384</v>
      </c>
      <c r="E253" s="1" t="str">
        <f t="shared" si="12"/>
        <v>02</v>
      </c>
      <c r="F253" s="1">
        <v>15</v>
      </c>
      <c r="G253" s="1" t="s">
        <v>14</v>
      </c>
      <c r="H253" s="1" t="s">
        <v>97</v>
      </c>
      <c r="I253" s="1" t="s">
        <v>16</v>
      </c>
      <c r="J253" s="4"/>
      <c r="K253" s="3" t="s">
        <v>383</v>
      </c>
      <c r="L253" s="1">
        <v>2020</v>
      </c>
      <c r="M253" s="1" t="s">
        <v>27</v>
      </c>
    </row>
    <row r="254" spans="1:13" ht="72">
      <c r="A254" s="1" t="str">
        <f t="shared" si="13"/>
        <v>2023-02-25</v>
      </c>
      <c r="B254" s="1" t="str">
        <f>"0805"</f>
        <v>0805</v>
      </c>
      <c r="C254" s="2" t="s">
        <v>36</v>
      </c>
      <c r="D254" s="2" t="s">
        <v>386</v>
      </c>
      <c r="E254" s="1" t="str">
        <f>"01"</f>
        <v>01</v>
      </c>
      <c r="F254" s="1">
        <v>45</v>
      </c>
      <c r="G254" s="1" t="s">
        <v>19</v>
      </c>
      <c r="I254" s="1" t="s">
        <v>16</v>
      </c>
      <c r="J254" s="4"/>
      <c r="K254" s="3" t="s">
        <v>385</v>
      </c>
      <c r="L254" s="1">
        <v>2020</v>
      </c>
      <c r="M254" s="1" t="s">
        <v>27</v>
      </c>
    </row>
    <row r="255" spans="1:13" ht="57.75">
      <c r="A255" s="1" t="str">
        <f t="shared" si="13"/>
        <v>2023-02-25</v>
      </c>
      <c r="B255" s="1" t="str">
        <f>"0815"</f>
        <v>0815</v>
      </c>
      <c r="C255" s="2" t="s">
        <v>39</v>
      </c>
      <c r="D255" s="2" t="s">
        <v>388</v>
      </c>
      <c r="E255" s="1" t="str">
        <f>"01"</f>
        <v>01</v>
      </c>
      <c r="F255" s="1">
        <v>7</v>
      </c>
      <c r="G255" s="1" t="s">
        <v>19</v>
      </c>
      <c r="I255" s="1" t="s">
        <v>16</v>
      </c>
      <c r="J255" s="4"/>
      <c r="K255" s="3" t="s">
        <v>387</v>
      </c>
      <c r="L255" s="1">
        <v>2020</v>
      </c>
      <c r="M255" s="1" t="s">
        <v>42</v>
      </c>
    </row>
    <row r="256" spans="1:14" ht="72">
      <c r="A256" s="1" t="str">
        <f t="shared" si="13"/>
        <v>2023-02-25</v>
      </c>
      <c r="B256" s="1" t="str">
        <f>"0820"</f>
        <v>0820</v>
      </c>
      <c r="C256" s="2" t="s">
        <v>43</v>
      </c>
      <c r="D256" s="2" t="s">
        <v>140</v>
      </c>
      <c r="E256" s="1" t="str">
        <f>"02"</f>
        <v>02</v>
      </c>
      <c r="F256" s="1">
        <v>26</v>
      </c>
      <c r="G256" s="1" t="s">
        <v>14</v>
      </c>
      <c r="I256" s="1" t="s">
        <v>16</v>
      </c>
      <c r="J256" s="4"/>
      <c r="K256" s="3" t="s">
        <v>139</v>
      </c>
      <c r="L256" s="1">
        <v>1987</v>
      </c>
      <c r="M256" s="1" t="s">
        <v>46</v>
      </c>
      <c r="N256" s="1" t="s">
        <v>22</v>
      </c>
    </row>
    <row r="257" spans="1:13" ht="57.75">
      <c r="A257" s="1" t="str">
        <f t="shared" si="13"/>
        <v>2023-02-25</v>
      </c>
      <c r="B257" s="1" t="str">
        <f>"0845"</f>
        <v>0845</v>
      </c>
      <c r="C257" s="2" t="s">
        <v>47</v>
      </c>
      <c r="D257" s="2" t="s">
        <v>390</v>
      </c>
      <c r="E257" s="1" t="str">
        <f>"02"</f>
        <v>02</v>
      </c>
      <c r="F257" s="1">
        <v>3</v>
      </c>
      <c r="G257" s="1" t="s">
        <v>14</v>
      </c>
      <c r="H257" s="1" t="s">
        <v>93</v>
      </c>
      <c r="I257" s="1" t="s">
        <v>16</v>
      </c>
      <c r="J257" s="4"/>
      <c r="K257" s="3" t="s">
        <v>389</v>
      </c>
      <c r="L257" s="1">
        <v>2014</v>
      </c>
      <c r="M257" s="1" t="s">
        <v>17</v>
      </c>
    </row>
    <row r="258" spans="1:13" ht="57.75">
      <c r="A258" s="1" t="str">
        <f t="shared" si="13"/>
        <v>2023-02-25</v>
      </c>
      <c r="B258" s="1" t="str">
        <f>"0910"</f>
        <v>0910</v>
      </c>
      <c r="C258" s="2" t="s">
        <v>47</v>
      </c>
      <c r="D258" s="2" t="s">
        <v>52</v>
      </c>
      <c r="E258" s="1" t="str">
        <f>"02"</f>
        <v>02</v>
      </c>
      <c r="F258" s="1">
        <v>6</v>
      </c>
      <c r="G258" s="1" t="s">
        <v>14</v>
      </c>
      <c r="H258" s="1" t="s">
        <v>48</v>
      </c>
      <c r="I258" s="1" t="s">
        <v>16</v>
      </c>
      <c r="J258" s="4"/>
      <c r="K258" s="3" t="s">
        <v>51</v>
      </c>
      <c r="L258" s="1">
        <v>2014</v>
      </c>
      <c r="M258" s="1" t="s">
        <v>17</v>
      </c>
    </row>
    <row r="259" spans="1:13" ht="43.5">
      <c r="A259" s="1" t="str">
        <f t="shared" si="13"/>
        <v>2023-02-25</v>
      </c>
      <c r="B259" s="1" t="str">
        <f>"0935"</f>
        <v>0935</v>
      </c>
      <c r="C259" s="2" t="s">
        <v>53</v>
      </c>
      <c r="D259" s="2" t="s">
        <v>55</v>
      </c>
      <c r="E259" s="1" t="str">
        <f>"03"</f>
        <v>03</v>
      </c>
      <c r="F259" s="1">
        <v>8</v>
      </c>
      <c r="G259" s="1" t="s">
        <v>19</v>
      </c>
      <c r="I259" s="1" t="s">
        <v>16</v>
      </c>
      <c r="J259" s="4"/>
      <c r="K259" s="3" t="s">
        <v>54</v>
      </c>
      <c r="L259" s="1">
        <v>2019</v>
      </c>
      <c r="M259" s="1" t="s">
        <v>27</v>
      </c>
    </row>
    <row r="260" spans="1:13" ht="72">
      <c r="A260" s="1" t="str">
        <f t="shared" si="13"/>
        <v>2023-02-25</v>
      </c>
      <c r="B260" s="1" t="str">
        <f>"1000"</f>
        <v>1000</v>
      </c>
      <c r="C260" s="2" t="s">
        <v>374</v>
      </c>
      <c r="D260" s="2" t="s">
        <v>90</v>
      </c>
      <c r="E260" s="1" t="str">
        <f>" "</f>
        <v> </v>
      </c>
      <c r="F260" s="1">
        <v>0</v>
      </c>
      <c r="G260" s="1" t="s">
        <v>14</v>
      </c>
      <c r="H260" s="1" t="s">
        <v>93</v>
      </c>
      <c r="I260" s="1" t="s">
        <v>16</v>
      </c>
      <c r="J260" s="4"/>
      <c r="K260" s="3" t="s">
        <v>375</v>
      </c>
      <c r="L260" s="1">
        <v>2015</v>
      </c>
      <c r="M260" s="1" t="s">
        <v>46</v>
      </c>
    </row>
    <row r="261" spans="1:14" ht="72">
      <c r="A261" s="1" t="str">
        <f t="shared" si="13"/>
        <v>2023-02-25</v>
      </c>
      <c r="B261" s="1" t="str">
        <f>"1140"</f>
        <v>1140</v>
      </c>
      <c r="C261" s="2" t="s">
        <v>152</v>
      </c>
      <c r="D261" s="2" t="s">
        <v>373</v>
      </c>
      <c r="E261" s="1" t="str">
        <f>"01"</f>
        <v>01</v>
      </c>
      <c r="F261" s="1">
        <v>5</v>
      </c>
      <c r="G261" s="1" t="s">
        <v>19</v>
      </c>
      <c r="I261" s="1" t="s">
        <v>16</v>
      </c>
      <c r="J261" s="4"/>
      <c r="K261" s="3" t="s">
        <v>372</v>
      </c>
      <c r="L261" s="1">
        <v>2015</v>
      </c>
      <c r="M261" s="1" t="s">
        <v>91</v>
      </c>
      <c r="N261" s="1" t="s">
        <v>22</v>
      </c>
    </row>
    <row r="262" spans="1:14" ht="72">
      <c r="A262" s="1" t="str">
        <f t="shared" si="13"/>
        <v>2023-02-25</v>
      </c>
      <c r="B262" s="1" t="str">
        <f>"1230"</f>
        <v>1230</v>
      </c>
      <c r="C262" s="2" t="s">
        <v>438</v>
      </c>
      <c r="D262" s="2" t="s">
        <v>90</v>
      </c>
      <c r="E262" s="1" t="str">
        <f>" "</f>
        <v> </v>
      </c>
      <c r="F262" s="1">
        <v>0</v>
      </c>
      <c r="G262" s="1" t="s">
        <v>14</v>
      </c>
      <c r="H262" s="1" t="s">
        <v>376</v>
      </c>
      <c r="I262" s="1" t="s">
        <v>16</v>
      </c>
      <c r="J262" s="4"/>
      <c r="K262" s="3" t="s">
        <v>439</v>
      </c>
      <c r="L262" s="1">
        <v>2006</v>
      </c>
      <c r="M262" s="1" t="s">
        <v>91</v>
      </c>
      <c r="N262" s="1" t="s">
        <v>22</v>
      </c>
    </row>
    <row r="263" spans="1:13" ht="87">
      <c r="A263" s="1" t="str">
        <f t="shared" si="13"/>
        <v>2023-02-25</v>
      </c>
      <c r="B263" s="1" t="str">
        <f>"1425"</f>
        <v>1425</v>
      </c>
      <c r="C263" s="2" t="s">
        <v>391</v>
      </c>
      <c r="E263" s="1" t="str">
        <f>" "</f>
        <v> </v>
      </c>
      <c r="F263" s="1">
        <v>0</v>
      </c>
      <c r="G263" s="1" t="s">
        <v>14</v>
      </c>
      <c r="I263" s="1" t="s">
        <v>16</v>
      </c>
      <c r="J263" s="4"/>
      <c r="K263" s="3" t="s">
        <v>392</v>
      </c>
      <c r="L263" s="1">
        <v>2020</v>
      </c>
      <c r="M263" s="1" t="s">
        <v>17</v>
      </c>
    </row>
    <row r="264" spans="1:14" ht="87">
      <c r="A264" s="1" t="str">
        <f t="shared" si="13"/>
        <v>2023-02-25</v>
      </c>
      <c r="B264" s="1" t="str">
        <f>"1620"</f>
        <v>1620</v>
      </c>
      <c r="C264" s="2" t="s">
        <v>393</v>
      </c>
      <c r="E264" s="1" t="str">
        <f>"01"</f>
        <v>01</v>
      </c>
      <c r="F264" s="1">
        <v>0</v>
      </c>
      <c r="G264" s="1" t="s">
        <v>14</v>
      </c>
      <c r="I264" s="1" t="s">
        <v>16</v>
      </c>
      <c r="J264" s="4"/>
      <c r="K264" s="3" t="s">
        <v>394</v>
      </c>
      <c r="L264" s="1">
        <v>2018</v>
      </c>
      <c r="M264" s="1" t="s">
        <v>17</v>
      </c>
      <c r="N264" s="1" t="s">
        <v>22</v>
      </c>
    </row>
    <row r="265" spans="1:13" ht="57.75">
      <c r="A265" s="1" t="str">
        <f t="shared" si="13"/>
        <v>2023-02-25</v>
      </c>
      <c r="B265" s="1" t="str">
        <f>"1650"</f>
        <v>1650</v>
      </c>
      <c r="C265" s="2" t="s">
        <v>395</v>
      </c>
      <c r="E265" s="1" t="str">
        <f>"01"</f>
        <v>01</v>
      </c>
      <c r="F265" s="1">
        <v>1</v>
      </c>
      <c r="G265" s="1" t="s">
        <v>19</v>
      </c>
      <c r="I265" s="1" t="s">
        <v>16</v>
      </c>
      <c r="J265" s="4"/>
      <c r="K265" s="3" t="s">
        <v>396</v>
      </c>
      <c r="L265" s="1">
        <v>2011</v>
      </c>
      <c r="M265" s="1" t="s">
        <v>17</v>
      </c>
    </row>
    <row r="266" spans="1:14" ht="72">
      <c r="A266" s="1" t="str">
        <f t="shared" si="13"/>
        <v>2023-02-25</v>
      </c>
      <c r="B266" s="1" t="str">
        <f>"1750"</f>
        <v>1750</v>
      </c>
      <c r="C266" s="2" t="s">
        <v>397</v>
      </c>
      <c r="D266" s="2" t="s">
        <v>399</v>
      </c>
      <c r="E266" s="1" t="str">
        <f>"01"</f>
        <v>01</v>
      </c>
      <c r="F266" s="1">
        <v>7</v>
      </c>
      <c r="G266" s="1" t="s">
        <v>14</v>
      </c>
      <c r="I266" s="1" t="s">
        <v>16</v>
      </c>
      <c r="J266" s="4"/>
      <c r="K266" s="3" t="s">
        <v>398</v>
      </c>
      <c r="L266" s="1">
        <v>2020</v>
      </c>
      <c r="M266" s="1" t="s">
        <v>27</v>
      </c>
      <c r="N266" s="1" t="s">
        <v>22</v>
      </c>
    </row>
    <row r="267" spans="1:13" ht="43.5">
      <c r="A267" s="1" t="str">
        <f t="shared" si="13"/>
        <v>2023-02-25</v>
      </c>
      <c r="B267" s="1" t="str">
        <f>"1820"</f>
        <v>1820</v>
      </c>
      <c r="C267" s="2" t="s">
        <v>400</v>
      </c>
      <c r="D267" s="2" t="s">
        <v>402</v>
      </c>
      <c r="E267" s="1" t="str">
        <f>"01"</f>
        <v>01</v>
      </c>
      <c r="F267" s="1">
        <v>2</v>
      </c>
      <c r="G267" s="1" t="s">
        <v>14</v>
      </c>
      <c r="H267" s="1" t="s">
        <v>48</v>
      </c>
      <c r="I267" s="1" t="s">
        <v>16</v>
      </c>
      <c r="J267" s="4"/>
      <c r="K267" s="3" t="s">
        <v>401</v>
      </c>
      <c r="L267" s="1">
        <v>2020</v>
      </c>
      <c r="M267" s="1" t="s">
        <v>27</v>
      </c>
    </row>
    <row r="268" spans="1:13" ht="57.75">
      <c r="A268" s="1" t="str">
        <f t="shared" si="13"/>
        <v>2023-02-25</v>
      </c>
      <c r="B268" s="1" t="str">
        <f>"1850"</f>
        <v>1850</v>
      </c>
      <c r="C268" s="2" t="s">
        <v>79</v>
      </c>
      <c r="E268" s="1" t="str">
        <f>"2023"</f>
        <v>2023</v>
      </c>
      <c r="F268" s="1">
        <v>34</v>
      </c>
      <c r="G268" s="1" t="s">
        <v>57</v>
      </c>
      <c r="J268" s="4"/>
      <c r="K268" s="3" t="s">
        <v>80</v>
      </c>
      <c r="L268" s="1">
        <v>2023</v>
      </c>
      <c r="M268" s="1" t="s">
        <v>17</v>
      </c>
    </row>
    <row r="269" spans="1:14" ht="57.75">
      <c r="A269" s="7" t="str">
        <f t="shared" si="13"/>
        <v>2023-02-25</v>
      </c>
      <c r="B269" s="7" t="str">
        <f>"1900"</f>
        <v>1900</v>
      </c>
      <c r="C269" s="8" t="s">
        <v>403</v>
      </c>
      <c r="D269" s="8" t="s">
        <v>405</v>
      </c>
      <c r="E269" s="7" t="str">
        <f>"03"</f>
        <v>03</v>
      </c>
      <c r="F269" s="7">
        <v>2</v>
      </c>
      <c r="G269" s="7" t="s">
        <v>14</v>
      </c>
      <c r="H269" s="7"/>
      <c r="I269" s="7" t="s">
        <v>16</v>
      </c>
      <c r="J269" s="5" t="s">
        <v>445</v>
      </c>
      <c r="K269" s="6" t="s">
        <v>404</v>
      </c>
      <c r="L269" s="7">
        <v>2019</v>
      </c>
      <c r="M269" s="7" t="s">
        <v>17</v>
      </c>
      <c r="N269" s="7" t="s">
        <v>22</v>
      </c>
    </row>
    <row r="270" spans="1:14" ht="72">
      <c r="A270" s="7" t="str">
        <f t="shared" si="13"/>
        <v>2023-02-25</v>
      </c>
      <c r="B270" s="7" t="str">
        <f>"1930"</f>
        <v>1930</v>
      </c>
      <c r="C270" s="8" t="s">
        <v>406</v>
      </c>
      <c r="D270" s="8"/>
      <c r="E270" s="7" t="str">
        <f>" "</f>
        <v> </v>
      </c>
      <c r="F270" s="7">
        <v>0</v>
      </c>
      <c r="G270" s="7" t="s">
        <v>14</v>
      </c>
      <c r="H270" s="7"/>
      <c r="I270" s="7" t="s">
        <v>16</v>
      </c>
      <c r="J270" s="5" t="s">
        <v>442</v>
      </c>
      <c r="K270" s="6" t="s">
        <v>407</v>
      </c>
      <c r="L270" s="7">
        <v>2013</v>
      </c>
      <c r="M270" s="7" t="s">
        <v>91</v>
      </c>
      <c r="N270" s="7" t="s">
        <v>22</v>
      </c>
    </row>
    <row r="271" spans="1:14" ht="72">
      <c r="A271" s="7" t="str">
        <f t="shared" si="13"/>
        <v>2023-02-25</v>
      </c>
      <c r="B271" s="7" t="str">
        <f>"2030"</f>
        <v>2030</v>
      </c>
      <c r="C271" s="8" t="s">
        <v>408</v>
      </c>
      <c r="D271" s="8" t="s">
        <v>90</v>
      </c>
      <c r="E271" s="7" t="str">
        <f>" "</f>
        <v> </v>
      </c>
      <c r="F271" s="7">
        <v>0</v>
      </c>
      <c r="G271" s="7" t="s">
        <v>409</v>
      </c>
      <c r="H271" s="7" t="s">
        <v>296</v>
      </c>
      <c r="I271" s="7" t="s">
        <v>16</v>
      </c>
      <c r="J271" s="5" t="s">
        <v>446</v>
      </c>
      <c r="K271" s="6" t="s">
        <v>410</v>
      </c>
      <c r="L271" s="7">
        <v>1982</v>
      </c>
      <c r="M271" s="7" t="s">
        <v>91</v>
      </c>
      <c r="N271" s="7" t="s">
        <v>22</v>
      </c>
    </row>
    <row r="272" spans="1:13" ht="43.5">
      <c r="A272" s="1" t="str">
        <f t="shared" si="13"/>
        <v>2023-02-25</v>
      </c>
      <c r="B272" s="1" t="str">
        <f>"2235"</f>
        <v>2235</v>
      </c>
      <c r="C272" s="2" t="s">
        <v>411</v>
      </c>
      <c r="E272" s="1" t="str">
        <f>"01"</f>
        <v>01</v>
      </c>
      <c r="F272" s="1">
        <v>1</v>
      </c>
      <c r="G272" s="1" t="s">
        <v>14</v>
      </c>
      <c r="H272" s="1" t="s">
        <v>412</v>
      </c>
      <c r="I272" s="1" t="s">
        <v>16</v>
      </c>
      <c r="J272" s="4"/>
      <c r="K272" s="3" t="s">
        <v>413</v>
      </c>
      <c r="L272" s="1">
        <v>2018</v>
      </c>
      <c r="M272" s="1" t="s">
        <v>27</v>
      </c>
    </row>
    <row r="273" spans="1:13" ht="43.5">
      <c r="A273" s="1" t="str">
        <f t="shared" si="13"/>
        <v>2023-02-25</v>
      </c>
      <c r="B273" s="1" t="str">
        <f>"2305"</f>
        <v>2305</v>
      </c>
      <c r="C273" s="2" t="s">
        <v>411</v>
      </c>
      <c r="E273" s="1" t="str">
        <f>"01"</f>
        <v>01</v>
      </c>
      <c r="F273" s="1">
        <v>2</v>
      </c>
      <c r="G273" s="1" t="s">
        <v>85</v>
      </c>
      <c r="H273" s="1" t="s">
        <v>325</v>
      </c>
      <c r="I273" s="1" t="s">
        <v>16</v>
      </c>
      <c r="J273" s="4"/>
      <c r="K273" s="3" t="s">
        <v>414</v>
      </c>
      <c r="L273" s="1">
        <v>2018</v>
      </c>
      <c r="M273" s="1" t="s">
        <v>27</v>
      </c>
    </row>
    <row r="274" spans="1:13" ht="72">
      <c r="A274" s="1" t="str">
        <f t="shared" si="13"/>
        <v>2023-02-25</v>
      </c>
      <c r="B274" s="1" t="str">
        <f>"2335"</f>
        <v>2335</v>
      </c>
      <c r="C274" s="2" t="s">
        <v>411</v>
      </c>
      <c r="E274" s="1" t="str">
        <f>"01"</f>
        <v>01</v>
      </c>
      <c r="F274" s="1">
        <v>3</v>
      </c>
      <c r="G274" s="1" t="s">
        <v>85</v>
      </c>
      <c r="H274" s="1" t="s">
        <v>325</v>
      </c>
      <c r="I274" s="1" t="s">
        <v>16</v>
      </c>
      <c r="J274" s="4"/>
      <c r="K274" s="3" t="s">
        <v>415</v>
      </c>
      <c r="L274" s="1">
        <v>2018</v>
      </c>
      <c r="M274" s="1" t="s">
        <v>27</v>
      </c>
    </row>
    <row r="275" spans="1:13" ht="43.5">
      <c r="A275" s="1" t="str">
        <f t="shared" si="13"/>
        <v>2023-02-25</v>
      </c>
      <c r="B275" s="1" t="str">
        <f>"2405"</f>
        <v>2405</v>
      </c>
      <c r="C275" s="2" t="s">
        <v>411</v>
      </c>
      <c r="E275" s="1" t="str">
        <f>"01"</f>
        <v>01</v>
      </c>
      <c r="F275" s="1">
        <v>4</v>
      </c>
      <c r="G275" s="1" t="s">
        <v>85</v>
      </c>
      <c r="H275" s="1" t="s">
        <v>325</v>
      </c>
      <c r="I275" s="1" t="s">
        <v>16</v>
      </c>
      <c r="J275" s="4"/>
      <c r="K275" s="3" t="s">
        <v>416</v>
      </c>
      <c r="L275" s="1">
        <v>2018</v>
      </c>
      <c r="M275" s="1" t="s">
        <v>27</v>
      </c>
    </row>
    <row r="276" spans="1:13" ht="57.75">
      <c r="A276" s="1" t="str">
        <f t="shared" si="13"/>
        <v>2023-02-25</v>
      </c>
      <c r="B276" s="1" t="str">
        <f>"2435"</f>
        <v>2435</v>
      </c>
      <c r="C276" s="2" t="s">
        <v>411</v>
      </c>
      <c r="E276" s="1" t="str">
        <f>"01"</f>
        <v>01</v>
      </c>
      <c r="F276" s="1">
        <v>5</v>
      </c>
      <c r="G276" s="1" t="s">
        <v>85</v>
      </c>
      <c r="H276" s="1" t="s">
        <v>89</v>
      </c>
      <c r="I276" s="1" t="s">
        <v>16</v>
      </c>
      <c r="J276" s="4"/>
      <c r="K276" s="3" t="s">
        <v>417</v>
      </c>
      <c r="L276" s="1">
        <v>2018</v>
      </c>
      <c r="M276" s="1" t="s">
        <v>27</v>
      </c>
    </row>
    <row r="277" spans="1:13" ht="87">
      <c r="A277" s="1" t="str">
        <f t="shared" si="13"/>
        <v>2023-02-25</v>
      </c>
      <c r="B277" s="1" t="str">
        <f>"2505"</f>
        <v>2505</v>
      </c>
      <c r="C277" s="2" t="s">
        <v>13</v>
      </c>
      <c r="E277" s="1" t="str">
        <f>"02"</f>
        <v>02</v>
      </c>
      <c r="F277" s="1">
        <v>6</v>
      </c>
      <c r="G277" s="1" t="s">
        <v>14</v>
      </c>
      <c r="H277" s="1" t="s">
        <v>123</v>
      </c>
      <c r="I277" s="1" t="s">
        <v>16</v>
      </c>
      <c r="J277" s="4"/>
      <c r="K277" s="3" t="s">
        <v>165</v>
      </c>
      <c r="L277" s="1">
        <v>2011</v>
      </c>
      <c r="M277" s="1" t="s">
        <v>17</v>
      </c>
    </row>
    <row r="278" spans="1:13" ht="87">
      <c r="A278" s="1" t="str">
        <f t="shared" si="13"/>
        <v>2023-02-25</v>
      </c>
      <c r="B278" s="1" t="str">
        <f>"2600"</f>
        <v>2600</v>
      </c>
      <c r="C278" s="2" t="s">
        <v>13</v>
      </c>
      <c r="E278" s="1" t="str">
        <f>"02"</f>
        <v>02</v>
      </c>
      <c r="F278" s="1">
        <v>6</v>
      </c>
      <c r="G278" s="1" t="s">
        <v>14</v>
      </c>
      <c r="H278" s="1" t="s">
        <v>123</v>
      </c>
      <c r="I278" s="1" t="s">
        <v>16</v>
      </c>
      <c r="J278" s="4"/>
      <c r="K278" s="3" t="s">
        <v>165</v>
      </c>
      <c r="L278" s="1">
        <v>2011</v>
      </c>
      <c r="M278" s="1" t="s">
        <v>17</v>
      </c>
    </row>
    <row r="279" spans="1:13" ht="87">
      <c r="A279" s="1" t="str">
        <f t="shared" si="13"/>
        <v>2023-02-25</v>
      </c>
      <c r="B279" s="1" t="str">
        <f>"2700"</f>
        <v>2700</v>
      </c>
      <c r="C279" s="2" t="s">
        <v>13</v>
      </c>
      <c r="E279" s="1" t="str">
        <f>"02"</f>
        <v>02</v>
      </c>
      <c r="F279" s="1">
        <v>6</v>
      </c>
      <c r="G279" s="1" t="s">
        <v>14</v>
      </c>
      <c r="H279" s="1" t="s">
        <v>123</v>
      </c>
      <c r="I279" s="1" t="s">
        <v>16</v>
      </c>
      <c r="J279" s="4"/>
      <c r="K279" s="3" t="s">
        <v>165</v>
      </c>
      <c r="L279" s="1">
        <v>2011</v>
      </c>
      <c r="M279" s="1" t="s">
        <v>17</v>
      </c>
    </row>
    <row r="280" spans="1:13" ht="87">
      <c r="A280" s="1" t="str">
        <f t="shared" si="13"/>
        <v>2023-02-25</v>
      </c>
      <c r="B280" s="1" t="str">
        <f>"2800"</f>
        <v>2800</v>
      </c>
      <c r="C280" s="2" t="s">
        <v>13</v>
      </c>
      <c r="E280" s="1" t="str">
        <f>"02"</f>
        <v>02</v>
      </c>
      <c r="F280" s="1">
        <v>6</v>
      </c>
      <c r="G280" s="1" t="s">
        <v>14</v>
      </c>
      <c r="H280" s="1" t="s">
        <v>123</v>
      </c>
      <c r="I280" s="1" t="s">
        <v>16</v>
      </c>
      <c r="J280" s="4"/>
      <c r="K280" s="3" t="s">
        <v>165</v>
      </c>
      <c r="L280" s="1">
        <v>2011</v>
      </c>
      <c r="M280" s="1"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2023-02-01T00:31:04Z</dcterms:created>
  <dcterms:modified xsi:type="dcterms:W3CDTF">2023-02-01T00:31:06Z</dcterms:modified>
  <cp:category/>
  <cp:version/>
  <cp:contentType/>
  <cp:contentStatus/>
</cp:coreProperties>
</file>