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395" windowHeight="4935" activeTab="0"/>
  </bookViews>
  <sheets>
    <sheet name=" NITV_EPG_Rpt683262" sheetId="1" r:id="rId1"/>
  </sheets>
  <definedNames/>
  <calcPr fullCalcOnLoad="1"/>
</workbook>
</file>

<file path=xl/sharedStrings.xml><?xml version="1.0" encoding="utf-8"?>
<sst xmlns="http://schemas.openxmlformats.org/spreadsheetml/2006/main" count="1371" uniqueCount="394">
  <si>
    <t>Date</t>
  </si>
  <si>
    <t>Start Time</t>
  </si>
  <si>
    <t>Title</t>
  </si>
  <si>
    <t>Classification</t>
  </si>
  <si>
    <t>Consumer Advice</t>
  </si>
  <si>
    <t>Digital Epg Synpopsis</t>
  </si>
  <si>
    <t>Episode Title</t>
  </si>
  <si>
    <t>Year of Production</t>
  </si>
  <si>
    <t>Country of Origin</t>
  </si>
  <si>
    <t>Nominal Length</t>
  </si>
  <si>
    <t>Bush Bands Bash</t>
  </si>
  <si>
    <t>G</t>
  </si>
  <si>
    <t>Bush Bands Bash is the biggest concert on the Alice Springs calendar and one of the most vibrant Indigenous events in Australia.</t>
  </si>
  <si>
    <t xml:space="preserve"> </t>
  </si>
  <si>
    <t>AUSTRALIA</t>
  </si>
  <si>
    <t>56mins</t>
  </si>
  <si>
    <t>Tipi Tales</t>
  </si>
  <si>
    <t>Set in the crook of a forest, Tipi Tales are adventures in story and song, where Elizabeth, Junior, Russell and Sam play and grow together.</t>
  </si>
  <si>
    <t>Most Important</t>
  </si>
  <si>
    <t>CANADA</t>
  </si>
  <si>
    <t>13mins</t>
  </si>
  <si>
    <t>Gone Fishing</t>
  </si>
  <si>
    <t>14mins</t>
  </si>
  <si>
    <t xml:space="preserve">Welcome To Wapos Bay </t>
  </si>
  <si>
    <t>The kids of Wapos Bay love adventure and their playground is a vast area that's been home to their Cree ancestors for millennia. As they explore the world around them, they learn respect &amp; cooperation</t>
  </si>
  <si>
    <t>Ways Of The Quiet</t>
  </si>
  <si>
    <t>22mins</t>
  </si>
  <si>
    <t>Move It Mob Style</t>
  </si>
  <si>
    <t>We're here to get you moving and keeping fit and healthy. So get your mum, dad, brothers, sisters, aunties and uncles wherever you are to come and Move it Mob Style!</t>
  </si>
  <si>
    <t>Series 4 Ep 2</t>
  </si>
  <si>
    <t>24mins</t>
  </si>
  <si>
    <t>Bizou</t>
  </si>
  <si>
    <t>A lively, animated pre-school series that explores the wonderful world of animals through the eyes of a cheerful little Aboriginal princess named Bizou.</t>
  </si>
  <si>
    <t>Mugu Kids</t>
  </si>
  <si>
    <t>Look, listen, learn and dance with Mugu Kids host Jub. Uncle Warren Williams performs his song, Skinny Frog and Uncle Michael Jarrett has a Gumbayngirr version of Kookaburra Sits in the Old Gum tree.</t>
  </si>
  <si>
    <t>Learn</t>
  </si>
  <si>
    <t>26mins</t>
  </si>
  <si>
    <t>Bushwhacked</t>
  </si>
  <si>
    <t>Brandon challenges Kayne to catch, cook and then eat an Arafura File Snake - a rare delicacy that lives in croc-infested waters in Arnhem Land!</t>
  </si>
  <si>
    <t>Arafura File Snake</t>
  </si>
  <si>
    <t>23mins</t>
  </si>
  <si>
    <t>Treasures Of Sierra Metis, The</t>
  </si>
  <si>
    <t>Ofc Champions League 2015</t>
  </si>
  <si>
    <t>NC</t>
  </si>
  <si>
    <t>Champions League Football. Join the top clubs from Oceania as they battle it out for the OFC Champions League title.</t>
  </si>
  <si>
    <t>PAPUA NEW GUINEA</t>
  </si>
  <si>
    <t>100mins</t>
  </si>
  <si>
    <t>Listen Up!</t>
  </si>
  <si>
    <t>Beck Cole's short film following a young girl as she discovers the importance of mainting healthy ears.</t>
  </si>
  <si>
    <t>10mins</t>
  </si>
  <si>
    <t>Whistle In The Wind</t>
  </si>
  <si>
    <t>An adorable short drama about a Bolivian boy and his Llama</t>
  </si>
  <si>
    <t>USA</t>
  </si>
  <si>
    <t>15mins</t>
  </si>
  <si>
    <t>Jeffrey's Healthy Tips</t>
  </si>
  <si>
    <t>PG</t>
  </si>
  <si>
    <t>Encouraging people to workout anywhere, Jeffery gives some tips on how to exercise in the office. While working out with the elders Jeffery talks about health issues in his family and community.</t>
  </si>
  <si>
    <t>5mins</t>
  </si>
  <si>
    <t>Cash Money</t>
  </si>
  <si>
    <t>Have the life you want, with the one you want. Whatever dream you share - a wedding, a home, a holiday - you can reach it, if you do it together.</t>
  </si>
  <si>
    <t>Money Honey</t>
  </si>
  <si>
    <t>3mins</t>
  </si>
  <si>
    <t>Rugby League 2015 - Koori Knockout</t>
  </si>
  <si>
    <t>We relive the best games from the Koori Knockout 2015</t>
  </si>
  <si>
    <t>Men's Round 2 - Northern Gomeroi V Narwan Eels No.1</t>
  </si>
  <si>
    <t>49mins</t>
  </si>
  <si>
    <t xml:space="preserve">Rugby League 2015: QLD Murri Carnival </t>
  </si>
  <si>
    <t>We relive all the excitement and action from the  Queensland Murri Carnival 2015 - Women's Semi Final 1: Highlanders V Tiddas United</t>
  </si>
  <si>
    <t>Women's Semi Final 1: Highlanders V Tiddas United</t>
  </si>
  <si>
    <t>50mins</t>
  </si>
  <si>
    <t>Ella 7's 2016</t>
  </si>
  <si>
    <t>Returning to NITV -the Ella 7’s is a fast paced rugby game featuring teams from across NSW and interstate.</t>
  </si>
  <si>
    <t>58mins</t>
  </si>
  <si>
    <t>In The Frame</t>
  </si>
  <si>
    <t>This program hosted by Rhoda Roberts takes us on a journey exploring the lives of our personalities as they talk candidly about their photos. This episode features Street Warriors-Abie and Wok Wright.</t>
  </si>
  <si>
    <t>Street Warriors</t>
  </si>
  <si>
    <t>Tribal Scent</t>
  </si>
  <si>
    <t>The story of sustainability and science through two parallel narrative arcs:The endangered Sandalwood species in the deserts of Western Australia and the sustainability of the French perfume industry.</t>
  </si>
  <si>
    <t>54mins</t>
  </si>
  <si>
    <t>Te Kaea</t>
  </si>
  <si>
    <t>When it happens in the Maori world, you'll hear about it on Te Kaea first. This is Maori Television's flagship news program's week in review, featuring local, national and international stories.</t>
  </si>
  <si>
    <t>NEW ZEALAND</t>
  </si>
  <si>
    <t>30mins</t>
  </si>
  <si>
    <t>Fit First</t>
  </si>
  <si>
    <t xml:space="preserve">Fit First is a documentary series that follows four individuals in their pursuit to lose weight and get healthy! </t>
  </si>
  <si>
    <t>21mins</t>
  </si>
  <si>
    <t>East Of Arnhem</t>
  </si>
  <si>
    <t>Filmed in Arnhem Land NT, the film is a snapshot of life in a remote town just after a major mining closure. Handsomely shot, contemplative and empathetic. #SBSDoco</t>
  </si>
  <si>
    <t>Message Stick</t>
  </si>
  <si>
    <t>We are invited into the life of a young Torres Strait Islander boy, who will make his transition from Boy to Man. This happens with the first shave, a traditional ceremony.</t>
  </si>
  <si>
    <t>Close Shave, A</t>
  </si>
  <si>
    <t>The House-Opening</t>
  </si>
  <si>
    <t xml:space="preserve">w </t>
  </si>
  <si>
    <t>In earlier times the house of the deceased would have been burnt, but today a house-opening ceremony has evolved, creatively mingling Aboriginal, Torres Strait and European traditions in Far North QLD</t>
  </si>
  <si>
    <t>41mins</t>
  </si>
  <si>
    <t>Whadjuk To Wadjemup</t>
  </si>
  <si>
    <t>In 2014, a team of Aboriginal people from various regions of WA united in an attempt to swim into the history books and become the first 'All Aboriginal' relay team to compete in the Rottnest Channel.</t>
  </si>
  <si>
    <t>25mins</t>
  </si>
  <si>
    <t>Songlines</t>
  </si>
  <si>
    <t xml:space="preserve">v </t>
  </si>
  <si>
    <t>Wardbukkarra is the story of creation and the inevitable struggle between good and evil as told by the Bininj people from central western Arnhem Land.</t>
  </si>
  <si>
    <t>Wardbukkarra</t>
  </si>
  <si>
    <t>9mins</t>
  </si>
  <si>
    <t>Wurray is a Dreamtime character. He is one of our “makers”. He’s a traveller with an open mind and an open heart to the land.</t>
  </si>
  <si>
    <t>Wurray</t>
  </si>
  <si>
    <t>Colour Theory</t>
  </si>
  <si>
    <t>Inspired by his Aboriginal and Chinese heritage, Sydney artist Jason Wing takes his provocative art outside of the gallery walls and onto the streets of Chinatown, Redfern and Kings Cross.</t>
  </si>
  <si>
    <t>Jason Wing</t>
  </si>
  <si>
    <t>Akeelah And The Bee</t>
  </si>
  <si>
    <t>A young girl from South Los Angeles tries to make it to the National Spelling Bee. Angela Bassett, Laurence Fishburne, Keke Palmer.</t>
  </si>
  <si>
    <t>112mins</t>
  </si>
  <si>
    <t>Defining Moments</t>
  </si>
  <si>
    <t xml:space="preserve">a </t>
  </si>
  <si>
    <t>Earth Family is a story about two women, a handful of Aboriginal Elders and a group of migrant youth. It's a story about how acceptance and respect played a vital role in healing the human spirit.</t>
  </si>
  <si>
    <t>Earth Family</t>
  </si>
  <si>
    <t>Volumz</t>
  </si>
  <si>
    <t xml:space="preserve">a l </t>
  </si>
  <si>
    <t>Hosted by Alec Doomadgee, Volumz brings you music and interviews highlighting the best of the Australian Indigenous music scene.</t>
  </si>
  <si>
    <t>59mins</t>
  </si>
  <si>
    <t>60mins</t>
  </si>
  <si>
    <t>55mins</t>
  </si>
  <si>
    <t>Time Management</t>
  </si>
  <si>
    <t xml:space="preserve">Yamba's Playtime </t>
  </si>
  <si>
    <t>Come join Yamba the Honeyant and her friends for lots of fun!</t>
  </si>
  <si>
    <t>Sharing Is Caring</t>
  </si>
  <si>
    <t>Brandon challenges Kayne to swim with Grey Nurse Sharks and to take an underwater photograph in case one day they are gone for good.</t>
  </si>
  <si>
    <t>Grey Nurse Shark</t>
  </si>
  <si>
    <t>Look, listen, learn and dance with Mugu Kids host Jub as we learn all about Water Creatures. Jub will show us how to make a shell necklace and play a guessing game with Sue the Kangaroo.</t>
  </si>
  <si>
    <t>Water Creatures</t>
  </si>
  <si>
    <t>Mighty Hunter</t>
  </si>
  <si>
    <t>Shawl, The</t>
  </si>
  <si>
    <t>Kagagi, The Raven</t>
  </si>
  <si>
    <t>Matthew is an average 16 year old or at least he was. now he has found out that he has inherited an ancient power and responsibility - and  the ages old evil known as the Windingo has returned.</t>
  </si>
  <si>
    <t>Mysterious Cities Of Gold</t>
  </si>
  <si>
    <t>The original 80s animation classic that follows a young orphan called Esteban as he searches the New World for both his father and the Mysterious Cities of Gold. #SBS2</t>
  </si>
  <si>
    <t>Mirror Of The Moon, The</t>
  </si>
  <si>
    <t>FRANCE</t>
  </si>
  <si>
    <t>27mins</t>
  </si>
  <si>
    <t>A Year In The Clouds</t>
  </si>
  <si>
    <t>Spend a year high in the mountains of Taiwan amongst the Tayal people in the village of Smangus through changing seasons, the illness of their chief, the birth of a baby girl and the annual harvest</t>
  </si>
  <si>
    <t>TAIWAN</t>
  </si>
  <si>
    <t>84mins</t>
  </si>
  <si>
    <t>Look, learn and dance with Mugu Kids host Jub and her friends. MStar sings a song with her dad about dinosaurs, the kids at Nambour Public School teach us some Gubbi Gubbi language.</t>
  </si>
  <si>
    <t>Welcome</t>
  </si>
  <si>
    <t>The Dreaming</t>
  </si>
  <si>
    <t>Animated traditional stories explained by the Elders  including the Dolphin NSW and the Wanka Manapulpa Minyma, WA</t>
  </si>
  <si>
    <t>Musomagic Outback Tracks</t>
  </si>
  <si>
    <t>Showcasing songs and videos created in remote outback communities</t>
  </si>
  <si>
    <t>Tamworth</t>
  </si>
  <si>
    <t>The Medicine Line</t>
  </si>
  <si>
    <t>Traveling is a passion for many. Join Dave Gaudet as he zigzags his way across the Canada-US border to discover the art, language, history, and culture of Aboriginal people in both places.</t>
  </si>
  <si>
    <t>20mins</t>
  </si>
  <si>
    <t xml:space="preserve">Tangaroa With Pio </t>
  </si>
  <si>
    <t>Pio is back with fresh new ocean adventures in this fun and bilingual fishing programme exploring the oceans around the coastal communities of Aotearoa</t>
  </si>
  <si>
    <t>Oahu / Hawaii 1</t>
  </si>
  <si>
    <t>Underexposed</t>
  </si>
  <si>
    <t>An adrenaline packed series following a new partnership between two emerging Aboriginal extreme sports storytellers, photographer Mason Mashon and writer Tannis Baradziej.</t>
  </si>
  <si>
    <t>Bridge Day</t>
  </si>
  <si>
    <t>Our Stories</t>
  </si>
  <si>
    <t>Our Stories is a vibrant series of 15 minute documentaries from remote and regional Aboriginal and Torres Strait Islander film makers.</t>
  </si>
  <si>
    <t>Family Arty Party</t>
  </si>
  <si>
    <t>0mins</t>
  </si>
  <si>
    <t>NITV News - On the Road in the NT</t>
  </si>
  <si>
    <t>NITV presents the latest stories from a trusted lens, with a specific focus on Aboriginal and Torres Strait Islander news relevant to all Australians. For more news coverage, visit nitv.org.au/news</t>
  </si>
  <si>
    <t>7mins</t>
  </si>
  <si>
    <t>City Slickers Rodeo</t>
  </si>
  <si>
    <t>City Slickers Rodeo features six urban youths that are sent to a rodeo boot camp to learn the rough and tough sport of rodeo from some of New Zealand's best cowboys.</t>
  </si>
  <si>
    <t>Project Mataurangu</t>
  </si>
  <si>
    <t>Investigates M?ori worldviews and methodologies within the scientific community and looks at their practical applications finding solutions by combining Maori knowledge and western science.</t>
  </si>
  <si>
    <t>Love Patrol</t>
  </si>
  <si>
    <t>Accusations are flying after a box of marijuana goes missing from the evidence lock-up sending everyone into turmoil and all the while are struggles with temptation, love and betrayal in Vanuatu...</t>
  </si>
  <si>
    <t>VANUATU</t>
  </si>
  <si>
    <t>32mins</t>
  </si>
  <si>
    <t>I Heart My People</t>
  </si>
  <si>
    <t>Starting where we left off, we find ourselves with Margaret, Patrick and Gemma in their line of duty. We also introduce our remaining health care professionals, Dr. McEwan, Stanley and Jeremy.</t>
  </si>
  <si>
    <t>Hunting Aotearoa</t>
  </si>
  <si>
    <t>M</t>
  </si>
  <si>
    <t>Charismatic hosts Howard Morrison Jnr and Matua Parkinson take viewers into the heartland of NZ with salt-of-the-earth characters who are passionate about hunting inthe stunning outdoors of Aotearoa</t>
  </si>
  <si>
    <t>Spock And Jenna</t>
  </si>
  <si>
    <t>The Deerskins</t>
  </si>
  <si>
    <t>Believing that a recent UFO sighting may have something to do with a terrorist plot, Homeland Security Agents (The Men in Beige) begin rounding up anyone of 'questionable heritage'.</t>
  </si>
  <si>
    <t>Men In Beige</t>
  </si>
  <si>
    <t>The Boondocks</t>
  </si>
  <si>
    <t>Riley organizes a fund raiser with Cindy McPhearson, Jazmine Dubois and other kids from Woodcrest, but the money isn't going to anyone in need.</t>
  </si>
  <si>
    <t>Fund Raiser, The</t>
  </si>
  <si>
    <t>Samaqan: Water Stories</t>
  </si>
  <si>
    <t>Human connections to water in the indigenous world are a mix of physical and spiritual, often combining pragmatic needs with that which nourishes the soul.</t>
  </si>
  <si>
    <t>Water Stories: The Scene Setter</t>
  </si>
  <si>
    <t>Akwiten</t>
  </si>
  <si>
    <t>Detective Yamba</t>
  </si>
  <si>
    <t>29mins</t>
  </si>
  <si>
    <t>Brandon challenges Kayne to go out after dark and spot little penguins sneaking out of the sea to feed their babies!</t>
  </si>
  <si>
    <t>Penguins</t>
  </si>
  <si>
    <t>Look, listen, learn and dance with Mugu Kids host Jub as we learn all about Australian Bush Tucker. Mother and daughter, Sarah Weston and her daughter Bailey from Perth teach us some Noongar language.</t>
  </si>
  <si>
    <t>Bush Tucker</t>
  </si>
  <si>
    <t>Trader, The</t>
  </si>
  <si>
    <t>Finders Keepers</t>
  </si>
  <si>
    <t>Jade Mask, The</t>
  </si>
  <si>
    <t>Away From Country</t>
  </si>
  <si>
    <t>Away From Country captures the essence of Indigenous excellence on and off the sporting field and highlights the journeys of our Indigenous sportspeople.</t>
  </si>
  <si>
    <t>Scott Gardiner: The Rookie</t>
  </si>
  <si>
    <t xml:space="preserve">Manganinnie </t>
  </si>
  <si>
    <t>Through lyrical images, Manganinnie journeys across mountains towards the coast with Joanna, a white girl, in search of Manganinnie's vanished tribe.</t>
  </si>
  <si>
    <t>86mins</t>
  </si>
  <si>
    <t>Starting with Workout for the Elders, Jeffery teaches the elders some arm exercises and gives them tips on how to have strong bones.</t>
  </si>
  <si>
    <t>Look, listen, learn and dance with Mugu Kids host Jub as she explains the different tastes fruits give off while The Witchety Grubs sing their song, all the good things,</t>
  </si>
  <si>
    <t>What Makes A Day Good</t>
  </si>
  <si>
    <t xml:space="preserve">d </t>
  </si>
  <si>
    <t>Warburton</t>
  </si>
  <si>
    <t>Rez Rides</t>
  </si>
  <si>
    <t>In the spirit of Pimp my Ride, American Chopper and Monster Garage, Rez Rides is a documentary series about two very different custom car shops.</t>
  </si>
  <si>
    <t>The Mulka Project</t>
  </si>
  <si>
    <t>The name 'Mulka' means a sacred but public ceremony, and to hold or protect. This series shows content from The Mulka Project who sustain and protect Yolngu cultural knowledge in Northeast Arnhem Land</t>
  </si>
  <si>
    <t>Lacing Up</t>
  </si>
  <si>
    <t>Walbunja Cloak With Loretta Parsley</t>
  </si>
  <si>
    <t>League Nation Live</t>
  </si>
  <si>
    <t>Retired Broncos captain Justin Hodges and Logie nominee actor Aaron Fa’Aoso will lead a cast of league fanatics as NITV scores the newest and hottest NRL entertainment footy show, League Nation Live</t>
  </si>
  <si>
    <t>80mins</t>
  </si>
  <si>
    <t>Watchers Of The North</t>
  </si>
  <si>
    <t>Join the largely Inuit Ranger s through their training, patrols, search &amp; rescue missions in remote Northern Canada</t>
  </si>
  <si>
    <t>Series 1 Ep 5</t>
  </si>
  <si>
    <t>North East Afl 2016</t>
  </si>
  <si>
    <t>North East AFL action featuring NT Thunder and teams from Queensland, NSW, and ACT.</t>
  </si>
  <si>
    <t>104mins</t>
  </si>
  <si>
    <t>Message Stick Compilation</t>
  </si>
  <si>
    <t>A musical talent that offers a seamless blend of soul, blues, reggae and folk, singer-songwriter Benny Walker is without doubt one of Australia's most promising rising stars.</t>
  </si>
  <si>
    <t>Benny Walker</t>
  </si>
  <si>
    <t>Arctic Air</t>
  </si>
  <si>
    <t>Bobby's return to Yellowknife leaves him torn between money and old friendships, while a dangerous storm forces Mel to ditch his plane in the middle of nowhere.</t>
  </si>
  <si>
    <t>Out Of A Clear Blue Sky</t>
  </si>
  <si>
    <t>43mins</t>
  </si>
  <si>
    <t xml:space="preserve">l </t>
  </si>
  <si>
    <t>Bobby gambles Mel's plane in a high-stakes poker game while Krista's pilot skills are put to the test when the DC-3 runs out of fuel at 5,000 feet.</t>
  </si>
  <si>
    <t>All In</t>
  </si>
  <si>
    <t>Fusion With Casey Donovan</t>
  </si>
  <si>
    <t>"Fusion" is a prime time music program designed for audiences in their late teens and young adults with the added advantage of being of interest to music lovers of all ages.</t>
  </si>
  <si>
    <t>World According To Devon, The</t>
  </si>
  <si>
    <t>Dino Friend</t>
  </si>
  <si>
    <t>In this reverse episode, Kayne challenges Brandon to help save animals that live in the city or get into a spot of bother living alongside humans.</t>
  </si>
  <si>
    <t>Melbourne</t>
  </si>
  <si>
    <t>Look, listen, learn and dance with Mugu Kids host Jub and her daughter Mahlena while we all learn about numbers and words. The Witchetty Grubs perform, Numbers on our Hands.</t>
  </si>
  <si>
    <t>Numbers And Words</t>
  </si>
  <si>
    <t>Sugar Rush</t>
  </si>
  <si>
    <t>Treasure Hunt</t>
  </si>
  <si>
    <t>Manuscript, The</t>
  </si>
  <si>
    <t>Be the master of your Mastercard! (and all your bills) and stop letting debt take the fun out of life. Here are some Ninja moves to get you on top.</t>
  </si>
  <si>
    <t>Smash Debt</t>
  </si>
  <si>
    <t>Jeffery shows some of his strength by showing a basic arm workout in a gym with a plate weight. During the exercise Jeffery points out that you can do this workout anywhere with household objects.</t>
  </si>
  <si>
    <t>Look, listen, learn and dance with Mugu Kids Host Jub as she plays with a bouncing ball and does some exercise for the kids and Uncle Warren H Williams plays with some kids at Hermannsburg.</t>
  </si>
  <si>
    <t>School</t>
  </si>
  <si>
    <t>Croydon</t>
  </si>
  <si>
    <t>Oahu / Hawaii 2</t>
  </si>
  <si>
    <t>Big Whiteout, The</t>
  </si>
  <si>
    <t>I Kept The Beat</t>
  </si>
  <si>
    <t>Heart Of The Fight</t>
  </si>
  <si>
    <t>Heart of the Fight is a film portrait of Aboriginal pastor Richard Phillips, aka Dick Blair, Australian middleweight champion and the inspiration behind The Block in Redfern.</t>
  </si>
  <si>
    <t>28mins</t>
  </si>
  <si>
    <t>Dark Science</t>
  </si>
  <si>
    <t>Five innovative short- form documentaries profiling the practice of Northern Territory based Indigenous scientists.</t>
  </si>
  <si>
    <t>Real Pasifik</t>
  </si>
  <si>
    <t>Robert Oliver helps cater for a Samoan wedding feeding 300 hungry guests all in a bid to research the viability of opening Auckland's first ever Pasifika themed fine dining restaurant.</t>
  </si>
  <si>
    <t>Auckland</t>
  </si>
  <si>
    <t>Kardiyarlu Kangurnu</t>
  </si>
  <si>
    <t>Three elders from three different central Australian communities will share their stories of early contact with Kardiya, how they reacted and how it changed their lives.</t>
  </si>
  <si>
    <t>The Tipping Points</t>
  </si>
  <si>
    <t>An expedition from the Himalayas all the way down across the plains of India, following one of the most famous rivers systems in the world - The Ganges.</t>
  </si>
  <si>
    <t>India Water Crisis</t>
  </si>
  <si>
    <t>52mins</t>
  </si>
  <si>
    <t>Akwesasne Part 1</t>
  </si>
  <si>
    <t>Akwesasne Part 2</t>
  </si>
  <si>
    <t>Posonut: The Maliseed Basket</t>
  </si>
  <si>
    <t>Catch The Spirit</t>
  </si>
  <si>
    <t>Yamba's Antastic Games</t>
  </si>
  <si>
    <t>Look, listen, learn and dance with Mugu Kids Host Jub. Dreams and wishes is today's theme and Aunty Sylvia Clarke teaches us some Yawuru language from WA.</t>
  </si>
  <si>
    <t>Dreams And Wishes</t>
  </si>
  <si>
    <t>So Smart</t>
  </si>
  <si>
    <t>Surprise</t>
  </si>
  <si>
    <t>Lake Of Gold, The</t>
  </si>
  <si>
    <t>Can kids handle money? Teaching your kids skills to be financially savvy can start at an early age and be a life skill forever.</t>
  </si>
  <si>
    <t>Saving Kids</t>
  </si>
  <si>
    <t>This episode begins with Jeffery teaching show guest, Shea Lui a difficult exercise, the Chinups. He lets him know that it's ok to start with only a few reps and work up to more.</t>
  </si>
  <si>
    <t>Welcome To Wapos Bay</t>
  </si>
  <si>
    <t>Wapos Bay kids come under the influence of famous rapper Iced Latte.</t>
  </si>
  <si>
    <t>72mins</t>
  </si>
  <si>
    <t>Look, listen, learn and dance with Mugu Kids host Jub as she tells us what makes her happy while the Kids from Thornbury Public School sing happy birthday in the Wurundjeri Language.</t>
  </si>
  <si>
    <t>What Makes Us Happy?</t>
  </si>
  <si>
    <t>Kc Station</t>
  </si>
  <si>
    <t>Djon Mundine</t>
  </si>
  <si>
    <t xml:space="preserve">The Marngrook Footy Show </t>
  </si>
  <si>
    <t>AFL stars join Grant Hansen and Gilbert McAdam to discuss the fortunes and prospects of your favourite AFL club.</t>
  </si>
  <si>
    <t xml:space="preserve">Express Yourself </t>
  </si>
  <si>
    <t>The godfather of Indigenous stand-up comedy Sean Choolburra is back with a new kick ass comedy series &amp; some of the hottest dancers the black community has ever seen.</t>
  </si>
  <si>
    <t>Foxy Brown</t>
  </si>
  <si>
    <t>MA</t>
  </si>
  <si>
    <t xml:space="preserve">a v </t>
  </si>
  <si>
    <t>A woman takes a job as a high-class prostitute in order to get revenge on the mobsters who murdered her boyfriend. #SBS2</t>
  </si>
  <si>
    <t>87mins</t>
  </si>
  <si>
    <t>Express Yourself</t>
  </si>
  <si>
    <t xml:space="preserve">l s </t>
  </si>
  <si>
    <t>Some of the best Indigenous comedians and hip hop artists, hosted by stand-up King Sean Choolburra. This ep  includes Matt Ford, Deborah Bland and Andrew Saunders and features music by Dizzy Doolan</t>
  </si>
  <si>
    <t>57mins</t>
  </si>
  <si>
    <t>Partic Inaction</t>
  </si>
  <si>
    <t>Yamba The Driver</t>
  </si>
  <si>
    <t>Brandon challenges Kayne to a hoof-thumping mission: to train as a Jackaroo and then muster about 40 head of cattle in the Megalong Valley.</t>
  </si>
  <si>
    <t>Cattle Muster</t>
  </si>
  <si>
    <t>Look, listen, learn and dance with Mugu Kids host Jub as she makes an easy fun paper family cut out. Uncle Jeremy and his daughter Faith teach us some family member words in the Gathang language.</t>
  </si>
  <si>
    <t>Friends And Family</t>
  </si>
  <si>
    <t>Mine</t>
  </si>
  <si>
    <t>Good Medicine</t>
  </si>
  <si>
    <t>Swamps, The</t>
  </si>
  <si>
    <t>Your super (superannuation) is your retirement fund, which your employer/s must invest in, by law. Here's some good advice about minimizing costs and getting the most benefit from it.</t>
  </si>
  <si>
    <t>Your Super</t>
  </si>
  <si>
    <t>Starting with Mums &amp; Bubs Jeffery show the Mums how to do squats with baby before getting a buddy workout in the park with show guest, Shea Lui doing some tricep dips.</t>
  </si>
  <si>
    <t>I Live, I Breathe, I Surf</t>
  </si>
  <si>
    <t>Feel the passion of Indigenous Surfing focussing on some of the contenders at the Australian Indigenous Surfing titles in  2015..</t>
  </si>
  <si>
    <t>47mins</t>
  </si>
  <si>
    <t>Seaman Dan And Friends</t>
  </si>
  <si>
    <t>Although he has played music most of his life, Seaman Dan only released his first album at the age of 71.</t>
  </si>
  <si>
    <t xml:space="preserve">Fit First </t>
  </si>
  <si>
    <t>Follows four individuals in their pursuit to lose weight and get healthy.</t>
  </si>
  <si>
    <t>A Place In The Middle</t>
  </si>
  <si>
    <t>The true story of a young girl in Hawaii who dreams of leading the boys-only hula group at her school, and a teacher who empowers her through traditional culture.</t>
  </si>
  <si>
    <t>Look, listen, learn and dance with Mugu Kids Host Jub as she explores the many animals from across this country. Nadeena Dixon sings a special song about the whales.</t>
  </si>
  <si>
    <t>Animals</t>
  </si>
  <si>
    <t>Milikapiti</t>
  </si>
  <si>
    <t>Big Island Of Hawaii 1</t>
  </si>
  <si>
    <t>Snowcross</t>
  </si>
  <si>
    <t>Kendall Smith</t>
  </si>
  <si>
    <t xml:space="preserve">Aunty Moves In </t>
  </si>
  <si>
    <t>Real people, real problems – there are times when families need nothing short of their own fairy godmother to help them through the rocky terrain of modern life.</t>
  </si>
  <si>
    <t>Protect Me</t>
  </si>
  <si>
    <t>Mohawk Girls</t>
  </si>
  <si>
    <t xml:space="preserve">a s </t>
  </si>
  <si>
    <t>Mohawk Girls is a comedic look at the lives of four modern-day women trying to stay true to their roots while they navigate sex, work, sex, love, sex and the occasional throw down.</t>
  </si>
  <si>
    <t>Nitv News Naidoc Special 2016 1</t>
  </si>
  <si>
    <t>The 2016 Naidoc Awards hosted by Malarndirri McCarthy and Luke Carroll is an opportunity to recognise our Aboriginal and Torres Strait Islander artists, scholars, sportspeople, elders and more.</t>
  </si>
  <si>
    <t>Chappelle's Show</t>
  </si>
  <si>
    <t>This series takes Dave Chappelle's own personal joke book and brings it to life, with episodes consisting of sketches, man-on-the-street pieces and pop culture parodies.</t>
  </si>
  <si>
    <t>Shuga</t>
  </si>
  <si>
    <t>The story of fun-loving, short-sighted, hard-working, love-making, dream-chasing, heart-breaking and well-meaning youth</t>
  </si>
  <si>
    <t>KENYA</t>
  </si>
  <si>
    <t>Blackstone</t>
  </si>
  <si>
    <t>Andy is threatened in prison, while his family attempts to make it on their own. Leona councils the youth of Blackstone after the fire, and Gail struggles to cope with the stabbing.</t>
  </si>
  <si>
    <t>Payback's A Bitch</t>
  </si>
  <si>
    <t>42mins</t>
  </si>
  <si>
    <t>Reflections On Karrawirra Parri</t>
  </si>
  <si>
    <t>On the banks of Karrawirra Parri (River Torrens) at Pilta Wodli, Katrina Power, a proud Kaurna woman, explains the significance of this sacred place for herself, Kaurna people, and the wider community</t>
  </si>
  <si>
    <t>4mins</t>
  </si>
  <si>
    <t xml:space="preserve">Volumz  </t>
  </si>
  <si>
    <t xml:space="preserve">a d l s </t>
  </si>
  <si>
    <t>Music clips from the best of NITV's vault mixed together with the chart topping artists of the world.</t>
  </si>
  <si>
    <t>53mins</t>
  </si>
  <si>
    <t>Fusion is a lively, cheeky, informative and entertaining show that features new musical talent, clips, performances and interviews. Hosted by Casey Donovan.</t>
  </si>
  <si>
    <t>51mins</t>
  </si>
  <si>
    <t>Double Trouble</t>
  </si>
  <si>
    <t>Mocassin Games</t>
  </si>
  <si>
    <t>Look, listen, learn and dance with Mugu Kids host Jub as she gets up to dance. Miranda Garling performs, You've Got Moves and Uncle Warren Williams teaches the kids in Western Arrernte language.</t>
  </si>
  <si>
    <t>Dance</t>
  </si>
  <si>
    <t>Theres No I In Hockey</t>
  </si>
  <si>
    <t xml:space="preserve">Our Songs </t>
  </si>
  <si>
    <t>WITBN members created clips from each of their countries of new, emerging and established artists. Come with Carly, Catherine and Yatu as they talk about the different countries and their music.</t>
  </si>
  <si>
    <t>Ireland</t>
  </si>
  <si>
    <t xml:space="preserve">Kai Time On The Road </t>
  </si>
  <si>
    <t>This series is about eating fresh, local, Maori and organic food. Professional Chef Peter Peeti is a masterful hunter and fisherman equally at home in the bush as he is in the kitchen.</t>
  </si>
  <si>
    <t>Tatapouri Stingray</t>
  </si>
  <si>
    <t>The Abolitionists</t>
  </si>
  <si>
    <t>The Abolitionists interweaves traditional documentary storytelling with dramatised scenes to vividly bring to life the epic struggles of the men and women who ended slavery. Final.</t>
  </si>
  <si>
    <t xml:space="preserve">Talking Language </t>
  </si>
  <si>
    <t>Talking Language with Ernie Dingo is a personal journey providing a unique understanding of how knowledge of Aboriginal languages is shaped by ancestral connections to the land, stars, water, sea and</t>
  </si>
  <si>
    <t>Banduk Marika</t>
  </si>
  <si>
    <t>A 'Social Enterprise' is really cool to get involved in. They help communities, create employment and bring goods and services you need. You could join one, or start your own!</t>
  </si>
  <si>
    <t>Get Social</t>
  </si>
  <si>
    <t>Unearthed</t>
  </si>
  <si>
    <t>At age 5 Karl's parents realised that he had a passion for motorcrossing, at 18 he now is working towards trying for titles in his chosen profession.</t>
  </si>
  <si>
    <t>Karl Hunter</t>
  </si>
  <si>
    <t>Holiday time?  Thinking of going overseas?  How much does the dream trip really cost? Alannah and Levi explore the pitfalls and the joys of destinations, decisions, dollars and dodgy dealings.</t>
  </si>
  <si>
    <t>Good Times!</t>
  </si>
  <si>
    <t>With well-respected chef, Matthew Cribb Jeffery cooks up a healthy breakfast recipe, Avocado Stack. Disguise the Exercise! Jeffery shows us how; even your kitchen can be a workout area.</t>
  </si>
  <si>
    <t>Fish Lake Part 2</t>
  </si>
  <si>
    <t xml:space="preserve">Barunga Documentary 2016 </t>
  </si>
  <si>
    <t>Takes viewers for a unique look into this sporting, cultural and music extravaganza.</t>
  </si>
  <si>
    <t>Nitv On The Road: Barunga Festival</t>
  </si>
  <si>
    <t>From our travelling music series NITV showcases veterans and newcomers alike as they perform at the Barunga Festival 2016</t>
  </si>
  <si>
    <t>Best Of</t>
  </si>
  <si>
    <t>Intimate Sessions</t>
  </si>
  <si>
    <t xml:space="preserve">Being Mary Jane </t>
  </si>
  <si>
    <t xml:space="preserve">s </t>
  </si>
  <si>
    <t>The story and life of a black woman, her work, her family as well as her popular talk show which she hosts.</t>
  </si>
  <si>
    <t>Special</t>
  </si>
  <si>
    <t>Heritage Fight</t>
  </si>
  <si>
    <t>Broome citizens and the traditional custodians of the land, the "Goolaraboloo" united together to protect what is priceless to them.</t>
  </si>
  <si>
    <t xml:space="preserve">Nitv On The Road: Barunga Festival </t>
  </si>
  <si>
    <t>From our travelling music series NITV showcases veterans and newcomers alike as they perform at the Barunga Festival 2015</t>
  </si>
  <si>
    <t>WEEK 28 Sunday 3 July to Saturday 9 July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</si>
</sst>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1</xdr:row>
      <xdr:rowOff>0</xdr:rowOff>
    </xdr:to>
    <xdr:pic>
      <xdr:nvPicPr>
        <xdr:cNvPr id="1" name="Picture 2" descr="C:\Users\jaimif\AppData\Local\Microsoft\Windows\Temporary Internet Files\Content.Outlook\NGB61LRE\NITV_ProgramGuide_Header_Generic_Outback.jpg"/>
        <xdr:cNvPicPr preferRelativeResize="1">
          <a:picLocks noChangeAspect="1"/>
        </xdr:cNvPicPr>
      </xdr:nvPicPr>
      <xdr:blipFill>
        <a:blip r:embed="rId1"/>
        <a:stretch>
          <a:fillRect/>
        </a:stretch>
      </xdr:blipFill>
      <xdr:spPr>
        <a:xfrm>
          <a:off x="0" y="0"/>
          <a:ext cx="168687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244"/>
  <sheetViews>
    <sheetView tabSelected="1" zoomScalePageLayoutView="0" workbookViewId="0" topLeftCell="A1">
      <pane ySplit="3" topLeftCell="A4" activePane="bottomLeft" state="frozen"/>
      <selection pane="topLeft" activeCell="A1" sqref="A1"/>
      <selection pane="bottomLeft" activeCell="D3" sqref="D3"/>
    </sheetView>
  </sheetViews>
  <sheetFormatPr defaultColWidth="9.140625" defaultRowHeight="15"/>
  <cols>
    <col min="1" max="1" width="10.421875" style="0" bestFit="1" customWidth="1"/>
    <col min="2" max="2" width="10.00390625" style="0" bestFit="1" customWidth="1"/>
    <col min="3" max="3" width="36.28125" style="0" bestFit="1" customWidth="1"/>
    <col min="4" max="4" width="50.7109375" style="0" bestFit="1" customWidth="1"/>
    <col min="5" max="5" width="12.7109375" style="0" bestFit="1" customWidth="1"/>
    <col min="6" max="6" width="16.57421875" style="0" bestFit="1" customWidth="1"/>
    <col min="7" max="7" width="64.00390625" style="1" customWidth="1"/>
    <col min="8" max="8" width="17.57421875" style="0" bestFit="1" customWidth="1"/>
    <col min="9" max="9" width="19.421875" style="0" bestFit="1" customWidth="1"/>
    <col min="10" max="10" width="15.140625" style="0" bestFit="1" customWidth="1"/>
  </cols>
  <sheetData>
    <row r="1" ht="94.5" customHeight="1"/>
    <row r="2" spans="1:4" ht="48.75" customHeight="1">
      <c r="A2" s="2" t="s">
        <v>393</v>
      </c>
      <c r="B2" s="2"/>
      <c r="C2" s="2"/>
      <c r="D2" s="2"/>
    </row>
    <row r="3" spans="1:10" ht="15">
      <c r="A3" t="s">
        <v>0</v>
      </c>
      <c r="B3" t="s">
        <v>1</v>
      </c>
      <c r="C3" t="s">
        <v>2</v>
      </c>
      <c r="D3" t="s">
        <v>6</v>
      </c>
      <c r="E3" t="s">
        <v>3</v>
      </c>
      <c r="F3" t="s">
        <v>4</v>
      </c>
      <c r="G3" s="1" t="s">
        <v>5</v>
      </c>
      <c r="H3" t="s">
        <v>7</v>
      </c>
      <c r="I3" t="s">
        <v>8</v>
      </c>
      <c r="J3" t="s">
        <v>9</v>
      </c>
    </row>
    <row r="4" spans="1:10" ht="30">
      <c r="A4" t="str">
        <f aca="true" t="shared" si="0" ref="A4:A34">"2016-07-03"</f>
        <v>2016-07-03</v>
      </c>
      <c r="B4" t="str">
        <f>"0500"</f>
        <v>0500</v>
      </c>
      <c r="C4" t="s">
        <v>10</v>
      </c>
      <c r="E4" t="s">
        <v>11</v>
      </c>
      <c r="G4" s="1" t="s">
        <v>12</v>
      </c>
      <c r="H4">
        <v>2011</v>
      </c>
      <c r="I4" t="s">
        <v>14</v>
      </c>
      <c r="J4" t="s">
        <v>15</v>
      </c>
    </row>
    <row r="5" spans="1:10" ht="45">
      <c r="A5" t="str">
        <f t="shared" si="0"/>
        <v>2016-07-03</v>
      </c>
      <c r="B5" t="str">
        <f>"0600"</f>
        <v>0600</v>
      </c>
      <c r="C5" t="s">
        <v>16</v>
      </c>
      <c r="D5" t="s">
        <v>18</v>
      </c>
      <c r="E5" t="s">
        <v>11</v>
      </c>
      <c r="G5" s="1" t="s">
        <v>17</v>
      </c>
      <c r="H5">
        <v>2002</v>
      </c>
      <c r="I5" t="s">
        <v>19</v>
      </c>
      <c r="J5" t="s">
        <v>20</v>
      </c>
    </row>
    <row r="6" spans="1:10" ht="45">
      <c r="A6" t="str">
        <f t="shared" si="0"/>
        <v>2016-07-03</v>
      </c>
      <c r="B6" t="str">
        <f>"0615"</f>
        <v>0615</v>
      </c>
      <c r="C6" t="s">
        <v>16</v>
      </c>
      <c r="D6" t="s">
        <v>21</v>
      </c>
      <c r="E6" t="s">
        <v>11</v>
      </c>
      <c r="G6" s="1" t="s">
        <v>17</v>
      </c>
      <c r="H6">
        <v>2002</v>
      </c>
      <c r="I6" t="s">
        <v>19</v>
      </c>
      <c r="J6" t="s">
        <v>22</v>
      </c>
    </row>
    <row r="7" spans="1:10" ht="45">
      <c r="A7" t="str">
        <f t="shared" si="0"/>
        <v>2016-07-03</v>
      </c>
      <c r="B7" t="str">
        <f>"0630"</f>
        <v>0630</v>
      </c>
      <c r="C7" t="s">
        <v>23</v>
      </c>
      <c r="D7" t="s">
        <v>25</v>
      </c>
      <c r="E7" t="s">
        <v>11</v>
      </c>
      <c r="G7" s="1" t="s">
        <v>24</v>
      </c>
      <c r="H7">
        <v>2005</v>
      </c>
      <c r="I7" t="s">
        <v>19</v>
      </c>
      <c r="J7" t="s">
        <v>26</v>
      </c>
    </row>
    <row r="8" spans="1:10" ht="45">
      <c r="A8" t="str">
        <f t="shared" si="0"/>
        <v>2016-07-03</v>
      </c>
      <c r="B8" t="str">
        <f>"0700"</f>
        <v>0700</v>
      </c>
      <c r="C8" t="s">
        <v>27</v>
      </c>
      <c r="E8" t="s">
        <v>11</v>
      </c>
      <c r="G8" s="1" t="s">
        <v>28</v>
      </c>
      <c r="H8">
        <v>2014</v>
      </c>
      <c r="I8" t="s">
        <v>14</v>
      </c>
      <c r="J8" t="s">
        <v>30</v>
      </c>
    </row>
    <row r="9" spans="1:10" ht="45">
      <c r="A9" t="str">
        <f t="shared" si="0"/>
        <v>2016-07-03</v>
      </c>
      <c r="B9" t="str">
        <f>"0730"</f>
        <v>0730</v>
      </c>
      <c r="C9" t="s">
        <v>31</v>
      </c>
      <c r="E9" t="s">
        <v>11</v>
      </c>
      <c r="G9" s="1" t="s">
        <v>32</v>
      </c>
      <c r="H9">
        <v>2010</v>
      </c>
      <c r="I9" t="s">
        <v>19</v>
      </c>
      <c r="J9" t="s">
        <v>26</v>
      </c>
    </row>
    <row r="10" spans="1:10" ht="45">
      <c r="A10" t="str">
        <f t="shared" si="0"/>
        <v>2016-07-03</v>
      </c>
      <c r="B10" t="str">
        <f>"0800"</f>
        <v>0800</v>
      </c>
      <c r="C10" t="s">
        <v>33</v>
      </c>
      <c r="D10" t="s">
        <v>35</v>
      </c>
      <c r="E10" t="s">
        <v>11</v>
      </c>
      <c r="G10" s="1" t="s">
        <v>34</v>
      </c>
      <c r="H10">
        <v>0</v>
      </c>
      <c r="I10" t="s">
        <v>14</v>
      </c>
      <c r="J10" t="s">
        <v>36</v>
      </c>
    </row>
    <row r="11" spans="1:10" ht="45">
      <c r="A11" t="str">
        <f t="shared" si="0"/>
        <v>2016-07-03</v>
      </c>
      <c r="B11" t="str">
        <f>"0830"</f>
        <v>0830</v>
      </c>
      <c r="C11" t="s">
        <v>37</v>
      </c>
      <c r="D11" t="s">
        <v>39</v>
      </c>
      <c r="E11" t="s">
        <v>11</v>
      </c>
      <c r="G11" s="1" t="s">
        <v>38</v>
      </c>
      <c r="H11">
        <v>2012</v>
      </c>
      <c r="I11" t="s">
        <v>14</v>
      </c>
      <c r="J11" t="s">
        <v>40</v>
      </c>
    </row>
    <row r="12" spans="1:10" ht="45">
      <c r="A12" t="str">
        <f t="shared" si="0"/>
        <v>2016-07-03</v>
      </c>
      <c r="B12" t="str">
        <f>"0900"</f>
        <v>0900</v>
      </c>
      <c r="C12" t="s">
        <v>23</v>
      </c>
      <c r="D12" t="s">
        <v>41</v>
      </c>
      <c r="E12" t="s">
        <v>11</v>
      </c>
      <c r="G12" s="1" t="s">
        <v>24</v>
      </c>
      <c r="H12">
        <v>2005</v>
      </c>
      <c r="I12" t="s">
        <v>19</v>
      </c>
      <c r="J12" t="s">
        <v>26</v>
      </c>
    </row>
    <row r="13" spans="1:10" ht="45">
      <c r="A13" t="str">
        <f t="shared" si="0"/>
        <v>2016-07-03</v>
      </c>
      <c r="B13" t="str">
        <f>"0930"</f>
        <v>0930</v>
      </c>
      <c r="C13" t="s">
        <v>27</v>
      </c>
      <c r="D13" t="s">
        <v>29</v>
      </c>
      <c r="E13" t="s">
        <v>11</v>
      </c>
      <c r="G13" s="1" t="s">
        <v>28</v>
      </c>
      <c r="H13">
        <v>2014</v>
      </c>
      <c r="I13" t="s">
        <v>14</v>
      </c>
      <c r="J13" t="s">
        <v>30</v>
      </c>
    </row>
    <row r="14" spans="1:10" ht="30">
      <c r="A14" t="str">
        <f t="shared" si="0"/>
        <v>2016-07-03</v>
      </c>
      <c r="B14" t="str">
        <f>"1000"</f>
        <v>1000</v>
      </c>
      <c r="C14" t="s">
        <v>42</v>
      </c>
      <c r="E14" t="s">
        <v>43</v>
      </c>
      <c r="G14" s="1" t="s">
        <v>44</v>
      </c>
      <c r="H14">
        <v>2015</v>
      </c>
      <c r="I14" t="s">
        <v>45</v>
      </c>
      <c r="J14" t="s">
        <v>46</v>
      </c>
    </row>
    <row r="15" spans="1:10" ht="30">
      <c r="A15" t="str">
        <f t="shared" si="0"/>
        <v>2016-07-03</v>
      </c>
      <c r="B15" t="str">
        <f>"1150"</f>
        <v>1150</v>
      </c>
      <c r="C15" t="s">
        <v>47</v>
      </c>
      <c r="E15" t="s">
        <v>11</v>
      </c>
      <c r="G15" s="1" t="s">
        <v>48</v>
      </c>
      <c r="H15">
        <v>0</v>
      </c>
      <c r="I15" t="s">
        <v>14</v>
      </c>
      <c r="J15" t="s">
        <v>49</v>
      </c>
    </row>
    <row r="16" spans="1:10" ht="15">
      <c r="A16" t="str">
        <f t="shared" si="0"/>
        <v>2016-07-03</v>
      </c>
      <c r="B16" t="str">
        <f>"1205"</f>
        <v>1205</v>
      </c>
      <c r="C16" t="s">
        <v>50</v>
      </c>
      <c r="E16" t="s">
        <v>11</v>
      </c>
      <c r="G16" s="1" t="s">
        <v>51</v>
      </c>
      <c r="H16">
        <v>0</v>
      </c>
      <c r="I16" t="s">
        <v>52</v>
      </c>
      <c r="J16" t="s">
        <v>53</v>
      </c>
    </row>
    <row r="17" spans="1:10" ht="45">
      <c r="A17" t="str">
        <f t="shared" si="0"/>
        <v>2016-07-03</v>
      </c>
      <c r="B17" t="str">
        <f>"1220"</f>
        <v>1220</v>
      </c>
      <c r="C17" t="s">
        <v>54</v>
      </c>
      <c r="E17" t="s">
        <v>55</v>
      </c>
      <c r="G17" s="1" t="s">
        <v>56</v>
      </c>
      <c r="H17">
        <v>2015</v>
      </c>
      <c r="I17" t="s">
        <v>14</v>
      </c>
      <c r="J17" t="s">
        <v>57</v>
      </c>
    </row>
    <row r="18" spans="1:10" ht="45">
      <c r="A18" t="str">
        <f t="shared" si="0"/>
        <v>2016-07-03</v>
      </c>
      <c r="B18" t="str">
        <f>"1225"</f>
        <v>1225</v>
      </c>
      <c r="C18" t="s">
        <v>58</v>
      </c>
      <c r="D18" t="s">
        <v>60</v>
      </c>
      <c r="E18" t="s">
        <v>55</v>
      </c>
      <c r="G18" s="1" t="s">
        <v>59</v>
      </c>
      <c r="H18">
        <v>2014</v>
      </c>
      <c r="I18" t="s">
        <v>14</v>
      </c>
      <c r="J18" t="s">
        <v>61</v>
      </c>
    </row>
    <row r="19" spans="1:10" ht="15">
      <c r="A19" t="str">
        <f t="shared" si="0"/>
        <v>2016-07-03</v>
      </c>
      <c r="B19" t="str">
        <f>"1230"</f>
        <v>1230</v>
      </c>
      <c r="C19" t="s">
        <v>62</v>
      </c>
      <c r="D19" t="s">
        <v>64</v>
      </c>
      <c r="E19" t="s">
        <v>43</v>
      </c>
      <c r="G19" s="1" t="s">
        <v>63</v>
      </c>
      <c r="H19">
        <v>2015</v>
      </c>
      <c r="I19" t="s">
        <v>14</v>
      </c>
      <c r="J19" t="s">
        <v>65</v>
      </c>
    </row>
    <row r="20" spans="1:10" ht="30">
      <c r="A20" t="str">
        <f t="shared" si="0"/>
        <v>2016-07-03</v>
      </c>
      <c r="B20" t="str">
        <f>"1330"</f>
        <v>1330</v>
      </c>
      <c r="C20" t="s">
        <v>66</v>
      </c>
      <c r="D20" t="s">
        <v>68</v>
      </c>
      <c r="E20" t="s">
        <v>43</v>
      </c>
      <c r="G20" s="1" t="s">
        <v>67</v>
      </c>
      <c r="H20">
        <v>2015</v>
      </c>
      <c r="I20" t="s">
        <v>14</v>
      </c>
      <c r="J20" t="s">
        <v>69</v>
      </c>
    </row>
    <row r="21" spans="1:10" ht="30">
      <c r="A21" t="str">
        <f t="shared" si="0"/>
        <v>2016-07-03</v>
      </c>
      <c r="B21" t="str">
        <f>"1430"</f>
        <v>1430</v>
      </c>
      <c r="C21" t="s">
        <v>70</v>
      </c>
      <c r="G21" s="1" t="s">
        <v>71</v>
      </c>
      <c r="H21">
        <v>0</v>
      </c>
      <c r="I21" t="s">
        <v>14</v>
      </c>
      <c r="J21" t="s">
        <v>72</v>
      </c>
    </row>
    <row r="22" spans="1:10" ht="60">
      <c r="A22" t="str">
        <f t="shared" si="0"/>
        <v>2016-07-03</v>
      </c>
      <c r="B22" t="str">
        <f>"1530"</f>
        <v>1530</v>
      </c>
      <c r="C22" t="s">
        <v>73</v>
      </c>
      <c r="D22" t="s">
        <v>75</v>
      </c>
      <c r="E22" t="s">
        <v>11</v>
      </c>
      <c r="G22" s="1" t="s">
        <v>74</v>
      </c>
      <c r="H22">
        <v>0</v>
      </c>
      <c r="I22" t="s">
        <v>14</v>
      </c>
      <c r="J22" t="s">
        <v>30</v>
      </c>
    </row>
    <row r="23" spans="1:10" ht="45">
      <c r="A23" t="str">
        <f t="shared" si="0"/>
        <v>2016-07-03</v>
      </c>
      <c r="B23" t="str">
        <f>"1600"</f>
        <v>1600</v>
      </c>
      <c r="C23" t="s">
        <v>76</v>
      </c>
      <c r="D23" t="s">
        <v>76</v>
      </c>
      <c r="E23" t="s">
        <v>11</v>
      </c>
      <c r="G23" s="1" t="s">
        <v>77</v>
      </c>
      <c r="H23">
        <v>0</v>
      </c>
      <c r="I23" t="s">
        <v>14</v>
      </c>
      <c r="J23" t="s">
        <v>78</v>
      </c>
    </row>
    <row r="24" spans="1:10" ht="45">
      <c r="A24" t="str">
        <f t="shared" si="0"/>
        <v>2016-07-03</v>
      </c>
      <c r="B24" t="str">
        <f>"1700"</f>
        <v>1700</v>
      </c>
      <c r="C24" t="s">
        <v>79</v>
      </c>
      <c r="E24" t="s">
        <v>43</v>
      </c>
      <c r="G24" s="1" t="s">
        <v>80</v>
      </c>
      <c r="H24">
        <v>2016</v>
      </c>
      <c r="I24" t="s">
        <v>81</v>
      </c>
      <c r="J24" t="s">
        <v>82</v>
      </c>
    </row>
    <row r="25" spans="1:10" ht="30">
      <c r="A25" t="str">
        <f t="shared" si="0"/>
        <v>2016-07-03</v>
      </c>
      <c r="B25" t="str">
        <f>"1730"</f>
        <v>1730</v>
      </c>
      <c r="C25" t="s">
        <v>83</v>
      </c>
      <c r="E25" t="s">
        <v>55</v>
      </c>
      <c r="G25" s="1" t="s">
        <v>84</v>
      </c>
      <c r="H25">
        <v>0</v>
      </c>
      <c r="I25" t="s">
        <v>19</v>
      </c>
      <c r="J25" t="s">
        <v>85</v>
      </c>
    </row>
    <row r="26" spans="1:10" ht="45">
      <c r="A26" t="str">
        <f t="shared" si="0"/>
        <v>2016-07-03</v>
      </c>
      <c r="B26" t="str">
        <f>"1800"</f>
        <v>1800</v>
      </c>
      <c r="C26" t="s">
        <v>86</v>
      </c>
      <c r="E26" t="s">
        <v>55</v>
      </c>
      <c r="G26" s="1" t="s">
        <v>87</v>
      </c>
      <c r="H26">
        <v>2014</v>
      </c>
      <c r="I26" t="s">
        <v>14</v>
      </c>
      <c r="J26" t="s">
        <v>30</v>
      </c>
    </row>
    <row r="27" spans="1:10" ht="45">
      <c r="A27" t="str">
        <f t="shared" si="0"/>
        <v>2016-07-03</v>
      </c>
      <c r="B27" t="str">
        <f>"1830"</f>
        <v>1830</v>
      </c>
      <c r="C27" t="s">
        <v>88</v>
      </c>
      <c r="D27" t="s">
        <v>90</v>
      </c>
      <c r="E27" t="s">
        <v>11</v>
      </c>
      <c r="G27" s="1" t="s">
        <v>89</v>
      </c>
      <c r="H27">
        <v>0</v>
      </c>
      <c r="I27" t="s">
        <v>14</v>
      </c>
      <c r="J27" t="s">
        <v>36</v>
      </c>
    </row>
    <row r="28" spans="1:10" ht="60">
      <c r="A28" t="str">
        <f t="shared" si="0"/>
        <v>2016-07-03</v>
      </c>
      <c r="B28" t="str">
        <f>"1900"</f>
        <v>1900</v>
      </c>
      <c r="C28" t="s">
        <v>91</v>
      </c>
      <c r="E28" t="s">
        <v>11</v>
      </c>
      <c r="F28" t="s">
        <v>92</v>
      </c>
      <c r="G28" s="1" t="s">
        <v>93</v>
      </c>
      <c r="H28">
        <v>1980</v>
      </c>
      <c r="I28" t="s">
        <v>14</v>
      </c>
      <c r="J28" t="s">
        <v>94</v>
      </c>
    </row>
    <row r="29" spans="1:10" ht="45">
      <c r="A29" t="str">
        <f t="shared" si="0"/>
        <v>2016-07-03</v>
      </c>
      <c r="B29" t="str">
        <f>"2000"</f>
        <v>2000</v>
      </c>
      <c r="C29" t="s">
        <v>95</v>
      </c>
      <c r="E29" t="s">
        <v>55</v>
      </c>
      <c r="G29" s="1" t="s">
        <v>96</v>
      </c>
      <c r="H29">
        <v>0</v>
      </c>
      <c r="I29" t="s">
        <v>14</v>
      </c>
      <c r="J29" t="s">
        <v>97</v>
      </c>
    </row>
    <row r="30" spans="1:10" ht="45">
      <c r="A30" t="str">
        <f t="shared" si="0"/>
        <v>2016-07-03</v>
      </c>
      <c r="B30" t="str">
        <f>"2030"</f>
        <v>2030</v>
      </c>
      <c r="C30" t="s">
        <v>98</v>
      </c>
      <c r="D30" t="s">
        <v>101</v>
      </c>
      <c r="E30" t="s">
        <v>55</v>
      </c>
      <c r="F30" t="s">
        <v>99</v>
      </c>
      <c r="G30" s="1" t="s">
        <v>100</v>
      </c>
      <c r="H30">
        <v>0</v>
      </c>
      <c r="I30" t="s">
        <v>14</v>
      </c>
      <c r="J30" t="s">
        <v>102</v>
      </c>
    </row>
    <row r="31" spans="1:10" ht="30">
      <c r="A31" t="str">
        <f t="shared" si="0"/>
        <v>2016-07-03</v>
      </c>
      <c r="B31" t="str">
        <f>"2045"</f>
        <v>2045</v>
      </c>
      <c r="C31" t="s">
        <v>98</v>
      </c>
      <c r="D31" t="s">
        <v>104</v>
      </c>
      <c r="E31" t="s">
        <v>11</v>
      </c>
      <c r="G31" s="1" t="s">
        <v>103</v>
      </c>
      <c r="H31">
        <v>0</v>
      </c>
      <c r="I31" t="s">
        <v>14</v>
      </c>
      <c r="J31" t="s">
        <v>102</v>
      </c>
    </row>
    <row r="32" spans="1:10" ht="45">
      <c r="A32" t="str">
        <f t="shared" si="0"/>
        <v>2016-07-03</v>
      </c>
      <c r="B32" t="str">
        <f>"2100"</f>
        <v>2100</v>
      </c>
      <c r="C32" t="s">
        <v>105</v>
      </c>
      <c r="D32" t="s">
        <v>107</v>
      </c>
      <c r="E32" t="s">
        <v>55</v>
      </c>
      <c r="G32" s="1" t="s">
        <v>106</v>
      </c>
      <c r="H32">
        <v>0</v>
      </c>
      <c r="I32" t="s">
        <v>14</v>
      </c>
      <c r="J32" t="s">
        <v>97</v>
      </c>
    </row>
    <row r="33" spans="1:10" ht="30">
      <c r="A33" t="str">
        <f t="shared" si="0"/>
        <v>2016-07-03</v>
      </c>
      <c r="B33" t="str">
        <f>"2130"</f>
        <v>2130</v>
      </c>
      <c r="C33" t="s">
        <v>108</v>
      </c>
      <c r="D33" t="s">
        <v>13</v>
      </c>
      <c r="E33" t="s">
        <v>55</v>
      </c>
      <c r="G33" s="1" t="s">
        <v>109</v>
      </c>
      <c r="H33">
        <v>2006</v>
      </c>
      <c r="I33" t="s">
        <v>52</v>
      </c>
      <c r="J33" t="s">
        <v>110</v>
      </c>
    </row>
    <row r="34" spans="1:10" ht="60">
      <c r="A34" t="str">
        <f t="shared" si="0"/>
        <v>2016-07-03</v>
      </c>
      <c r="B34" t="str">
        <f>"2330"</f>
        <v>2330</v>
      </c>
      <c r="C34" t="s">
        <v>111</v>
      </c>
      <c r="D34" t="s">
        <v>114</v>
      </c>
      <c r="E34" t="s">
        <v>55</v>
      </c>
      <c r="F34" t="s">
        <v>112</v>
      </c>
      <c r="G34" s="1" t="s">
        <v>113</v>
      </c>
      <c r="H34">
        <v>2011</v>
      </c>
      <c r="I34" t="s">
        <v>14</v>
      </c>
      <c r="J34" t="s">
        <v>97</v>
      </c>
    </row>
    <row r="35" spans="1:10" ht="30">
      <c r="A35" t="str">
        <f aca="true" t="shared" si="1" ref="A35:A68">"2016-07-04"</f>
        <v>2016-07-04</v>
      </c>
      <c r="B35" t="str">
        <f>"0000"</f>
        <v>0000</v>
      </c>
      <c r="C35" t="s">
        <v>115</v>
      </c>
      <c r="E35" t="s">
        <v>55</v>
      </c>
      <c r="F35" t="s">
        <v>116</v>
      </c>
      <c r="G35" s="1" t="s">
        <v>117</v>
      </c>
      <c r="H35">
        <v>2012</v>
      </c>
      <c r="I35" t="s">
        <v>14</v>
      </c>
      <c r="J35" t="s">
        <v>118</v>
      </c>
    </row>
    <row r="36" spans="1:10" ht="45">
      <c r="A36" t="str">
        <f t="shared" si="1"/>
        <v>2016-07-04</v>
      </c>
      <c r="B36" t="str">
        <f>"0600"</f>
        <v>0600</v>
      </c>
      <c r="C36" t="s">
        <v>23</v>
      </c>
      <c r="D36" t="s">
        <v>121</v>
      </c>
      <c r="E36" t="s">
        <v>11</v>
      </c>
      <c r="G36" s="1" t="s">
        <v>24</v>
      </c>
      <c r="H36">
        <v>2005</v>
      </c>
      <c r="I36" t="s">
        <v>19</v>
      </c>
      <c r="J36" t="s">
        <v>26</v>
      </c>
    </row>
    <row r="37" spans="1:10" ht="45">
      <c r="A37" t="str">
        <f t="shared" si="1"/>
        <v>2016-07-04</v>
      </c>
      <c r="B37" t="str">
        <f>"0630"</f>
        <v>0630</v>
      </c>
      <c r="C37" t="s">
        <v>31</v>
      </c>
      <c r="E37" t="s">
        <v>11</v>
      </c>
      <c r="G37" s="1" t="s">
        <v>32</v>
      </c>
      <c r="H37">
        <v>2010</v>
      </c>
      <c r="I37" t="s">
        <v>19</v>
      </c>
      <c r="J37" t="s">
        <v>26</v>
      </c>
    </row>
    <row r="38" spans="1:10" ht="15">
      <c r="A38" t="str">
        <f t="shared" si="1"/>
        <v>2016-07-04</v>
      </c>
      <c r="B38" t="str">
        <f>"0700"</f>
        <v>0700</v>
      </c>
      <c r="C38" t="s">
        <v>122</v>
      </c>
      <c r="D38" t="s">
        <v>124</v>
      </c>
      <c r="E38" t="s">
        <v>11</v>
      </c>
      <c r="G38" s="1" t="s">
        <v>123</v>
      </c>
      <c r="H38">
        <v>2013</v>
      </c>
      <c r="I38" t="s">
        <v>14</v>
      </c>
      <c r="J38" t="s">
        <v>82</v>
      </c>
    </row>
    <row r="39" spans="1:10" ht="45">
      <c r="A39" t="str">
        <f t="shared" si="1"/>
        <v>2016-07-04</v>
      </c>
      <c r="B39" t="str">
        <f>"0730"</f>
        <v>0730</v>
      </c>
      <c r="C39" t="s">
        <v>37</v>
      </c>
      <c r="D39" t="s">
        <v>126</v>
      </c>
      <c r="E39" t="s">
        <v>11</v>
      </c>
      <c r="G39" s="1" t="s">
        <v>125</v>
      </c>
      <c r="H39">
        <v>2012</v>
      </c>
      <c r="I39" t="s">
        <v>14</v>
      </c>
      <c r="J39" t="s">
        <v>30</v>
      </c>
    </row>
    <row r="40" spans="1:10" ht="45">
      <c r="A40" t="str">
        <f t="shared" si="1"/>
        <v>2016-07-04</v>
      </c>
      <c r="B40" t="str">
        <f>"0800"</f>
        <v>0800</v>
      </c>
      <c r="C40" t="s">
        <v>33</v>
      </c>
      <c r="D40" t="s">
        <v>128</v>
      </c>
      <c r="E40" t="s">
        <v>11</v>
      </c>
      <c r="G40" s="1" t="s">
        <v>127</v>
      </c>
      <c r="H40">
        <v>0</v>
      </c>
      <c r="I40" t="s">
        <v>14</v>
      </c>
      <c r="J40" t="s">
        <v>30</v>
      </c>
    </row>
    <row r="41" spans="1:10" ht="45">
      <c r="A41" t="str">
        <f t="shared" si="1"/>
        <v>2016-07-04</v>
      </c>
      <c r="B41" t="str">
        <f>"0830"</f>
        <v>0830</v>
      </c>
      <c r="C41" t="s">
        <v>16</v>
      </c>
      <c r="D41" t="s">
        <v>129</v>
      </c>
      <c r="E41" t="s">
        <v>11</v>
      </c>
      <c r="G41" s="1" t="s">
        <v>17</v>
      </c>
      <c r="H41">
        <v>2002</v>
      </c>
      <c r="I41" t="s">
        <v>19</v>
      </c>
      <c r="J41" t="s">
        <v>20</v>
      </c>
    </row>
    <row r="42" spans="1:10" ht="45">
      <c r="A42" t="str">
        <f t="shared" si="1"/>
        <v>2016-07-04</v>
      </c>
      <c r="B42" t="str">
        <f>"0845"</f>
        <v>0845</v>
      </c>
      <c r="C42" t="s">
        <v>16</v>
      </c>
      <c r="D42" t="s">
        <v>130</v>
      </c>
      <c r="E42" t="s">
        <v>11</v>
      </c>
      <c r="G42" s="1" t="s">
        <v>17</v>
      </c>
      <c r="H42">
        <v>2002</v>
      </c>
      <c r="I42" t="s">
        <v>19</v>
      </c>
      <c r="J42" t="s">
        <v>22</v>
      </c>
    </row>
    <row r="43" spans="1:10" ht="45">
      <c r="A43" t="str">
        <f t="shared" si="1"/>
        <v>2016-07-04</v>
      </c>
      <c r="B43" t="str">
        <f>"0900"</f>
        <v>0900</v>
      </c>
      <c r="C43" t="s">
        <v>131</v>
      </c>
      <c r="E43" t="s">
        <v>55</v>
      </c>
      <c r="G43" s="1" t="s">
        <v>132</v>
      </c>
      <c r="H43">
        <v>2014</v>
      </c>
      <c r="I43" t="s">
        <v>19</v>
      </c>
      <c r="J43" t="s">
        <v>85</v>
      </c>
    </row>
    <row r="44" spans="1:10" ht="45">
      <c r="A44" t="str">
        <f t="shared" si="1"/>
        <v>2016-07-04</v>
      </c>
      <c r="B44" t="str">
        <f>"0930"</f>
        <v>0930</v>
      </c>
      <c r="C44" t="s">
        <v>133</v>
      </c>
      <c r="D44" t="s">
        <v>135</v>
      </c>
      <c r="E44" t="s">
        <v>55</v>
      </c>
      <c r="G44" s="1" t="s">
        <v>134</v>
      </c>
      <c r="H44">
        <v>1982</v>
      </c>
      <c r="I44" t="s">
        <v>136</v>
      </c>
      <c r="J44" t="s">
        <v>137</v>
      </c>
    </row>
    <row r="45" spans="1:10" ht="45">
      <c r="A45" t="str">
        <f t="shared" si="1"/>
        <v>2016-07-04</v>
      </c>
      <c r="B45" t="str">
        <f>"1000"</f>
        <v>1000</v>
      </c>
      <c r="C45" t="s">
        <v>79</v>
      </c>
      <c r="E45" t="s">
        <v>43</v>
      </c>
      <c r="G45" s="1" t="s">
        <v>80</v>
      </c>
      <c r="H45">
        <v>2016</v>
      </c>
      <c r="I45" t="s">
        <v>81</v>
      </c>
      <c r="J45" t="s">
        <v>82</v>
      </c>
    </row>
    <row r="46" spans="1:10" ht="45">
      <c r="A46" t="str">
        <f t="shared" si="1"/>
        <v>2016-07-04</v>
      </c>
      <c r="B46" t="str">
        <f>"1030"</f>
        <v>1030</v>
      </c>
      <c r="C46" t="s">
        <v>138</v>
      </c>
      <c r="E46" t="s">
        <v>11</v>
      </c>
      <c r="G46" s="1" t="s">
        <v>139</v>
      </c>
      <c r="H46">
        <v>2011</v>
      </c>
      <c r="I46" t="s">
        <v>140</v>
      </c>
      <c r="J46" t="s">
        <v>141</v>
      </c>
    </row>
    <row r="47" spans="1:10" ht="30">
      <c r="A47" t="str">
        <f t="shared" si="1"/>
        <v>2016-07-04</v>
      </c>
      <c r="B47" t="str">
        <f>"1200"</f>
        <v>1200</v>
      </c>
      <c r="C47" t="s">
        <v>108</v>
      </c>
      <c r="E47" t="s">
        <v>55</v>
      </c>
      <c r="G47" s="1" t="s">
        <v>109</v>
      </c>
      <c r="H47">
        <v>2006</v>
      </c>
      <c r="I47" t="s">
        <v>52</v>
      </c>
      <c r="J47" t="s">
        <v>110</v>
      </c>
    </row>
    <row r="48" spans="1:10" ht="60">
      <c r="A48" t="str">
        <f t="shared" si="1"/>
        <v>2016-07-04</v>
      </c>
      <c r="B48" t="str">
        <f>"1400"</f>
        <v>1400</v>
      </c>
      <c r="C48" t="s">
        <v>111</v>
      </c>
      <c r="D48" t="s">
        <v>114</v>
      </c>
      <c r="E48" t="s">
        <v>55</v>
      </c>
      <c r="F48" t="s">
        <v>112</v>
      </c>
      <c r="G48" s="1" t="s">
        <v>113</v>
      </c>
      <c r="H48">
        <v>2011</v>
      </c>
      <c r="I48" t="s">
        <v>14</v>
      </c>
      <c r="J48" t="s">
        <v>97</v>
      </c>
    </row>
    <row r="49" spans="1:10" ht="45">
      <c r="A49" t="str">
        <f t="shared" si="1"/>
        <v>2016-07-04</v>
      </c>
      <c r="B49" t="str">
        <f>"1430"</f>
        <v>1430</v>
      </c>
      <c r="C49" t="s">
        <v>33</v>
      </c>
      <c r="D49" t="s">
        <v>143</v>
      </c>
      <c r="E49" t="s">
        <v>11</v>
      </c>
      <c r="G49" s="1" t="s">
        <v>142</v>
      </c>
      <c r="H49">
        <v>0</v>
      </c>
      <c r="I49" t="s">
        <v>14</v>
      </c>
      <c r="J49" t="s">
        <v>36</v>
      </c>
    </row>
    <row r="50" spans="1:10" ht="30">
      <c r="A50" t="str">
        <f t="shared" si="1"/>
        <v>2016-07-04</v>
      </c>
      <c r="B50" t="str">
        <f>"1500"</f>
        <v>1500</v>
      </c>
      <c r="C50" t="s">
        <v>144</v>
      </c>
      <c r="E50" t="s">
        <v>11</v>
      </c>
      <c r="G50" s="1" t="s">
        <v>145</v>
      </c>
      <c r="H50">
        <v>2007</v>
      </c>
      <c r="I50" t="s">
        <v>14</v>
      </c>
      <c r="J50" t="s">
        <v>40</v>
      </c>
    </row>
    <row r="51" spans="1:10" ht="45">
      <c r="A51" t="str">
        <f t="shared" si="1"/>
        <v>2016-07-04</v>
      </c>
      <c r="B51" t="str">
        <f>"1530"</f>
        <v>1530</v>
      </c>
      <c r="C51" t="s">
        <v>37</v>
      </c>
      <c r="D51" t="s">
        <v>126</v>
      </c>
      <c r="E51" t="s">
        <v>11</v>
      </c>
      <c r="G51" s="1" t="s">
        <v>125</v>
      </c>
      <c r="H51">
        <v>2012</v>
      </c>
      <c r="I51" t="s">
        <v>14</v>
      </c>
      <c r="J51" t="s">
        <v>30</v>
      </c>
    </row>
    <row r="52" spans="1:10" ht="30">
      <c r="A52" t="str">
        <f t="shared" si="1"/>
        <v>2016-07-04</v>
      </c>
      <c r="B52" t="str">
        <f>"1600"</f>
        <v>1600</v>
      </c>
      <c r="C52" t="s">
        <v>146</v>
      </c>
      <c r="D52" t="s">
        <v>148</v>
      </c>
      <c r="E52" t="s">
        <v>11</v>
      </c>
      <c r="G52" s="1" t="s">
        <v>147</v>
      </c>
      <c r="H52">
        <v>2014</v>
      </c>
      <c r="I52" t="s">
        <v>14</v>
      </c>
      <c r="J52" t="s">
        <v>26</v>
      </c>
    </row>
    <row r="53" spans="1:10" ht="45">
      <c r="A53" t="str">
        <f t="shared" si="1"/>
        <v>2016-07-04</v>
      </c>
      <c r="B53" t="str">
        <f>"1630"</f>
        <v>1630</v>
      </c>
      <c r="C53" t="s">
        <v>131</v>
      </c>
      <c r="E53" t="s">
        <v>55</v>
      </c>
      <c r="G53" s="1" t="s">
        <v>132</v>
      </c>
      <c r="H53">
        <v>2014</v>
      </c>
      <c r="I53" t="s">
        <v>19</v>
      </c>
      <c r="J53" t="s">
        <v>85</v>
      </c>
    </row>
    <row r="54" spans="1:10" ht="45">
      <c r="A54" t="str">
        <f t="shared" si="1"/>
        <v>2016-07-04</v>
      </c>
      <c r="B54" t="str">
        <f>"1700"</f>
        <v>1700</v>
      </c>
      <c r="C54" t="s">
        <v>133</v>
      </c>
      <c r="D54" t="s">
        <v>135</v>
      </c>
      <c r="E54" t="s">
        <v>55</v>
      </c>
      <c r="G54" s="1" t="s">
        <v>134</v>
      </c>
      <c r="H54">
        <v>1982</v>
      </c>
      <c r="I54" t="s">
        <v>136</v>
      </c>
      <c r="J54" t="s">
        <v>137</v>
      </c>
    </row>
    <row r="55" spans="1:10" ht="45">
      <c r="A55" t="str">
        <f t="shared" si="1"/>
        <v>2016-07-04</v>
      </c>
      <c r="B55" t="str">
        <f>"1730"</f>
        <v>1730</v>
      </c>
      <c r="C55" t="s">
        <v>149</v>
      </c>
      <c r="E55" t="s">
        <v>55</v>
      </c>
      <c r="G55" s="1" t="s">
        <v>150</v>
      </c>
      <c r="H55">
        <v>0</v>
      </c>
      <c r="I55" t="s">
        <v>19</v>
      </c>
      <c r="J55" t="s">
        <v>151</v>
      </c>
    </row>
    <row r="56" spans="1:10" ht="45">
      <c r="A56" t="str">
        <f t="shared" si="1"/>
        <v>2016-07-04</v>
      </c>
      <c r="B56" t="str">
        <f>"1800"</f>
        <v>1800</v>
      </c>
      <c r="C56" t="s">
        <v>152</v>
      </c>
      <c r="D56" t="s">
        <v>154</v>
      </c>
      <c r="E56" t="s">
        <v>55</v>
      </c>
      <c r="G56" s="1" t="s">
        <v>153</v>
      </c>
      <c r="H56">
        <v>0</v>
      </c>
      <c r="I56" t="s">
        <v>81</v>
      </c>
      <c r="J56" t="s">
        <v>36</v>
      </c>
    </row>
    <row r="57" spans="1:10" ht="45">
      <c r="A57" t="str">
        <f t="shared" si="1"/>
        <v>2016-07-04</v>
      </c>
      <c r="B57" t="str">
        <f>"1830"</f>
        <v>1830</v>
      </c>
      <c r="C57" t="s">
        <v>155</v>
      </c>
      <c r="D57" t="s">
        <v>157</v>
      </c>
      <c r="E57" t="s">
        <v>11</v>
      </c>
      <c r="G57" s="1" t="s">
        <v>156</v>
      </c>
      <c r="H57">
        <v>0</v>
      </c>
      <c r="I57" t="s">
        <v>19</v>
      </c>
      <c r="J57" t="s">
        <v>26</v>
      </c>
    </row>
    <row r="58" spans="1:10" ht="45">
      <c r="A58" t="str">
        <f t="shared" si="1"/>
        <v>2016-07-04</v>
      </c>
      <c r="B58" t="str">
        <f>"1900"</f>
        <v>1900</v>
      </c>
      <c r="C58" t="s">
        <v>158</v>
      </c>
      <c r="D58" t="s">
        <v>160</v>
      </c>
      <c r="G58" s="1" t="s">
        <v>159</v>
      </c>
      <c r="H58">
        <v>2016</v>
      </c>
      <c r="I58" t="s">
        <v>14</v>
      </c>
      <c r="J58" t="s">
        <v>161</v>
      </c>
    </row>
    <row r="59" spans="1:10" ht="45">
      <c r="A59" t="str">
        <f t="shared" si="1"/>
        <v>2016-07-04</v>
      </c>
      <c r="B59" t="str">
        <f>"1920"</f>
        <v>1920</v>
      </c>
      <c r="C59" t="s">
        <v>162</v>
      </c>
      <c r="E59" t="s">
        <v>43</v>
      </c>
      <c r="G59" s="1" t="s">
        <v>163</v>
      </c>
      <c r="H59">
        <v>2016</v>
      </c>
      <c r="I59" t="s">
        <v>14</v>
      </c>
      <c r="J59" t="s">
        <v>164</v>
      </c>
    </row>
    <row r="60" spans="1:10" ht="45">
      <c r="A60" t="str">
        <f t="shared" si="1"/>
        <v>2016-07-04</v>
      </c>
      <c r="B60" t="str">
        <f>"1930"</f>
        <v>1930</v>
      </c>
      <c r="C60" t="s">
        <v>165</v>
      </c>
      <c r="E60" t="s">
        <v>55</v>
      </c>
      <c r="G60" s="1" t="s">
        <v>166</v>
      </c>
      <c r="H60">
        <v>2004</v>
      </c>
      <c r="I60" t="s">
        <v>81</v>
      </c>
      <c r="J60" t="s">
        <v>97</v>
      </c>
    </row>
    <row r="61" spans="1:10" ht="45">
      <c r="A61" t="str">
        <f t="shared" si="1"/>
        <v>2016-07-04</v>
      </c>
      <c r="B61" t="str">
        <f>"2000"</f>
        <v>2000</v>
      </c>
      <c r="C61" t="s">
        <v>167</v>
      </c>
      <c r="E61" t="s">
        <v>11</v>
      </c>
      <c r="G61" s="1" t="s">
        <v>168</v>
      </c>
      <c r="H61">
        <v>2012</v>
      </c>
      <c r="I61" t="s">
        <v>81</v>
      </c>
      <c r="J61" t="s">
        <v>36</v>
      </c>
    </row>
    <row r="62" spans="1:10" ht="45">
      <c r="A62" t="str">
        <f t="shared" si="1"/>
        <v>2016-07-04</v>
      </c>
      <c r="B62" t="str">
        <f>"2030"</f>
        <v>2030</v>
      </c>
      <c r="C62" t="s">
        <v>169</v>
      </c>
      <c r="E62" t="s">
        <v>55</v>
      </c>
      <c r="F62" t="s">
        <v>112</v>
      </c>
      <c r="G62" s="1" t="s">
        <v>170</v>
      </c>
      <c r="H62">
        <v>2013</v>
      </c>
      <c r="I62" t="s">
        <v>171</v>
      </c>
      <c r="J62" t="s">
        <v>172</v>
      </c>
    </row>
    <row r="63" spans="1:10" ht="45">
      <c r="A63" t="str">
        <f t="shared" si="1"/>
        <v>2016-07-04</v>
      </c>
      <c r="B63" t="str">
        <f>"2100"</f>
        <v>2100</v>
      </c>
      <c r="C63" t="s">
        <v>173</v>
      </c>
      <c r="E63" t="s">
        <v>55</v>
      </c>
      <c r="G63" s="1" t="s">
        <v>174</v>
      </c>
      <c r="H63">
        <v>0</v>
      </c>
      <c r="I63" t="s">
        <v>14</v>
      </c>
      <c r="J63" t="s">
        <v>97</v>
      </c>
    </row>
    <row r="64" spans="1:10" ht="60">
      <c r="A64" t="str">
        <f t="shared" si="1"/>
        <v>2016-07-04</v>
      </c>
      <c r="B64" t="str">
        <f>"2130"</f>
        <v>2130</v>
      </c>
      <c r="C64" t="s">
        <v>175</v>
      </c>
      <c r="D64" t="s">
        <v>178</v>
      </c>
      <c r="E64" t="s">
        <v>176</v>
      </c>
      <c r="F64" t="s">
        <v>112</v>
      </c>
      <c r="G64" s="1" t="s">
        <v>177</v>
      </c>
      <c r="H64">
        <v>0</v>
      </c>
      <c r="I64" t="s">
        <v>81</v>
      </c>
      <c r="J64" t="s">
        <v>36</v>
      </c>
    </row>
    <row r="65" spans="1:10" ht="45">
      <c r="A65" t="str">
        <f t="shared" si="1"/>
        <v>2016-07-04</v>
      </c>
      <c r="B65" t="str">
        <f>"2200"</f>
        <v>2200</v>
      </c>
      <c r="C65" t="s">
        <v>179</v>
      </c>
      <c r="D65" t="s">
        <v>181</v>
      </c>
      <c r="E65" t="s">
        <v>55</v>
      </c>
      <c r="G65" s="1" t="s">
        <v>180</v>
      </c>
      <c r="H65">
        <v>0</v>
      </c>
      <c r="I65" t="s">
        <v>19</v>
      </c>
      <c r="J65" t="s">
        <v>85</v>
      </c>
    </row>
    <row r="66" spans="1:10" ht="45">
      <c r="A66" t="str">
        <f t="shared" si="1"/>
        <v>2016-07-04</v>
      </c>
      <c r="B66" t="str">
        <f>"2230"</f>
        <v>2230</v>
      </c>
      <c r="C66" t="s">
        <v>182</v>
      </c>
      <c r="D66" t="s">
        <v>184</v>
      </c>
      <c r="E66" t="s">
        <v>176</v>
      </c>
      <c r="F66" t="s">
        <v>116</v>
      </c>
      <c r="G66" s="1" t="s">
        <v>183</v>
      </c>
      <c r="H66">
        <v>2008</v>
      </c>
      <c r="I66" t="s">
        <v>52</v>
      </c>
      <c r="J66" t="s">
        <v>85</v>
      </c>
    </row>
    <row r="67" spans="1:10" ht="45">
      <c r="A67" t="str">
        <f t="shared" si="1"/>
        <v>2016-07-04</v>
      </c>
      <c r="B67" t="str">
        <f>"2300"</f>
        <v>2300</v>
      </c>
      <c r="C67" t="s">
        <v>185</v>
      </c>
      <c r="D67" t="s">
        <v>187</v>
      </c>
      <c r="E67" t="s">
        <v>11</v>
      </c>
      <c r="F67" t="s">
        <v>92</v>
      </c>
      <c r="G67" s="1" t="s">
        <v>186</v>
      </c>
      <c r="H67">
        <v>2011</v>
      </c>
      <c r="I67" t="s">
        <v>19</v>
      </c>
      <c r="J67" t="s">
        <v>26</v>
      </c>
    </row>
    <row r="68" spans="1:10" ht="45">
      <c r="A68" t="str">
        <f t="shared" si="1"/>
        <v>2016-07-04</v>
      </c>
      <c r="B68" t="str">
        <f>"2330"</f>
        <v>2330</v>
      </c>
      <c r="C68" t="s">
        <v>185</v>
      </c>
      <c r="D68" t="s">
        <v>188</v>
      </c>
      <c r="E68" t="s">
        <v>11</v>
      </c>
      <c r="G68" s="1" t="s">
        <v>186</v>
      </c>
      <c r="H68">
        <v>0</v>
      </c>
      <c r="I68" t="s">
        <v>19</v>
      </c>
      <c r="J68" t="s">
        <v>26</v>
      </c>
    </row>
    <row r="69" spans="1:10" ht="30">
      <c r="A69" t="str">
        <f aca="true" t="shared" si="2" ref="A69:A101">"2016-07-05"</f>
        <v>2016-07-05</v>
      </c>
      <c r="B69" t="str">
        <f>"0000"</f>
        <v>0000</v>
      </c>
      <c r="C69" t="s">
        <v>115</v>
      </c>
      <c r="E69" t="s">
        <v>55</v>
      </c>
      <c r="F69" t="s">
        <v>116</v>
      </c>
      <c r="G69" s="1" t="s">
        <v>117</v>
      </c>
      <c r="H69">
        <v>2012</v>
      </c>
      <c r="I69" t="s">
        <v>14</v>
      </c>
      <c r="J69" t="s">
        <v>119</v>
      </c>
    </row>
    <row r="70" spans="1:10" ht="45">
      <c r="A70" t="str">
        <f t="shared" si="2"/>
        <v>2016-07-05</v>
      </c>
      <c r="B70" t="str">
        <f>"0600"</f>
        <v>0600</v>
      </c>
      <c r="C70" t="s">
        <v>23</v>
      </c>
      <c r="D70" t="s">
        <v>25</v>
      </c>
      <c r="E70" t="s">
        <v>11</v>
      </c>
      <c r="G70" s="1" t="s">
        <v>24</v>
      </c>
      <c r="H70">
        <v>2005</v>
      </c>
      <c r="I70" t="s">
        <v>19</v>
      </c>
      <c r="J70" t="s">
        <v>26</v>
      </c>
    </row>
    <row r="71" spans="1:10" ht="45">
      <c r="A71" t="str">
        <f t="shared" si="2"/>
        <v>2016-07-05</v>
      </c>
      <c r="B71" t="str">
        <f>"0630"</f>
        <v>0630</v>
      </c>
      <c r="C71" t="s">
        <v>31</v>
      </c>
      <c r="E71" t="s">
        <v>11</v>
      </c>
      <c r="G71" s="1" t="s">
        <v>32</v>
      </c>
      <c r="H71">
        <v>2010</v>
      </c>
      <c r="I71" t="s">
        <v>19</v>
      </c>
      <c r="J71" t="s">
        <v>26</v>
      </c>
    </row>
    <row r="72" spans="1:10" ht="15">
      <c r="A72" t="str">
        <f t="shared" si="2"/>
        <v>2016-07-05</v>
      </c>
      <c r="B72" t="str">
        <f>"0700"</f>
        <v>0700</v>
      </c>
      <c r="C72" t="s">
        <v>122</v>
      </c>
      <c r="D72" t="s">
        <v>189</v>
      </c>
      <c r="E72" t="s">
        <v>11</v>
      </c>
      <c r="G72" s="1" t="s">
        <v>123</v>
      </c>
      <c r="H72">
        <v>2013</v>
      </c>
      <c r="I72" t="s">
        <v>14</v>
      </c>
      <c r="J72" t="s">
        <v>190</v>
      </c>
    </row>
    <row r="73" spans="1:10" ht="30">
      <c r="A73" t="str">
        <f t="shared" si="2"/>
        <v>2016-07-05</v>
      </c>
      <c r="B73" t="str">
        <f>"0730"</f>
        <v>0730</v>
      </c>
      <c r="C73" t="s">
        <v>37</v>
      </c>
      <c r="D73" t="s">
        <v>192</v>
      </c>
      <c r="E73" t="s">
        <v>11</v>
      </c>
      <c r="G73" s="1" t="s">
        <v>191</v>
      </c>
      <c r="H73">
        <v>2012</v>
      </c>
      <c r="I73" t="s">
        <v>14</v>
      </c>
      <c r="J73" t="s">
        <v>36</v>
      </c>
    </row>
    <row r="74" spans="1:10" ht="45">
      <c r="A74" t="str">
        <f t="shared" si="2"/>
        <v>2016-07-05</v>
      </c>
      <c r="B74" t="str">
        <f>"0800"</f>
        <v>0800</v>
      </c>
      <c r="C74" t="s">
        <v>33</v>
      </c>
      <c r="D74" t="s">
        <v>194</v>
      </c>
      <c r="E74" t="s">
        <v>11</v>
      </c>
      <c r="G74" s="1" t="s">
        <v>193</v>
      </c>
      <c r="H74">
        <v>0</v>
      </c>
      <c r="I74" t="s">
        <v>14</v>
      </c>
      <c r="J74" t="s">
        <v>30</v>
      </c>
    </row>
    <row r="75" spans="1:10" ht="45">
      <c r="A75" t="str">
        <f t="shared" si="2"/>
        <v>2016-07-05</v>
      </c>
      <c r="B75" t="str">
        <f>"0830"</f>
        <v>0830</v>
      </c>
      <c r="C75" t="s">
        <v>16</v>
      </c>
      <c r="D75" t="s">
        <v>195</v>
      </c>
      <c r="E75" t="s">
        <v>11</v>
      </c>
      <c r="G75" s="1" t="s">
        <v>17</v>
      </c>
      <c r="H75">
        <v>2002</v>
      </c>
      <c r="I75" t="s">
        <v>19</v>
      </c>
      <c r="J75" t="s">
        <v>20</v>
      </c>
    </row>
    <row r="76" spans="1:10" ht="45">
      <c r="A76" t="str">
        <f t="shared" si="2"/>
        <v>2016-07-05</v>
      </c>
      <c r="B76" t="str">
        <f>"0845"</f>
        <v>0845</v>
      </c>
      <c r="C76" t="s">
        <v>16</v>
      </c>
      <c r="D76" t="s">
        <v>196</v>
      </c>
      <c r="E76" t="s">
        <v>11</v>
      </c>
      <c r="G76" s="1" t="s">
        <v>17</v>
      </c>
      <c r="H76">
        <v>2002</v>
      </c>
      <c r="I76" t="s">
        <v>19</v>
      </c>
      <c r="J76" t="s">
        <v>22</v>
      </c>
    </row>
    <row r="77" spans="1:10" ht="45">
      <c r="A77" t="str">
        <f t="shared" si="2"/>
        <v>2016-07-05</v>
      </c>
      <c r="B77" t="str">
        <f>"0900"</f>
        <v>0900</v>
      </c>
      <c r="C77" t="s">
        <v>131</v>
      </c>
      <c r="E77" t="s">
        <v>55</v>
      </c>
      <c r="G77" s="1" t="s">
        <v>132</v>
      </c>
      <c r="H77">
        <v>2014</v>
      </c>
      <c r="I77" t="s">
        <v>19</v>
      </c>
      <c r="J77" t="s">
        <v>85</v>
      </c>
    </row>
    <row r="78" spans="1:10" ht="45">
      <c r="A78" t="str">
        <f t="shared" si="2"/>
        <v>2016-07-05</v>
      </c>
      <c r="B78" t="str">
        <f>"0930"</f>
        <v>0930</v>
      </c>
      <c r="C78" t="s">
        <v>133</v>
      </c>
      <c r="D78" t="s">
        <v>197</v>
      </c>
      <c r="E78" t="s">
        <v>55</v>
      </c>
      <c r="G78" s="1" t="s">
        <v>134</v>
      </c>
      <c r="H78">
        <v>1982</v>
      </c>
      <c r="I78" t="s">
        <v>136</v>
      </c>
      <c r="J78" t="s">
        <v>137</v>
      </c>
    </row>
    <row r="79" spans="1:10" ht="45">
      <c r="A79" t="str">
        <f t="shared" si="2"/>
        <v>2016-07-05</v>
      </c>
      <c r="B79" t="str">
        <f>"1000"</f>
        <v>1000</v>
      </c>
      <c r="C79" t="s">
        <v>198</v>
      </c>
      <c r="D79" t="s">
        <v>200</v>
      </c>
      <c r="E79" t="s">
        <v>11</v>
      </c>
      <c r="G79" s="1" t="s">
        <v>199</v>
      </c>
      <c r="H79">
        <v>2013</v>
      </c>
      <c r="I79" t="s">
        <v>14</v>
      </c>
      <c r="J79" t="s">
        <v>15</v>
      </c>
    </row>
    <row r="80" spans="1:10" ht="45">
      <c r="A80" t="str">
        <f t="shared" si="2"/>
        <v>2016-07-05</v>
      </c>
      <c r="B80" t="str">
        <f>"1100"</f>
        <v>1100</v>
      </c>
      <c r="C80" t="s">
        <v>165</v>
      </c>
      <c r="E80" t="s">
        <v>55</v>
      </c>
      <c r="G80" s="1" t="s">
        <v>166</v>
      </c>
      <c r="H80">
        <v>2004</v>
      </c>
      <c r="I80" t="s">
        <v>81</v>
      </c>
      <c r="J80" t="s">
        <v>97</v>
      </c>
    </row>
    <row r="81" spans="1:10" ht="45">
      <c r="A81" t="str">
        <f t="shared" si="2"/>
        <v>2016-07-05</v>
      </c>
      <c r="B81" t="str">
        <f>"1130"</f>
        <v>1130</v>
      </c>
      <c r="C81" t="s">
        <v>173</v>
      </c>
      <c r="E81" t="s">
        <v>55</v>
      </c>
      <c r="G81" s="1" t="s">
        <v>174</v>
      </c>
      <c r="H81">
        <v>0</v>
      </c>
      <c r="I81" t="s">
        <v>14</v>
      </c>
      <c r="J81" t="s">
        <v>97</v>
      </c>
    </row>
    <row r="82" spans="1:10" ht="60">
      <c r="A82" t="str">
        <f t="shared" si="2"/>
        <v>2016-07-05</v>
      </c>
      <c r="B82" t="str">
        <f>"1200"</f>
        <v>1200</v>
      </c>
      <c r="C82" t="s">
        <v>111</v>
      </c>
      <c r="D82" t="s">
        <v>114</v>
      </c>
      <c r="E82" t="s">
        <v>55</v>
      </c>
      <c r="F82" t="s">
        <v>112</v>
      </c>
      <c r="G82" s="1" t="s">
        <v>113</v>
      </c>
      <c r="H82">
        <v>2011</v>
      </c>
      <c r="I82" t="s">
        <v>14</v>
      </c>
      <c r="J82" t="s">
        <v>97</v>
      </c>
    </row>
    <row r="83" spans="1:10" ht="45">
      <c r="A83" t="str">
        <f t="shared" si="2"/>
        <v>2016-07-05</v>
      </c>
      <c r="B83" t="str">
        <f>"1230"</f>
        <v>1230</v>
      </c>
      <c r="C83" t="s">
        <v>201</v>
      </c>
      <c r="D83" t="s">
        <v>13</v>
      </c>
      <c r="E83" t="s">
        <v>55</v>
      </c>
      <c r="G83" s="1" t="s">
        <v>202</v>
      </c>
      <c r="H83">
        <v>1980</v>
      </c>
      <c r="I83" t="s">
        <v>14</v>
      </c>
      <c r="J83" t="s">
        <v>203</v>
      </c>
    </row>
    <row r="84" spans="1:10" ht="45">
      <c r="A84" t="str">
        <f t="shared" si="2"/>
        <v>2016-07-05</v>
      </c>
      <c r="B84" t="str">
        <f>"1400"</f>
        <v>1400</v>
      </c>
      <c r="C84" t="s">
        <v>158</v>
      </c>
      <c r="D84" t="s">
        <v>160</v>
      </c>
      <c r="G84" s="1" t="s">
        <v>159</v>
      </c>
      <c r="H84">
        <v>2016</v>
      </c>
      <c r="I84" t="s">
        <v>14</v>
      </c>
      <c r="J84" t="s">
        <v>161</v>
      </c>
    </row>
    <row r="85" spans="1:10" ht="45">
      <c r="A85" t="str">
        <f t="shared" si="2"/>
        <v>2016-07-05</v>
      </c>
      <c r="B85" t="str">
        <f>"1420"</f>
        <v>1420</v>
      </c>
      <c r="C85" t="s">
        <v>58</v>
      </c>
      <c r="D85" t="s">
        <v>60</v>
      </c>
      <c r="E85" t="s">
        <v>55</v>
      </c>
      <c r="G85" s="1" t="s">
        <v>59</v>
      </c>
      <c r="H85">
        <v>2014</v>
      </c>
      <c r="I85" t="s">
        <v>14</v>
      </c>
      <c r="J85" t="s">
        <v>61</v>
      </c>
    </row>
    <row r="86" spans="1:10" ht="30">
      <c r="A86" t="str">
        <f t="shared" si="2"/>
        <v>2016-07-05</v>
      </c>
      <c r="B86" t="str">
        <f>"1425"</f>
        <v>1425</v>
      </c>
      <c r="C86" t="s">
        <v>54</v>
      </c>
      <c r="E86" t="s">
        <v>11</v>
      </c>
      <c r="G86" s="1" t="s">
        <v>204</v>
      </c>
      <c r="H86">
        <v>2015</v>
      </c>
      <c r="I86" t="s">
        <v>14</v>
      </c>
      <c r="J86" t="s">
        <v>57</v>
      </c>
    </row>
    <row r="87" spans="1:10" ht="45">
      <c r="A87" t="str">
        <f t="shared" si="2"/>
        <v>2016-07-05</v>
      </c>
      <c r="B87" t="str">
        <f>"1430"</f>
        <v>1430</v>
      </c>
      <c r="C87" t="s">
        <v>33</v>
      </c>
      <c r="D87" t="s">
        <v>206</v>
      </c>
      <c r="E87" t="s">
        <v>11</v>
      </c>
      <c r="G87" s="1" t="s">
        <v>205</v>
      </c>
      <c r="H87">
        <v>0</v>
      </c>
      <c r="I87" t="s">
        <v>14</v>
      </c>
      <c r="J87" t="s">
        <v>97</v>
      </c>
    </row>
    <row r="88" spans="1:10" ht="30">
      <c r="A88" t="str">
        <f t="shared" si="2"/>
        <v>2016-07-05</v>
      </c>
      <c r="B88" t="str">
        <f>"1500"</f>
        <v>1500</v>
      </c>
      <c r="C88" t="s">
        <v>144</v>
      </c>
      <c r="E88" t="s">
        <v>11</v>
      </c>
      <c r="G88" s="1" t="s">
        <v>145</v>
      </c>
      <c r="H88">
        <v>2007</v>
      </c>
      <c r="I88" t="s">
        <v>14</v>
      </c>
      <c r="J88" t="s">
        <v>151</v>
      </c>
    </row>
    <row r="89" spans="1:10" ht="30">
      <c r="A89" t="str">
        <f t="shared" si="2"/>
        <v>2016-07-05</v>
      </c>
      <c r="B89" t="str">
        <f>"1530"</f>
        <v>1530</v>
      </c>
      <c r="C89" t="s">
        <v>37</v>
      </c>
      <c r="D89" t="s">
        <v>192</v>
      </c>
      <c r="E89" t="s">
        <v>11</v>
      </c>
      <c r="G89" s="1" t="s">
        <v>191</v>
      </c>
      <c r="H89">
        <v>2012</v>
      </c>
      <c r="I89" t="s">
        <v>14</v>
      </c>
      <c r="J89" t="s">
        <v>36</v>
      </c>
    </row>
    <row r="90" spans="1:10" ht="30">
      <c r="A90" t="str">
        <f t="shared" si="2"/>
        <v>2016-07-05</v>
      </c>
      <c r="B90" t="str">
        <f>"1600"</f>
        <v>1600</v>
      </c>
      <c r="C90" t="s">
        <v>146</v>
      </c>
      <c r="D90" t="s">
        <v>208</v>
      </c>
      <c r="E90" t="s">
        <v>55</v>
      </c>
      <c r="F90" t="s">
        <v>207</v>
      </c>
      <c r="G90" s="1" t="s">
        <v>147</v>
      </c>
      <c r="H90">
        <v>2014</v>
      </c>
      <c r="I90" t="s">
        <v>14</v>
      </c>
      <c r="J90" t="s">
        <v>26</v>
      </c>
    </row>
    <row r="91" spans="1:10" ht="45">
      <c r="A91" t="str">
        <f t="shared" si="2"/>
        <v>2016-07-05</v>
      </c>
      <c r="B91" t="str">
        <f>"1630"</f>
        <v>1630</v>
      </c>
      <c r="C91" t="s">
        <v>131</v>
      </c>
      <c r="E91" t="s">
        <v>55</v>
      </c>
      <c r="G91" s="1" t="s">
        <v>132</v>
      </c>
      <c r="H91">
        <v>2014</v>
      </c>
      <c r="I91" t="s">
        <v>19</v>
      </c>
      <c r="J91" t="s">
        <v>85</v>
      </c>
    </row>
    <row r="92" spans="1:10" ht="45">
      <c r="A92" t="str">
        <f t="shared" si="2"/>
        <v>2016-07-05</v>
      </c>
      <c r="B92" t="str">
        <f>"1700"</f>
        <v>1700</v>
      </c>
      <c r="C92" t="s">
        <v>133</v>
      </c>
      <c r="D92" t="s">
        <v>197</v>
      </c>
      <c r="E92" t="s">
        <v>55</v>
      </c>
      <c r="G92" s="1" t="s">
        <v>134</v>
      </c>
      <c r="H92">
        <v>1982</v>
      </c>
      <c r="I92" t="s">
        <v>136</v>
      </c>
      <c r="J92" t="s">
        <v>137</v>
      </c>
    </row>
    <row r="93" spans="1:10" ht="45">
      <c r="A93" t="str">
        <f t="shared" si="2"/>
        <v>2016-07-05</v>
      </c>
      <c r="B93" t="str">
        <f>"1730"</f>
        <v>1730</v>
      </c>
      <c r="C93" t="s">
        <v>209</v>
      </c>
      <c r="E93" t="s">
        <v>55</v>
      </c>
      <c r="G93" s="1" t="s">
        <v>210</v>
      </c>
      <c r="H93">
        <v>0</v>
      </c>
      <c r="I93" t="s">
        <v>19</v>
      </c>
      <c r="J93" t="s">
        <v>30</v>
      </c>
    </row>
    <row r="94" spans="1:10" ht="60">
      <c r="A94" t="str">
        <f t="shared" si="2"/>
        <v>2016-07-05</v>
      </c>
      <c r="B94" t="str">
        <f>"1800"</f>
        <v>1800</v>
      </c>
      <c r="C94" t="s">
        <v>211</v>
      </c>
      <c r="E94" t="s">
        <v>11</v>
      </c>
      <c r="G94" s="1" t="s">
        <v>212</v>
      </c>
      <c r="H94">
        <v>0</v>
      </c>
      <c r="I94" t="s">
        <v>14</v>
      </c>
      <c r="J94" t="s">
        <v>97</v>
      </c>
    </row>
    <row r="95" spans="1:10" ht="45">
      <c r="A95" t="str">
        <f t="shared" si="2"/>
        <v>2016-07-05</v>
      </c>
      <c r="B95" t="str">
        <f>"1830"</f>
        <v>1830</v>
      </c>
      <c r="C95" t="s">
        <v>155</v>
      </c>
      <c r="D95" t="s">
        <v>213</v>
      </c>
      <c r="E95" t="s">
        <v>11</v>
      </c>
      <c r="G95" s="1" t="s">
        <v>156</v>
      </c>
      <c r="H95">
        <v>0</v>
      </c>
      <c r="I95" t="s">
        <v>19</v>
      </c>
      <c r="J95" t="s">
        <v>26</v>
      </c>
    </row>
    <row r="96" spans="1:10" ht="45">
      <c r="A96" t="str">
        <f t="shared" si="2"/>
        <v>2016-07-05</v>
      </c>
      <c r="B96" t="str">
        <f>"1900"</f>
        <v>1900</v>
      </c>
      <c r="C96" t="s">
        <v>158</v>
      </c>
      <c r="D96" t="s">
        <v>214</v>
      </c>
      <c r="G96" s="1" t="s">
        <v>159</v>
      </c>
      <c r="H96">
        <v>2016</v>
      </c>
      <c r="I96" t="s">
        <v>14</v>
      </c>
      <c r="J96" t="s">
        <v>161</v>
      </c>
    </row>
    <row r="97" spans="1:10" ht="45">
      <c r="A97" t="str">
        <f t="shared" si="2"/>
        <v>2016-07-05</v>
      </c>
      <c r="B97" t="str">
        <f>"1920"</f>
        <v>1920</v>
      </c>
      <c r="C97" t="s">
        <v>162</v>
      </c>
      <c r="E97" t="s">
        <v>43</v>
      </c>
      <c r="G97" s="1" t="s">
        <v>163</v>
      </c>
      <c r="H97">
        <v>2016</v>
      </c>
      <c r="I97" t="s">
        <v>14</v>
      </c>
      <c r="J97" t="s">
        <v>164</v>
      </c>
    </row>
    <row r="98" spans="1:10" ht="60">
      <c r="A98" t="str">
        <f t="shared" si="2"/>
        <v>2016-07-05</v>
      </c>
      <c r="B98" t="str">
        <f>"1930"</f>
        <v>1930</v>
      </c>
      <c r="C98" t="s">
        <v>215</v>
      </c>
      <c r="E98" t="s">
        <v>43</v>
      </c>
      <c r="G98" s="1" t="s">
        <v>216</v>
      </c>
      <c r="H98">
        <v>2016</v>
      </c>
      <c r="I98" t="s">
        <v>14</v>
      </c>
      <c r="J98" t="s">
        <v>217</v>
      </c>
    </row>
    <row r="99" spans="1:10" ht="30">
      <c r="A99" t="str">
        <f t="shared" si="2"/>
        <v>2016-07-05</v>
      </c>
      <c r="B99" t="str">
        <f>"2100"</f>
        <v>2100</v>
      </c>
      <c r="C99" t="s">
        <v>218</v>
      </c>
      <c r="E99" t="s">
        <v>55</v>
      </c>
      <c r="F99" t="s">
        <v>112</v>
      </c>
      <c r="G99" s="1" t="s">
        <v>219</v>
      </c>
      <c r="H99">
        <v>2013</v>
      </c>
      <c r="I99" t="s">
        <v>19</v>
      </c>
      <c r="J99" t="s">
        <v>26</v>
      </c>
    </row>
    <row r="100" spans="1:10" ht="30">
      <c r="A100" t="str">
        <f t="shared" si="2"/>
        <v>2016-07-05</v>
      </c>
      <c r="B100" t="str">
        <f>"2130"</f>
        <v>2130</v>
      </c>
      <c r="C100" t="s">
        <v>221</v>
      </c>
      <c r="E100" t="s">
        <v>43</v>
      </c>
      <c r="G100" s="1" t="s">
        <v>222</v>
      </c>
      <c r="H100">
        <v>2016</v>
      </c>
      <c r="I100" t="s">
        <v>14</v>
      </c>
      <c r="J100" t="s">
        <v>223</v>
      </c>
    </row>
    <row r="101" spans="1:10" ht="45">
      <c r="A101" t="str">
        <f t="shared" si="2"/>
        <v>2016-07-05</v>
      </c>
      <c r="B101" t="str">
        <f>"2330"</f>
        <v>2330</v>
      </c>
      <c r="C101" t="s">
        <v>224</v>
      </c>
      <c r="D101" t="s">
        <v>226</v>
      </c>
      <c r="E101" t="s">
        <v>11</v>
      </c>
      <c r="G101" s="1" t="s">
        <v>225</v>
      </c>
      <c r="H101">
        <v>2012</v>
      </c>
      <c r="I101" t="s">
        <v>14</v>
      </c>
      <c r="J101" t="s">
        <v>36</v>
      </c>
    </row>
    <row r="102" spans="1:10" ht="60">
      <c r="A102" t="str">
        <f aca="true" t="shared" si="3" ref="A102:A141">"2016-07-06"</f>
        <v>2016-07-06</v>
      </c>
      <c r="B102" t="str">
        <f>"0000"</f>
        <v>0000</v>
      </c>
      <c r="C102" t="s">
        <v>215</v>
      </c>
      <c r="E102" t="s">
        <v>43</v>
      </c>
      <c r="G102" s="1" t="s">
        <v>216</v>
      </c>
      <c r="H102">
        <v>2016</v>
      </c>
      <c r="I102" t="s">
        <v>14</v>
      </c>
      <c r="J102" t="s">
        <v>217</v>
      </c>
    </row>
    <row r="103" spans="1:10" ht="60">
      <c r="A103" t="str">
        <f t="shared" si="3"/>
        <v>2016-07-06</v>
      </c>
      <c r="B103" t="str">
        <f>"0130"</f>
        <v>0130</v>
      </c>
      <c r="C103" t="s">
        <v>211</v>
      </c>
      <c r="E103" t="s">
        <v>11</v>
      </c>
      <c r="G103" s="1" t="s">
        <v>212</v>
      </c>
      <c r="H103">
        <v>0</v>
      </c>
      <c r="I103" t="s">
        <v>14</v>
      </c>
      <c r="J103" t="s">
        <v>97</v>
      </c>
    </row>
    <row r="104" spans="1:10" ht="45">
      <c r="A104" t="str">
        <f t="shared" si="3"/>
        <v>2016-07-06</v>
      </c>
      <c r="B104" t="str">
        <f>"0200"</f>
        <v>0200</v>
      </c>
      <c r="C104" t="s">
        <v>198</v>
      </c>
      <c r="D104" t="s">
        <v>200</v>
      </c>
      <c r="E104" t="s">
        <v>11</v>
      </c>
      <c r="G104" s="1" t="s">
        <v>199</v>
      </c>
      <c r="H104">
        <v>2013</v>
      </c>
      <c r="I104" t="s">
        <v>14</v>
      </c>
      <c r="J104" t="s">
        <v>15</v>
      </c>
    </row>
    <row r="105" spans="1:10" ht="45">
      <c r="A105" t="str">
        <f t="shared" si="3"/>
        <v>2016-07-06</v>
      </c>
      <c r="B105" t="str">
        <f>"0300"</f>
        <v>0300</v>
      </c>
      <c r="C105" t="s">
        <v>227</v>
      </c>
      <c r="D105" t="s">
        <v>229</v>
      </c>
      <c r="E105" t="s">
        <v>176</v>
      </c>
      <c r="F105" t="s">
        <v>99</v>
      </c>
      <c r="G105" s="1" t="s">
        <v>228</v>
      </c>
      <c r="H105">
        <v>2012</v>
      </c>
      <c r="I105" t="s">
        <v>19</v>
      </c>
      <c r="J105" t="s">
        <v>230</v>
      </c>
    </row>
    <row r="106" spans="1:10" ht="45">
      <c r="A106" t="str">
        <f t="shared" si="3"/>
        <v>2016-07-06</v>
      </c>
      <c r="B106" t="str">
        <f>"0400"</f>
        <v>0400</v>
      </c>
      <c r="C106" t="s">
        <v>227</v>
      </c>
      <c r="D106" t="s">
        <v>233</v>
      </c>
      <c r="E106" t="s">
        <v>176</v>
      </c>
      <c r="F106" t="s">
        <v>231</v>
      </c>
      <c r="G106" s="1" t="s">
        <v>232</v>
      </c>
      <c r="H106">
        <v>2012</v>
      </c>
      <c r="I106" t="s">
        <v>19</v>
      </c>
      <c r="J106" t="s">
        <v>230</v>
      </c>
    </row>
    <row r="107" spans="1:10" ht="45">
      <c r="A107" t="str">
        <f t="shared" si="3"/>
        <v>2016-07-06</v>
      </c>
      <c r="B107" t="str">
        <f>"0500"</f>
        <v>0500</v>
      </c>
      <c r="C107" t="s">
        <v>234</v>
      </c>
      <c r="E107" t="s">
        <v>55</v>
      </c>
      <c r="G107" s="1" t="s">
        <v>235</v>
      </c>
      <c r="H107">
        <v>0</v>
      </c>
      <c r="I107" t="s">
        <v>14</v>
      </c>
      <c r="J107" t="s">
        <v>120</v>
      </c>
    </row>
    <row r="108" spans="1:10" ht="45">
      <c r="A108" t="str">
        <f t="shared" si="3"/>
        <v>2016-07-06</v>
      </c>
      <c r="B108" t="str">
        <f>"0600"</f>
        <v>0600</v>
      </c>
      <c r="C108" t="s">
        <v>23</v>
      </c>
      <c r="D108" t="s">
        <v>236</v>
      </c>
      <c r="E108" t="s">
        <v>11</v>
      </c>
      <c r="G108" s="1" t="s">
        <v>24</v>
      </c>
      <c r="H108">
        <v>2005</v>
      </c>
      <c r="I108" t="s">
        <v>19</v>
      </c>
      <c r="J108" t="s">
        <v>26</v>
      </c>
    </row>
    <row r="109" spans="1:10" ht="45">
      <c r="A109" t="str">
        <f t="shared" si="3"/>
        <v>2016-07-06</v>
      </c>
      <c r="B109" t="str">
        <f>"0630"</f>
        <v>0630</v>
      </c>
      <c r="C109" t="s">
        <v>31</v>
      </c>
      <c r="E109" t="s">
        <v>11</v>
      </c>
      <c r="G109" s="1" t="s">
        <v>32</v>
      </c>
      <c r="H109">
        <v>2010</v>
      </c>
      <c r="I109" t="s">
        <v>19</v>
      </c>
      <c r="J109" t="s">
        <v>26</v>
      </c>
    </row>
    <row r="110" spans="1:10" ht="15">
      <c r="A110" t="str">
        <f t="shared" si="3"/>
        <v>2016-07-06</v>
      </c>
      <c r="B110" t="str">
        <f>"0700"</f>
        <v>0700</v>
      </c>
      <c r="C110" t="s">
        <v>122</v>
      </c>
      <c r="D110" t="s">
        <v>237</v>
      </c>
      <c r="E110" t="s">
        <v>11</v>
      </c>
      <c r="G110" s="1" t="s">
        <v>123</v>
      </c>
      <c r="H110">
        <v>2013</v>
      </c>
      <c r="I110" t="s">
        <v>14</v>
      </c>
      <c r="J110" t="s">
        <v>190</v>
      </c>
    </row>
    <row r="111" spans="1:10" ht="45">
      <c r="A111" t="str">
        <f t="shared" si="3"/>
        <v>2016-07-06</v>
      </c>
      <c r="B111" t="str">
        <f>"0730"</f>
        <v>0730</v>
      </c>
      <c r="C111" t="s">
        <v>37</v>
      </c>
      <c r="D111" t="s">
        <v>239</v>
      </c>
      <c r="E111" t="s">
        <v>11</v>
      </c>
      <c r="G111" s="1" t="s">
        <v>238</v>
      </c>
      <c r="H111">
        <v>2012</v>
      </c>
      <c r="I111" t="s">
        <v>14</v>
      </c>
      <c r="J111" t="s">
        <v>40</v>
      </c>
    </row>
    <row r="112" spans="1:10" ht="45">
      <c r="A112" t="str">
        <f t="shared" si="3"/>
        <v>2016-07-06</v>
      </c>
      <c r="B112" t="str">
        <f>"0800"</f>
        <v>0800</v>
      </c>
      <c r="C112" t="s">
        <v>33</v>
      </c>
      <c r="D112" t="s">
        <v>241</v>
      </c>
      <c r="E112" t="s">
        <v>11</v>
      </c>
      <c r="G112" s="1" t="s">
        <v>240</v>
      </c>
      <c r="H112">
        <v>0</v>
      </c>
      <c r="I112" t="s">
        <v>14</v>
      </c>
      <c r="J112" t="s">
        <v>30</v>
      </c>
    </row>
    <row r="113" spans="1:10" ht="45">
      <c r="A113" t="str">
        <f t="shared" si="3"/>
        <v>2016-07-06</v>
      </c>
      <c r="B113" t="str">
        <f>"0830"</f>
        <v>0830</v>
      </c>
      <c r="C113" t="s">
        <v>16</v>
      </c>
      <c r="D113" t="s">
        <v>242</v>
      </c>
      <c r="E113" t="s">
        <v>11</v>
      </c>
      <c r="G113" s="1" t="s">
        <v>17</v>
      </c>
      <c r="H113">
        <v>2002</v>
      </c>
      <c r="I113" t="s">
        <v>19</v>
      </c>
      <c r="J113" t="s">
        <v>20</v>
      </c>
    </row>
    <row r="114" spans="1:10" ht="45">
      <c r="A114" t="str">
        <f t="shared" si="3"/>
        <v>2016-07-06</v>
      </c>
      <c r="B114" t="str">
        <f>"0845"</f>
        <v>0845</v>
      </c>
      <c r="C114" t="s">
        <v>16</v>
      </c>
      <c r="D114" t="s">
        <v>243</v>
      </c>
      <c r="E114" t="s">
        <v>11</v>
      </c>
      <c r="G114" s="1" t="s">
        <v>17</v>
      </c>
      <c r="H114">
        <v>2002</v>
      </c>
      <c r="I114" t="s">
        <v>19</v>
      </c>
      <c r="J114" t="s">
        <v>22</v>
      </c>
    </row>
    <row r="115" spans="1:10" ht="45">
      <c r="A115" t="str">
        <f t="shared" si="3"/>
        <v>2016-07-06</v>
      </c>
      <c r="B115" t="str">
        <f>"0900"</f>
        <v>0900</v>
      </c>
      <c r="C115" t="s">
        <v>131</v>
      </c>
      <c r="E115" t="s">
        <v>55</v>
      </c>
      <c r="G115" s="1" t="s">
        <v>132</v>
      </c>
      <c r="H115">
        <v>2014</v>
      </c>
      <c r="I115" t="s">
        <v>19</v>
      </c>
      <c r="J115" t="s">
        <v>85</v>
      </c>
    </row>
    <row r="116" spans="1:10" ht="45">
      <c r="A116" t="str">
        <f t="shared" si="3"/>
        <v>2016-07-06</v>
      </c>
      <c r="B116" t="str">
        <f>"0930"</f>
        <v>0930</v>
      </c>
      <c r="C116" t="s">
        <v>133</v>
      </c>
      <c r="D116" t="s">
        <v>244</v>
      </c>
      <c r="E116" t="s">
        <v>55</v>
      </c>
      <c r="G116" s="1" t="s">
        <v>134</v>
      </c>
      <c r="H116">
        <v>1982</v>
      </c>
      <c r="I116" t="s">
        <v>136</v>
      </c>
      <c r="J116" t="s">
        <v>137</v>
      </c>
    </row>
    <row r="117" spans="1:10" ht="45">
      <c r="A117" t="str">
        <f t="shared" si="3"/>
        <v>2016-07-06</v>
      </c>
      <c r="B117" t="str">
        <f>"1000"</f>
        <v>1000</v>
      </c>
      <c r="C117" t="s">
        <v>224</v>
      </c>
      <c r="D117" t="s">
        <v>226</v>
      </c>
      <c r="E117" t="s">
        <v>11</v>
      </c>
      <c r="G117" s="1" t="s">
        <v>225</v>
      </c>
      <c r="H117">
        <v>2012</v>
      </c>
      <c r="I117" t="s">
        <v>14</v>
      </c>
      <c r="J117" t="s">
        <v>36</v>
      </c>
    </row>
    <row r="118" spans="1:10" ht="45">
      <c r="A118" t="str">
        <f t="shared" si="3"/>
        <v>2016-07-06</v>
      </c>
      <c r="B118" t="str">
        <f>"1030"</f>
        <v>1030</v>
      </c>
      <c r="C118" t="s">
        <v>158</v>
      </c>
      <c r="D118" t="s">
        <v>214</v>
      </c>
      <c r="G118" s="1" t="s">
        <v>159</v>
      </c>
      <c r="H118">
        <v>2016</v>
      </c>
      <c r="I118" t="s">
        <v>14</v>
      </c>
      <c r="J118" t="s">
        <v>161</v>
      </c>
    </row>
    <row r="119" spans="1:10" ht="45">
      <c r="A119" t="str">
        <f t="shared" si="3"/>
        <v>2016-07-06</v>
      </c>
      <c r="B119" t="str">
        <f>"1050"</f>
        <v>1050</v>
      </c>
      <c r="C119" t="s">
        <v>58</v>
      </c>
      <c r="D119" t="s">
        <v>246</v>
      </c>
      <c r="E119" t="s">
        <v>55</v>
      </c>
      <c r="G119" s="1" t="s">
        <v>245</v>
      </c>
      <c r="H119">
        <v>2014</v>
      </c>
      <c r="I119" t="s">
        <v>14</v>
      </c>
      <c r="J119" t="s">
        <v>61</v>
      </c>
    </row>
    <row r="120" spans="1:10" ht="45">
      <c r="A120" t="str">
        <f t="shared" si="3"/>
        <v>2016-07-06</v>
      </c>
      <c r="B120" t="str">
        <f>"1055"</f>
        <v>1055</v>
      </c>
      <c r="C120" t="s">
        <v>54</v>
      </c>
      <c r="E120" t="s">
        <v>11</v>
      </c>
      <c r="G120" s="1" t="s">
        <v>247</v>
      </c>
      <c r="H120">
        <v>2015</v>
      </c>
      <c r="I120" t="s">
        <v>14</v>
      </c>
      <c r="J120" t="s">
        <v>57</v>
      </c>
    </row>
    <row r="121" spans="1:10" ht="30">
      <c r="A121" t="str">
        <f t="shared" si="3"/>
        <v>2016-07-06</v>
      </c>
      <c r="B121" t="str">
        <f>"1100"</f>
        <v>1100</v>
      </c>
      <c r="C121" t="s">
        <v>221</v>
      </c>
      <c r="E121" t="s">
        <v>43</v>
      </c>
      <c r="G121" s="1" t="s">
        <v>222</v>
      </c>
      <c r="H121">
        <v>2016</v>
      </c>
      <c r="I121" t="s">
        <v>14</v>
      </c>
      <c r="J121" t="s">
        <v>223</v>
      </c>
    </row>
    <row r="122" spans="1:10" ht="60">
      <c r="A122" t="str">
        <f t="shared" si="3"/>
        <v>2016-07-06</v>
      </c>
      <c r="B122" t="str">
        <f>"1300"</f>
        <v>1300</v>
      </c>
      <c r="C122" t="s">
        <v>215</v>
      </c>
      <c r="E122" t="s">
        <v>43</v>
      </c>
      <c r="G122" s="1" t="s">
        <v>216</v>
      </c>
      <c r="H122">
        <v>2016</v>
      </c>
      <c r="I122" t="s">
        <v>14</v>
      </c>
      <c r="J122" t="s">
        <v>217</v>
      </c>
    </row>
    <row r="123" spans="1:10" ht="45">
      <c r="A123" t="str">
        <f t="shared" si="3"/>
        <v>2016-07-06</v>
      </c>
      <c r="B123" t="str">
        <f>"1430"</f>
        <v>1430</v>
      </c>
      <c r="C123" t="s">
        <v>33</v>
      </c>
      <c r="D123" t="s">
        <v>249</v>
      </c>
      <c r="E123" t="s">
        <v>11</v>
      </c>
      <c r="G123" s="1" t="s">
        <v>248</v>
      </c>
      <c r="H123">
        <v>0</v>
      </c>
      <c r="I123" t="s">
        <v>14</v>
      </c>
      <c r="J123" t="s">
        <v>97</v>
      </c>
    </row>
    <row r="124" spans="1:10" ht="30">
      <c r="A124" t="str">
        <f t="shared" si="3"/>
        <v>2016-07-06</v>
      </c>
      <c r="B124" t="str">
        <f>"1500"</f>
        <v>1500</v>
      </c>
      <c r="C124" t="s">
        <v>144</v>
      </c>
      <c r="E124" t="s">
        <v>11</v>
      </c>
      <c r="G124" s="1" t="s">
        <v>145</v>
      </c>
      <c r="H124">
        <v>2007</v>
      </c>
      <c r="I124" t="s">
        <v>14</v>
      </c>
      <c r="J124" t="s">
        <v>85</v>
      </c>
    </row>
    <row r="125" spans="1:10" ht="45">
      <c r="A125" t="str">
        <f t="shared" si="3"/>
        <v>2016-07-06</v>
      </c>
      <c r="B125" t="str">
        <f>"1530"</f>
        <v>1530</v>
      </c>
      <c r="C125" t="s">
        <v>37</v>
      </c>
      <c r="D125" t="s">
        <v>239</v>
      </c>
      <c r="E125" t="s">
        <v>11</v>
      </c>
      <c r="G125" s="1" t="s">
        <v>238</v>
      </c>
      <c r="H125">
        <v>2012</v>
      </c>
      <c r="I125" t="s">
        <v>14</v>
      </c>
      <c r="J125" t="s">
        <v>40</v>
      </c>
    </row>
    <row r="126" spans="1:10" ht="30">
      <c r="A126" t="str">
        <f t="shared" si="3"/>
        <v>2016-07-06</v>
      </c>
      <c r="B126" t="str">
        <f>"1600"</f>
        <v>1600</v>
      </c>
      <c r="C126" t="s">
        <v>146</v>
      </c>
      <c r="D126" t="s">
        <v>250</v>
      </c>
      <c r="E126" t="s">
        <v>11</v>
      </c>
      <c r="G126" s="1" t="s">
        <v>147</v>
      </c>
      <c r="H126">
        <v>2014</v>
      </c>
      <c r="I126" t="s">
        <v>14</v>
      </c>
      <c r="J126" t="s">
        <v>26</v>
      </c>
    </row>
    <row r="127" spans="1:10" ht="45">
      <c r="A127" t="str">
        <f t="shared" si="3"/>
        <v>2016-07-06</v>
      </c>
      <c r="B127" t="str">
        <f>"1630"</f>
        <v>1630</v>
      </c>
      <c r="C127" t="s">
        <v>131</v>
      </c>
      <c r="E127" t="s">
        <v>55</v>
      </c>
      <c r="G127" s="1" t="s">
        <v>132</v>
      </c>
      <c r="H127">
        <v>2014</v>
      </c>
      <c r="I127" t="s">
        <v>19</v>
      </c>
      <c r="J127" t="s">
        <v>85</v>
      </c>
    </row>
    <row r="128" spans="1:10" ht="45">
      <c r="A128" t="str">
        <f t="shared" si="3"/>
        <v>2016-07-06</v>
      </c>
      <c r="B128" t="str">
        <f>"1700"</f>
        <v>1700</v>
      </c>
      <c r="C128" t="s">
        <v>133</v>
      </c>
      <c r="D128" t="s">
        <v>244</v>
      </c>
      <c r="E128" t="s">
        <v>55</v>
      </c>
      <c r="G128" s="1" t="s">
        <v>134</v>
      </c>
      <c r="H128">
        <v>1982</v>
      </c>
      <c r="I128" t="s">
        <v>136</v>
      </c>
      <c r="J128" t="s">
        <v>137</v>
      </c>
    </row>
    <row r="129" spans="1:10" ht="45">
      <c r="A129" t="str">
        <f t="shared" si="3"/>
        <v>2016-07-06</v>
      </c>
      <c r="B129" t="str">
        <f>"1730"</f>
        <v>1730</v>
      </c>
      <c r="C129" t="s">
        <v>149</v>
      </c>
      <c r="E129" t="s">
        <v>11</v>
      </c>
      <c r="G129" s="1" t="s">
        <v>150</v>
      </c>
      <c r="H129">
        <v>0</v>
      </c>
      <c r="I129" t="s">
        <v>19</v>
      </c>
      <c r="J129" t="s">
        <v>151</v>
      </c>
    </row>
    <row r="130" spans="1:10" ht="45">
      <c r="A130" t="str">
        <f t="shared" si="3"/>
        <v>2016-07-06</v>
      </c>
      <c r="B130" t="str">
        <f>"1800"</f>
        <v>1800</v>
      </c>
      <c r="C130" t="s">
        <v>152</v>
      </c>
      <c r="D130" t="s">
        <v>251</v>
      </c>
      <c r="E130" t="s">
        <v>55</v>
      </c>
      <c r="G130" s="1" t="s">
        <v>153</v>
      </c>
      <c r="H130">
        <v>0</v>
      </c>
      <c r="I130" t="s">
        <v>81</v>
      </c>
      <c r="J130" t="s">
        <v>36</v>
      </c>
    </row>
    <row r="131" spans="1:10" ht="45">
      <c r="A131" t="str">
        <f t="shared" si="3"/>
        <v>2016-07-06</v>
      </c>
      <c r="B131" t="str">
        <f>"1830"</f>
        <v>1830</v>
      </c>
      <c r="C131" t="s">
        <v>155</v>
      </c>
      <c r="D131" t="s">
        <v>252</v>
      </c>
      <c r="E131" t="s">
        <v>55</v>
      </c>
      <c r="G131" s="1" t="s">
        <v>156</v>
      </c>
      <c r="H131">
        <v>0</v>
      </c>
      <c r="I131" t="s">
        <v>19</v>
      </c>
      <c r="J131" t="s">
        <v>26</v>
      </c>
    </row>
    <row r="132" spans="1:10" ht="45">
      <c r="A132" t="str">
        <f t="shared" si="3"/>
        <v>2016-07-06</v>
      </c>
      <c r="B132" t="str">
        <f>"1900"</f>
        <v>1900</v>
      </c>
      <c r="C132" t="s">
        <v>158</v>
      </c>
      <c r="D132" t="s">
        <v>253</v>
      </c>
      <c r="G132" s="1" t="s">
        <v>159</v>
      </c>
      <c r="H132">
        <v>2016</v>
      </c>
      <c r="I132" t="s">
        <v>14</v>
      </c>
      <c r="J132" t="s">
        <v>161</v>
      </c>
    </row>
    <row r="133" spans="1:10" ht="45">
      <c r="A133" t="str">
        <f t="shared" si="3"/>
        <v>2016-07-06</v>
      </c>
      <c r="B133" t="str">
        <f>"1920"</f>
        <v>1920</v>
      </c>
      <c r="C133" t="s">
        <v>162</v>
      </c>
      <c r="E133" t="s">
        <v>43</v>
      </c>
      <c r="G133" s="1" t="s">
        <v>163</v>
      </c>
      <c r="H133">
        <v>2016</v>
      </c>
      <c r="I133" t="s">
        <v>14</v>
      </c>
      <c r="J133" t="s">
        <v>164</v>
      </c>
    </row>
    <row r="134" spans="1:10" ht="45">
      <c r="A134" t="str">
        <f t="shared" si="3"/>
        <v>2016-07-06</v>
      </c>
      <c r="B134" t="str">
        <f>"1930"</f>
        <v>1930</v>
      </c>
      <c r="C134" t="s">
        <v>254</v>
      </c>
      <c r="G134" s="1" t="s">
        <v>255</v>
      </c>
      <c r="H134">
        <v>2015</v>
      </c>
      <c r="I134" t="s">
        <v>14</v>
      </c>
      <c r="J134" t="s">
        <v>256</v>
      </c>
    </row>
    <row r="135" spans="1:10" ht="30">
      <c r="A135" t="str">
        <f t="shared" si="3"/>
        <v>2016-07-06</v>
      </c>
      <c r="B135" t="str">
        <f>"2000"</f>
        <v>2000</v>
      </c>
      <c r="C135" t="s">
        <v>257</v>
      </c>
      <c r="G135" s="1" t="s">
        <v>258</v>
      </c>
      <c r="H135">
        <v>2016</v>
      </c>
      <c r="I135" t="s">
        <v>14</v>
      </c>
      <c r="J135" t="s">
        <v>161</v>
      </c>
    </row>
    <row r="136" spans="1:10" ht="45">
      <c r="A136" t="str">
        <f t="shared" si="3"/>
        <v>2016-07-06</v>
      </c>
      <c r="B136" t="str">
        <f>"2030"</f>
        <v>2030</v>
      </c>
      <c r="C136" t="s">
        <v>259</v>
      </c>
      <c r="D136" t="s">
        <v>261</v>
      </c>
      <c r="E136" t="s">
        <v>11</v>
      </c>
      <c r="G136" s="1" t="s">
        <v>260</v>
      </c>
      <c r="H136">
        <v>2014</v>
      </c>
      <c r="I136" t="s">
        <v>81</v>
      </c>
      <c r="J136" t="s">
        <v>40</v>
      </c>
    </row>
    <row r="137" spans="1:10" ht="45">
      <c r="A137" t="str">
        <f t="shared" si="3"/>
        <v>2016-07-06</v>
      </c>
      <c r="B137" t="str">
        <f>"2100"</f>
        <v>2100</v>
      </c>
      <c r="C137" t="s">
        <v>262</v>
      </c>
      <c r="D137" t="s">
        <v>262</v>
      </c>
      <c r="E137" t="s">
        <v>55</v>
      </c>
      <c r="G137" s="1" t="s">
        <v>263</v>
      </c>
      <c r="H137">
        <v>0</v>
      </c>
      <c r="I137" t="s">
        <v>13</v>
      </c>
      <c r="J137" t="s">
        <v>97</v>
      </c>
    </row>
    <row r="138" spans="1:10" ht="45">
      <c r="A138" t="str">
        <f t="shared" si="3"/>
        <v>2016-07-06</v>
      </c>
      <c r="B138" t="str">
        <f>"2130"</f>
        <v>2130</v>
      </c>
      <c r="C138" t="s">
        <v>264</v>
      </c>
      <c r="D138" t="s">
        <v>266</v>
      </c>
      <c r="E138" t="s">
        <v>11</v>
      </c>
      <c r="G138" s="1" t="s">
        <v>265</v>
      </c>
      <c r="H138">
        <v>2014</v>
      </c>
      <c r="I138" t="s">
        <v>14</v>
      </c>
      <c r="J138" t="s">
        <v>267</v>
      </c>
    </row>
    <row r="139" spans="1:10" ht="45">
      <c r="A139" t="str">
        <f t="shared" si="3"/>
        <v>2016-07-06</v>
      </c>
      <c r="B139" t="str">
        <f>"2230"</f>
        <v>2230</v>
      </c>
      <c r="C139" t="s">
        <v>185</v>
      </c>
      <c r="D139" t="s">
        <v>268</v>
      </c>
      <c r="E139" t="s">
        <v>11</v>
      </c>
      <c r="G139" s="1" t="s">
        <v>186</v>
      </c>
      <c r="H139">
        <v>0</v>
      </c>
      <c r="I139" t="s">
        <v>19</v>
      </c>
      <c r="J139" t="s">
        <v>26</v>
      </c>
    </row>
    <row r="140" spans="1:10" ht="45">
      <c r="A140" t="str">
        <f t="shared" si="3"/>
        <v>2016-07-06</v>
      </c>
      <c r="B140" t="str">
        <f>"2300"</f>
        <v>2300</v>
      </c>
      <c r="C140" t="s">
        <v>185</v>
      </c>
      <c r="D140" t="s">
        <v>269</v>
      </c>
      <c r="E140" t="s">
        <v>11</v>
      </c>
      <c r="G140" s="1" t="s">
        <v>186</v>
      </c>
      <c r="H140">
        <v>0</v>
      </c>
      <c r="I140" t="s">
        <v>19</v>
      </c>
      <c r="J140" t="s">
        <v>26</v>
      </c>
    </row>
    <row r="141" spans="1:10" ht="45">
      <c r="A141" t="str">
        <f t="shared" si="3"/>
        <v>2016-07-06</v>
      </c>
      <c r="B141" t="str">
        <f>"2330"</f>
        <v>2330</v>
      </c>
      <c r="C141" t="s">
        <v>185</v>
      </c>
      <c r="D141" t="s">
        <v>270</v>
      </c>
      <c r="E141" t="s">
        <v>11</v>
      </c>
      <c r="G141" s="1" t="s">
        <v>186</v>
      </c>
      <c r="H141">
        <v>0</v>
      </c>
      <c r="I141" t="s">
        <v>19</v>
      </c>
      <c r="J141" t="s">
        <v>26</v>
      </c>
    </row>
    <row r="142" spans="1:10" ht="30">
      <c r="A142" t="str">
        <f aca="true" t="shared" si="4" ref="A142:A172">"2016-07-07"</f>
        <v>2016-07-07</v>
      </c>
      <c r="B142" t="str">
        <f>"0000"</f>
        <v>0000</v>
      </c>
      <c r="C142" t="s">
        <v>115</v>
      </c>
      <c r="E142" t="s">
        <v>55</v>
      </c>
      <c r="F142" t="s">
        <v>116</v>
      </c>
      <c r="G142" s="1" t="s">
        <v>117</v>
      </c>
      <c r="H142">
        <v>2012</v>
      </c>
      <c r="I142" t="s">
        <v>14</v>
      </c>
      <c r="J142" t="s">
        <v>119</v>
      </c>
    </row>
    <row r="143" spans="1:10" ht="45">
      <c r="A143" t="str">
        <f t="shared" si="4"/>
        <v>2016-07-07</v>
      </c>
      <c r="B143" t="str">
        <f>"0600"</f>
        <v>0600</v>
      </c>
      <c r="C143" t="s">
        <v>23</v>
      </c>
      <c r="D143" t="s">
        <v>271</v>
      </c>
      <c r="E143" t="s">
        <v>11</v>
      </c>
      <c r="G143" s="1" t="s">
        <v>24</v>
      </c>
      <c r="H143">
        <v>2005</v>
      </c>
      <c r="I143" t="s">
        <v>19</v>
      </c>
      <c r="J143" t="s">
        <v>26</v>
      </c>
    </row>
    <row r="144" spans="1:10" ht="45">
      <c r="A144" t="str">
        <f t="shared" si="4"/>
        <v>2016-07-07</v>
      </c>
      <c r="B144" t="str">
        <f>"0630"</f>
        <v>0630</v>
      </c>
      <c r="C144" t="s">
        <v>31</v>
      </c>
      <c r="E144" t="s">
        <v>11</v>
      </c>
      <c r="G144" s="1" t="s">
        <v>32</v>
      </c>
      <c r="H144">
        <v>2010</v>
      </c>
      <c r="I144" t="s">
        <v>19</v>
      </c>
      <c r="J144" t="s">
        <v>26</v>
      </c>
    </row>
    <row r="145" spans="1:10" ht="15">
      <c r="A145" t="str">
        <f t="shared" si="4"/>
        <v>2016-07-07</v>
      </c>
      <c r="B145" t="str">
        <f>"0700"</f>
        <v>0700</v>
      </c>
      <c r="C145" t="s">
        <v>122</v>
      </c>
      <c r="D145" t="s">
        <v>272</v>
      </c>
      <c r="E145" t="s">
        <v>11</v>
      </c>
      <c r="G145" s="1" t="s">
        <v>123</v>
      </c>
      <c r="H145">
        <v>2013</v>
      </c>
      <c r="I145" t="s">
        <v>14</v>
      </c>
      <c r="J145" t="s">
        <v>190</v>
      </c>
    </row>
    <row r="146" spans="1:10" ht="45">
      <c r="A146" t="str">
        <f t="shared" si="4"/>
        <v>2016-07-07</v>
      </c>
      <c r="B146" t="str">
        <f>"0730"</f>
        <v>0730</v>
      </c>
      <c r="C146" t="s">
        <v>37</v>
      </c>
      <c r="D146" t="s">
        <v>39</v>
      </c>
      <c r="E146" t="s">
        <v>11</v>
      </c>
      <c r="G146" s="1" t="s">
        <v>38</v>
      </c>
      <c r="H146">
        <v>2012</v>
      </c>
      <c r="I146" t="s">
        <v>14</v>
      </c>
      <c r="J146" t="s">
        <v>40</v>
      </c>
    </row>
    <row r="147" spans="1:10" ht="45">
      <c r="A147" t="str">
        <f t="shared" si="4"/>
        <v>2016-07-07</v>
      </c>
      <c r="B147" t="str">
        <f>"0800"</f>
        <v>0800</v>
      </c>
      <c r="C147" t="s">
        <v>33</v>
      </c>
      <c r="D147" t="s">
        <v>274</v>
      </c>
      <c r="E147" t="s">
        <v>11</v>
      </c>
      <c r="G147" s="1" t="s">
        <v>273</v>
      </c>
      <c r="H147">
        <v>0</v>
      </c>
      <c r="I147" t="s">
        <v>14</v>
      </c>
      <c r="J147" t="s">
        <v>30</v>
      </c>
    </row>
    <row r="148" spans="1:10" ht="45">
      <c r="A148" t="str">
        <f t="shared" si="4"/>
        <v>2016-07-07</v>
      </c>
      <c r="B148" t="str">
        <f>"0830"</f>
        <v>0830</v>
      </c>
      <c r="C148" t="s">
        <v>16</v>
      </c>
      <c r="D148" t="s">
        <v>275</v>
      </c>
      <c r="E148" t="s">
        <v>11</v>
      </c>
      <c r="G148" s="1" t="s">
        <v>17</v>
      </c>
      <c r="H148">
        <v>2002</v>
      </c>
      <c r="I148" t="s">
        <v>19</v>
      </c>
      <c r="J148" t="s">
        <v>20</v>
      </c>
    </row>
    <row r="149" spans="1:10" ht="45">
      <c r="A149" t="str">
        <f t="shared" si="4"/>
        <v>2016-07-07</v>
      </c>
      <c r="B149" t="str">
        <f>"0845"</f>
        <v>0845</v>
      </c>
      <c r="C149" t="s">
        <v>16</v>
      </c>
      <c r="D149" t="s">
        <v>276</v>
      </c>
      <c r="E149" t="s">
        <v>11</v>
      </c>
      <c r="G149" s="1" t="s">
        <v>17</v>
      </c>
      <c r="H149">
        <v>2002</v>
      </c>
      <c r="I149" t="s">
        <v>19</v>
      </c>
      <c r="J149" t="s">
        <v>22</v>
      </c>
    </row>
    <row r="150" spans="1:10" ht="45">
      <c r="A150" t="str">
        <f t="shared" si="4"/>
        <v>2016-07-07</v>
      </c>
      <c r="B150" t="str">
        <f>"0900"</f>
        <v>0900</v>
      </c>
      <c r="C150" t="s">
        <v>131</v>
      </c>
      <c r="E150" t="s">
        <v>55</v>
      </c>
      <c r="G150" s="1" t="s">
        <v>132</v>
      </c>
      <c r="H150">
        <v>2014</v>
      </c>
      <c r="I150" t="s">
        <v>19</v>
      </c>
      <c r="J150" t="s">
        <v>85</v>
      </c>
    </row>
    <row r="151" spans="1:10" ht="45">
      <c r="A151" t="str">
        <f t="shared" si="4"/>
        <v>2016-07-07</v>
      </c>
      <c r="B151" t="str">
        <f>"0930"</f>
        <v>0930</v>
      </c>
      <c r="C151" t="s">
        <v>133</v>
      </c>
      <c r="D151" t="s">
        <v>277</v>
      </c>
      <c r="E151" t="s">
        <v>55</v>
      </c>
      <c r="G151" s="1" t="s">
        <v>134</v>
      </c>
      <c r="H151">
        <v>1982</v>
      </c>
      <c r="I151" t="s">
        <v>136</v>
      </c>
      <c r="J151" t="s">
        <v>137</v>
      </c>
    </row>
    <row r="152" spans="1:10" ht="30">
      <c r="A152" t="str">
        <f t="shared" si="4"/>
        <v>2016-07-07</v>
      </c>
      <c r="B152" t="str">
        <f>"1000"</f>
        <v>1000</v>
      </c>
      <c r="C152" t="s">
        <v>257</v>
      </c>
      <c r="D152" t="s">
        <v>257</v>
      </c>
      <c r="G152" s="1" t="s">
        <v>258</v>
      </c>
      <c r="H152">
        <v>2016</v>
      </c>
      <c r="I152" t="s">
        <v>14</v>
      </c>
      <c r="J152" t="s">
        <v>161</v>
      </c>
    </row>
    <row r="153" spans="1:10" ht="45">
      <c r="A153" t="str">
        <f t="shared" si="4"/>
        <v>2016-07-07</v>
      </c>
      <c r="B153" t="str">
        <f>"1030"</f>
        <v>1030</v>
      </c>
      <c r="C153" t="s">
        <v>158</v>
      </c>
      <c r="D153" t="s">
        <v>253</v>
      </c>
      <c r="G153" s="1" t="s">
        <v>159</v>
      </c>
      <c r="H153">
        <v>2016</v>
      </c>
      <c r="I153" t="s">
        <v>14</v>
      </c>
      <c r="J153" t="s">
        <v>161</v>
      </c>
    </row>
    <row r="154" spans="1:10" ht="30">
      <c r="A154" t="str">
        <f t="shared" si="4"/>
        <v>2016-07-07</v>
      </c>
      <c r="B154" t="str">
        <f>"1050"</f>
        <v>1050</v>
      </c>
      <c r="C154" t="s">
        <v>58</v>
      </c>
      <c r="D154" t="s">
        <v>279</v>
      </c>
      <c r="E154" t="s">
        <v>55</v>
      </c>
      <c r="G154" s="1" t="s">
        <v>278</v>
      </c>
      <c r="H154">
        <v>2014</v>
      </c>
      <c r="I154" t="s">
        <v>14</v>
      </c>
      <c r="J154" t="s">
        <v>61</v>
      </c>
    </row>
    <row r="155" spans="1:10" ht="45">
      <c r="A155" t="str">
        <f t="shared" si="4"/>
        <v>2016-07-07</v>
      </c>
      <c r="B155" t="str">
        <f>"1055"</f>
        <v>1055</v>
      </c>
      <c r="C155" t="s">
        <v>54</v>
      </c>
      <c r="E155" t="s">
        <v>11</v>
      </c>
      <c r="G155" s="1" t="s">
        <v>280</v>
      </c>
      <c r="H155">
        <v>2015</v>
      </c>
      <c r="I155" t="s">
        <v>14</v>
      </c>
      <c r="J155" t="s">
        <v>57</v>
      </c>
    </row>
    <row r="156" spans="1:10" ht="45">
      <c r="A156" t="str">
        <f t="shared" si="4"/>
        <v>2016-07-07</v>
      </c>
      <c r="B156" t="str">
        <f>"1100"</f>
        <v>1100</v>
      </c>
      <c r="C156" t="s">
        <v>264</v>
      </c>
      <c r="D156" t="s">
        <v>266</v>
      </c>
      <c r="E156" t="s">
        <v>11</v>
      </c>
      <c r="G156" s="1" t="s">
        <v>265</v>
      </c>
      <c r="H156">
        <v>2014</v>
      </c>
      <c r="I156" t="s">
        <v>14</v>
      </c>
      <c r="J156" t="s">
        <v>267</v>
      </c>
    </row>
    <row r="157" spans="1:10" ht="30">
      <c r="A157" t="str">
        <f t="shared" si="4"/>
        <v>2016-07-07</v>
      </c>
      <c r="B157" t="str">
        <f>"1200"</f>
        <v>1200</v>
      </c>
      <c r="C157" t="s">
        <v>281</v>
      </c>
      <c r="D157" t="s">
        <v>13</v>
      </c>
      <c r="E157" t="s">
        <v>11</v>
      </c>
      <c r="G157" s="1" t="s">
        <v>282</v>
      </c>
      <c r="H157">
        <v>2011</v>
      </c>
      <c r="I157" t="s">
        <v>19</v>
      </c>
      <c r="J157" t="s">
        <v>283</v>
      </c>
    </row>
    <row r="158" spans="1:10" ht="45">
      <c r="A158" t="str">
        <f t="shared" si="4"/>
        <v>2016-07-07</v>
      </c>
      <c r="B158" t="str">
        <f>"1330"</f>
        <v>1330</v>
      </c>
      <c r="C158" t="s">
        <v>259</v>
      </c>
      <c r="D158" t="s">
        <v>261</v>
      </c>
      <c r="E158" t="s">
        <v>11</v>
      </c>
      <c r="G158" s="1" t="s">
        <v>260</v>
      </c>
      <c r="H158">
        <v>2014</v>
      </c>
      <c r="I158" t="s">
        <v>81</v>
      </c>
      <c r="J158" t="s">
        <v>40</v>
      </c>
    </row>
    <row r="159" spans="1:10" ht="45">
      <c r="A159" t="str">
        <f t="shared" si="4"/>
        <v>2016-07-07</v>
      </c>
      <c r="B159" t="str">
        <f>"1400"</f>
        <v>1400</v>
      </c>
      <c r="C159" t="s">
        <v>254</v>
      </c>
      <c r="D159" t="s">
        <v>254</v>
      </c>
      <c r="G159" s="1" t="s">
        <v>255</v>
      </c>
      <c r="H159">
        <v>2015</v>
      </c>
      <c r="I159" t="s">
        <v>14</v>
      </c>
      <c r="J159" t="s">
        <v>256</v>
      </c>
    </row>
    <row r="160" spans="1:10" ht="45">
      <c r="A160" t="str">
        <f t="shared" si="4"/>
        <v>2016-07-07</v>
      </c>
      <c r="B160" t="str">
        <f>"1430"</f>
        <v>1430</v>
      </c>
      <c r="C160" t="s">
        <v>33</v>
      </c>
      <c r="D160" t="s">
        <v>285</v>
      </c>
      <c r="E160" t="s">
        <v>11</v>
      </c>
      <c r="G160" s="1" t="s">
        <v>284</v>
      </c>
      <c r="H160">
        <v>0</v>
      </c>
      <c r="I160" t="s">
        <v>14</v>
      </c>
      <c r="J160" t="s">
        <v>36</v>
      </c>
    </row>
    <row r="161" spans="1:10" ht="30">
      <c r="A161" t="str">
        <f t="shared" si="4"/>
        <v>2016-07-07</v>
      </c>
      <c r="B161" t="str">
        <f>"1500"</f>
        <v>1500</v>
      </c>
      <c r="C161" t="s">
        <v>144</v>
      </c>
      <c r="E161" t="s">
        <v>11</v>
      </c>
      <c r="G161" s="1" t="s">
        <v>145</v>
      </c>
      <c r="H161">
        <v>2007</v>
      </c>
      <c r="I161" t="s">
        <v>14</v>
      </c>
      <c r="J161" t="s">
        <v>85</v>
      </c>
    </row>
    <row r="162" spans="1:10" ht="45">
      <c r="A162" t="str">
        <f t="shared" si="4"/>
        <v>2016-07-07</v>
      </c>
      <c r="B162" t="str">
        <f>"1530"</f>
        <v>1530</v>
      </c>
      <c r="C162" t="s">
        <v>37</v>
      </c>
      <c r="D162" t="s">
        <v>39</v>
      </c>
      <c r="E162" t="s">
        <v>11</v>
      </c>
      <c r="G162" s="1" t="s">
        <v>38</v>
      </c>
      <c r="H162">
        <v>2012</v>
      </c>
      <c r="I162" t="s">
        <v>14</v>
      </c>
      <c r="J162" t="s">
        <v>40</v>
      </c>
    </row>
    <row r="163" spans="1:10" ht="30">
      <c r="A163" t="str">
        <f t="shared" si="4"/>
        <v>2016-07-07</v>
      </c>
      <c r="B163" t="str">
        <f>"1600"</f>
        <v>1600</v>
      </c>
      <c r="C163" t="s">
        <v>146</v>
      </c>
      <c r="D163" t="s">
        <v>286</v>
      </c>
      <c r="E163" t="s">
        <v>11</v>
      </c>
      <c r="G163" s="1" t="s">
        <v>147</v>
      </c>
      <c r="H163">
        <v>2014</v>
      </c>
      <c r="I163" t="s">
        <v>14</v>
      </c>
      <c r="J163" t="s">
        <v>26</v>
      </c>
    </row>
    <row r="164" spans="1:10" ht="45">
      <c r="A164" t="str">
        <f t="shared" si="4"/>
        <v>2016-07-07</v>
      </c>
      <c r="B164" t="str">
        <f>"1630"</f>
        <v>1630</v>
      </c>
      <c r="C164" t="s">
        <v>131</v>
      </c>
      <c r="E164" t="s">
        <v>55</v>
      </c>
      <c r="G164" s="1" t="s">
        <v>132</v>
      </c>
      <c r="H164">
        <v>2014</v>
      </c>
      <c r="I164" t="s">
        <v>19</v>
      </c>
      <c r="J164" t="s">
        <v>85</v>
      </c>
    </row>
    <row r="165" spans="1:10" ht="45">
      <c r="A165" t="str">
        <f t="shared" si="4"/>
        <v>2016-07-07</v>
      </c>
      <c r="B165" t="str">
        <f>"1700"</f>
        <v>1700</v>
      </c>
      <c r="C165" t="s">
        <v>133</v>
      </c>
      <c r="D165" t="s">
        <v>277</v>
      </c>
      <c r="E165" t="s">
        <v>55</v>
      </c>
      <c r="G165" s="1" t="s">
        <v>134</v>
      </c>
      <c r="H165">
        <v>1982</v>
      </c>
      <c r="I165" t="s">
        <v>136</v>
      </c>
      <c r="J165" t="s">
        <v>137</v>
      </c>
    </row>
    <row r="166" spans="1:10" ht="60">
      <c r="A166" t="str">
        <f t="shared" si="4"/>
        <v>2016-07-07</v>
      </c>
      <c r="B166" t="str">
        <f>"1730"</f>
        <v>1730</v>
      </c>
      <c r="C166" t="s">
        <v>215</v>
      </c>
      <c r="E166" t="s">
        <v>43</v>
      </c>
      <c r="G166" s="1" t="s">
        <v>216</v>
      </c>
      <c r="H166">
        <v>2016</v>
      </c>
      <c r="I166" t="s">
        <v>14</v>
      </c>
      <c r="J166" t="s">
        <v>217</v>
      </c>
    </row>
    <row r="167" spans="1:10" ht="45">
      <c r="A167" t="str">
        <f t="shared" si="4"/>
        <v>2016-07-07</v>
      </c>
      <c r="B167" t="str">
        <f>"1900"</f>
        <v>1900</v>
      </c>
      <c r="C167" t="s">
        <v>158</v>
      </c>
      <c r="D167" t="s">
        <v>287</v>
      </c>
      <c r="G167" s="1" t="s">
        <v>159</v>
      </c>
      <c r="H167">
        <v>2016</v>
      </c>
      <c r="I167" t="s">
        <v>14</v>
      </c>
      <c r="J167" t="s">
        <v>161</v>
      </c>
    </row>
    <row r="168" spans="1:10" ht="45">
      <c r="A168" t="str">
        <f t="shared" si="4"/>
        <v>2016-07-07</v>
      </c>
      <c r="B168" t="str">
        <f>"1920"</f>
        <v>1920</v>
      </c>
      <c r="C168" t="s">
        <v>162</v>
      </c>
      <c r="E168" t="s">
        <v>43</v>
      </c>
      <c r="G168" s="1" t="s">
        <v>163</v>
      </c>
      <c r="H168">
        <v>2016</v>
      </c>
      <c r="I168" t="s">
        <v>14</v>
      </c>
      <c r="J168" t="s">
        <v>164</v>
      </c>
    </row>
    <row r="169" spans="1:10" ht="30">
      <c r="A169" t="str">
        <f t="shared" si="4"/>
        <v>2016-07-07</v>
      </c>
      <c r="B169" t="str">
        <f>"1930"</f>
        <v>1930</v>
      </c>
      <c r="C169" t="s">
        <v>288</v>
      </c>
      <c r="E169" t="s">
        <v>43</v>
      </c>
      <c r="G169" s="1" t="s">
        <v>289</v>
      </c>
      <c r="H169">
        <v>0</v>
      </c>
      <c r="I169" t="s">
        <v>14</v>
      </c>
      <c r="J169" t="s">
        <v>217</v>
      </c>
    </row>
    <row r="170" spans="1:10" ht="45">
      <c r="A170" t="str">
        <f t="shared" si="4"/>
        <v>2016-07-07</v>
      </c>
      <c r="B170" t="str">
        <f>"2100"</f>
        <v>2100</v>
      </c>
      <c r="C170" t="s">
        <v>290</v>
      </c>
      <c r="E170" t="s">
        <v>176</v>
      </c>
      <c r="F170" t="s">
        <v>231</v>
      </c>
      <c r="G170" s="1" t="s">
        <v>291</v>
      </c>
      <c r="H170">
        <v>0</v>
      </c>
      <c r="I170" t="s">
        <v>14</v>
      </c>
      <c r="J170" t="s">
        <v>97</v>
      </c>
    </row>
    <row r="171" spans="1:10" ht="30">
      <c r="A171" t="str">
        <f t="shared" si="4"/>
        <v>2016-07-07</v>
      </c>
      <c r="B171" t="str">
        <f>"2130"</f>
        <v>2130</v>
      </c>
      <c r="C171" t="s">
        <v>292</v>
      </c>
      <c r="D171" t="s">
        <v>13</v>
      </c>
      <c r="E171" t="s">
        <v>293</v>
      </c>
      <c r="F171" t="s">
        <v>294</v>
      </c>
      <c r="G171" s="1" t="s">
        <v>295</v>
      </c>
      <c r="H171">
        <v>1974</v>
      </c>
      <c r="I171" t="s">
        <v>52</v>
      </c>
      <c r="J171" t="s">
        <v>296</v>
      </c>
    </row>
    <row r="172" spans="1:10" ht="60">
      <c r="A172" t="str">
        <f t="shared" si="4"/>
        <v>2016-07-07</v>
      </c>
      <c r="B172" t="str">
        <f>"2300"</f>
        <v>2300</v>
      </c>
      <c r="C172" t="s">
        <v>297</v>
      </c>
      <c r="E172" t="s">
        <v>293</v>
      </c>
      <c r="F172" t="s">
        <v>298</v>
      </c>
      <c r="G172" s="1" t="s">
        <v>299</v>
      </c>
      <c r="H172">
        <v>0</v>
      </c>
      <c r="I172" t="s">
        <v>13</v>
      </c>
      <c r="J172" t="s">
        <v>300</v>
      </c>
    </row>
    <row r="173" spans="1:10" ht="30">
      <c r="A173" t="str">
        <f aca="true" t="shared" si="5" ref="A173:A209">"2016-07-08"</f>
        <v>2016-07-08</v>
      </c>
      <c r="B173" t="str">
        <f>"0100"</f>
        <v>0100</v>
      </c>
      <c r="C173" t="s">
        <v>115</v>
      </c>
      <c r="E173" t="s">
        <v>55</v>
      </c>
      <c r="F173" t="s">
        <v>116</v>
      </c>
      <c r="G173" s="1" t="s">
        <v>117</v>
      </c>
      <c r="H173">
        <v>2012</v>
      </c>
      <c r="I173" t="s">
        <v>14</v>
      </c>
      <c r="J173" t="s">
        <v>119</v>
      </c>
    </row>
    <row r="174" spans="1:10" ht="45">
      <c r="A174" t="str">
        <f t="shared" si="5"/>
        <v>2016-07-08</v>
      </c>
      <c r="B174" t="str">
        <f>"0600"</f>
        <v>0600</v>
      </c>
      <c r="C174" t="s">
        <v>23</v>
      </c>
      <c r="D174" t="s">
        <v>301</v>
      </c>
      <c r="E174" t="s">
        <v>11</v>
      </c>
      <c r="G174" s="1" t="s">
        <v>24</v>
      </c>
      <c r="H174">
        <v>2005</v>
      </c>
      <c r="I174" t="s">
        <v>19</v>
      </c>
      <c r="J174" t="s">
        <v>26</v>
      </c>
    </row>
    <row r="175" spans="1:10" ht="45">
      <c r="A175" t="str">
        <f t="shared" si="5"/>
        <v>2016-07-08</v>
      </c>
      <c r="B175" t="str">
        <f>"0630"</f>
        <v>0630</v>
      </c>
      <c r="C175" t="s">
        <v>31</v>
      </c>
      <c r="E175" t="s">
        <v>11</v>
      </c>
      <c r="G175" s="1" t="s">
        <v>32</v>
      </c>
      <c r="H175">
        <v>2010</v>
      </c>
      <c r="I175" t="s">
        <v>19</v>
      </c>
      <c r="J175" t="s">
        <v>26</v>
      </c>
    </row>
    <row r="176" spans="1:10" ht="15">
      <c r="A176" t="str">
        <f t="shared" si="5"/>
        <v>2016-07-08</v>
      </c>
      <c r="B176" t="str">
        <f>"0700"</f>
        <v>0700</v>
      </c>
      <c r="C176" t="s">
        <v>122</v>
      </c>
      <c r="D176" t="s">
        <v>302</v>
      </c>
      <c r="E176" t="s">
        <v>11</v>
      </c>
      <c r="G176" s="1" t="s">
        <v>123</v>
      </c>
      <c r="H176">
        <v>2013</v>
      </c>
      <c r="I176" t="s">
        <v>14</v>
      </c>
      <c r="J176" t="s">
        <v>190</v>
      </c>
    </row>
    <row r="177" spans="1:10" ht="45">
      <c r="A177" t="str">
        <f t="shared" si="5"/>
        <v>2016-07-08</v>
      </c>
      <c r="B177" t="str">
        <f>"0730"</f>
        <v>0730</v>
      </c>
      <c r="C177" t="s">
        <v>37</v>
      </c>
      <c r="D177" t="s">
        <v>304</v>
      </c>
      <c r="E177" t="s">
        <v>11</v>
      </c>
      <c r="G177" s="1" t="s">
        <v>303</v>
      </c>
      <c r="H177">
        <v>2012</v>
      </c>
      <c r="I177" t="s">
        <v>14</v>
      </c>
      <c r="J177" t="s">
        <v>40</v>
      </c>
    </row>
    <row r="178" spans="1:10" ht="45">
      <c r="A178" t="str">
        <f t="shared" si="5"/>
        <v>2016-07-08</v>
      </c>
      <c r="B178" t="str">
        <f>"0800"</f>
        <v>0800</v>
      </c>
      <c r="C178" t="s">
        <v>33</v>
      </c>
      <c r="D178" t="s">
        <v>306</v>
      </c>
      <c r="E178" t="s">
        <v>11</v>
      </c>
      <c r="G178" s="1" t="s">
        <v>305</v>
      </c>
      <c r="H178">
        <v>0</v>
      </c>
      <c r="I178" t="s">
        <v>14</v>
      </c>
      <c r="J178" t="s">
        <v>30</v>
      </c>
    </row>
    <row r="179" spans="1:10" ht="45">
      <c r="A179" t="str">
        <f t="shared" si="5"/>
        <v>2016-07-08</v>
      </c>
      <c r="B179" t="str">
        <f>"0830"</f>
        <v>0830</v>
      </c>
      <c r="C179" t="s">
        <v>16</v>
      </c>
      <c r="D179" t="s">
        <v>307</v>
      </c>
      <c r="E179" t="s">
        <v>11</v>
      </c>
      <c r="G179" s="1" t="s">
        <v>17</v>
      </c>
      <c r="H179">
        <v>2002</v>
      </c>
      <c r="I179" t="s">
        <v>19</v>
      </c>
      <c r="J179" t="s">
        <v>20</v>
      </c>
    </row>
    <row r="180" spans="1:10" ht="45">
      <c r="A180" t="str">
        <f t="shared" si="5"/>
        <v>2016-07-08</v>
      </c>
      <c r="B180" t="str">
        <f>"0845"</f>
        <v>0845</v>
      </c>
      <c r="C180" t="s">
        <v>16</v>
      </c>
      <c r="D180" t="s">
        <v>308</v>
      </c>
      <c r="E180" t="s">
        <v>11</v>
      </c>
      <c r="G180" s="1" t="s">
        <v>17</v>
      </c>
      <c r="H180">
        <v>2002</v>
      </c>
      <c r="I180" t="s">
        <v>19</v>
      </c>
      <c r="J180" t="s">
        <v>22</v>
      </c>
    </row>
    <row r="181" spans="1:10" ht="45">
      <c r="A181" t="str">
        <f t="shared" si="5"/>
        <v>2016-07-08</v>
      </c>
      <c r="B181" t="str">
        <f>"0900"</f>
        <v>0900</v>
      </c>
      <c r="C181" t="s">
        <v>131</v>
      </c>
      <c r="E181" t="s">
        <v>55</v>
      </c>
      <c r="G181" s="1" t="s">
        <v>132</v>
      </c>
      <c r="H181">
        <v>2014</v>
      </c>
      <c r="I181" t="s">
        <v>19</v>
      </c>
      <c r="J181" t="s">
        <v>85</v>
      </c>
    </row>
    <row r="182" spans="1:10" ht="45">
      <c r="A182" t="str">
        <f t="shared" si="5"/>
        <v>2016-07-08</v>
      </c>
      <c r="B182" t="str">
        <f>"0930"</f>
        <v>0930</v>
      </c>
      <c r="C182" t="s">
        <v>133</v>
      </c>
      <c r="D182" t="s">
        <v>309</v>
      </c>
      <c r="E182" t="s">
        <v>55</v>
      </c>
      <c r="G182" s="1" t="s">
        <v>134</v>
      </c>
      <c r="H182">
        <v>1982</v>
      </c>
      <c r="I182" t="s">
        <v>136</v>
      </c>
      <c r="J182" t="s">
        <v>137</v>
      </c>
    </row>
    <row r="183" spans="1:10" ht="30">
      <c r="A183" t="str">
        <f t="shared" si="5"/>
        <v>2016-07-08</v>
      </c>
      <c r="B183" t="str">
        <f>"1000"</f>
        <v>1000</v>
      </c>
      <c r="C183" t="s">
        <v>288</v>
      </c>
      <c r="E183" t="s">
        <v>43</v>
      </c>
      <c r="G183" s="1" t="s">
        <v>289</v>
      </c>
      <c r="H183">
        <v>0</v>
      </c>
      <c r="I183" t="s">
        <v>14</v>
      </c>
      <c r="J183" t="s">
        <v>217</v>
      </c>
    </row>
    <row r="184" spans="1:10" ht="45">
      <c r="A184" t="str">
        <f t="shared" si="5"/>
        <v>2016-07-08</v>
      </c>
      <c r="B184" t="str">
        <f>"1130"</f>
        <v>1130</v>
      </c>
      <c r="C184" t="s">
        <v>158</v>
      </c>
      <c r="D184" t="s">
        <v>287</v>
      </c>
      <c r="G184" s="1" t="s">
        <v>159</v>
      </c>
      <c r="H184">
        <v>2016</v>
      </c>
      <c r="I184" t="s">
        <v>14</v>
      </c>
      <c r="J184" t="s">
        <v>161</v>
      </c>
    </row>
    <row r="185" spans="1:10" ht="45">
      <c r="A185" t="str">
        <f t="shared" si="5"/>
        <v>2016-07-08</v>
      </c>
      <c r="B185" t="str">
        <f>"1150"</f>
        <v>1150</v>
      </c>
      <c r="C185" t="s">
        <v>58</v>
      </c>
      <c r="D185" t="s">
        <v>311</v>
      </c>
      <c r="E185" t="s">
        <v>55</v>
      </c>
      <c r="G185" s="1" t="s">
        <v>310</v>
      </c>
      <c r="H185">
        <v>2014</v>
      </c>
      <c r="I185" t="s">
        <v>14</v>
      </c>
      <c r="J185" t="s">
        <v>61</v>
      </c>
    </row>
    <row r="186" spans="1:10" ht="45">
      <c r="A186" t="str">
        <f t="shared" si="5"/>
        <v>2016-07-08</v>
      </c>
      <c r="B186" t="str">
        <f>"1155"</f>
        <v>1155</v>
      </c>
      <c r="C186" t="s">
        <v>54</v>
      </c>
      <c r="E186" t="s">
        <v>11</v>
      </c>
      <c r="G186" s="1" t="s">
        <v>312</v>
      </c>
      <c r="H186">
        <v>2015</v>
      </c>
      <c r="I186" t="s">
        <v>14</v>
      </c>
      <c r="J186" t="s">
        <v>57</v>
      </c>
    </row>
    <row r="187" spans="1:10" ht="30">
      <c r="A187" t="str">
        <f t="shared" si="5"/>
        <v>2016-07-08</v>
      </c>
      <c r="B187" t="str">
        <f>"1200"</f>
        <v>1200</v>
      </c>
      <c r="C187" t="s">
        <v>313</v>
      </c>
      <c r="E187" t="s">
        <v>55</v>
      </c>
      <c r="G187" s="1" t="s">
        <v>314</v>
      </c>
      <c r="H187">
        <v>2015</v>
      </c>
      <c r="I187" t="s">
        <v>14</v>
      </c>
      <c r="J187" t="s">
        <v>315</v>
      </c>
    </row>
    <row r="188" spans="1:10" ht="30">
      <c r="A188" t="str">
        <f t="shared" si="5"/>
        <v>2016-07-08</v>
      </c>
      <c r="B188" t="str">
        <f>"1300"</f>
        <v>1300</v>
      </c>
      <c r="C188" t="s">
        <v>316</v>
      </c>
      <c r="E188" t="s">
        <v>11</v>
      </c>
      <c r="F188" t="s">
        <v>92</v>
      </c>
      <c r="G188" s="1" t="s">
        <v>317</v>
      </c>
      <c r="H188">
        <v>2006</v>
      </c>
      <c r="I188" t="s">
        <v>14</v>
      </c>
      <c r="J188" t="s">
        <v>36</v>
      </c>
    </row>
    <row r="189" spans="1:10" ht="30">
      <c r="A189" t="str">
        <f t="shared" si="5"/>
        <v>2016-07-08</v>
      </c>
      <c r="B189" t="str">
        <f>"1330"</f>
        <v>1330</v>
      </c>
      <c r="C189" t="s">
        <v>318</v>
      </c>
      <c r="E189" t="s">
        <v>55</v>
      </c>
      <c r="F189" t="s">
        <v>231</v>
      </c>
      <c r="G189" s="1" t="s">
        <v>319</v>
      </c>
      <c r="H189">
        <v>2012</v>
      </c>
      <c r="I189" t="s">
        <v>19</v>
      </c>
      <c r="J189" t="s">
        <v>26</v>
      </c>
    </row>
    <row r="190" spans="1:10" ht="45">
      <c r="A190" t="str">
        <f t="shared" si="5"/>
        <v>2016-07-08</v>
      </c>
      <c r="B190" t="str">
        <f>"1400"</f>
        <v>1400</v>
      </c>
      <c r="C190" t="s">
        <v>320</v>
      </c>
      <c r="E190" t="s">
        <v>11</v>
      </c>
      <c r="G190" s="1" t="s">
        <v>321</v>
      </c>
      <c r="H190">
        <v>2014</v>
      </c>
      <c r="I190" t="s">
        <v>52</v>
      </c>
      <c r="J190" t="s">
        <v>30</v>
      </c>
    </row>
    <row r="191" spans="1:10" ht="45">
      <c r="A191" t="str">
        <f t="shared" si="5"/>
        <v>2016-07-08</v>
      </c>
      <c r="B191" t="str">
        <f>"1430"</f>
        <v>1430</v>
      </c>
      <c r="C191" t="s">
        <v>33</v>
      </c>
      <c r="D191" t="s">
        <v>323</v>
      </c>
      <c r="E191" t="s">
        <v>11</v>
      </c>
      <c r="G191" s="1" t="s">
        <v>322</v>
      </c>
      <c r="H191">
        <v>0</v>
      </c>
      <c r="I191" t="s">
        <v>14</v>
      </c>
      <c r="J191" t="s">
        <v>97</v>
      </c>
    </row>
    <row r="192" spans="1:10" ht="30">
      <c r="A192" t="str">
        <f t="shared" si="5"/>
        <v>2016-07-08</v>
      </c>
      <c r="B192" t="str">
        <f>"1500"</f>
        <v>1500</v>
      </c>
      <c r="C192" t="s">
        <v>144</v>
      </c>
      <c r="E192" t="s">
        <v>11</v>
      </c>
      <c r="G192" s="1" t="s">
        <v>145</v>
      </c>
      <c r="H192">
        <v>2007</v>
      </c>
      <c r="I192" t="s">
        <v>14</v>
      </c>
      <c r="J192" t="s">
        <v>85</v>
      </c>
    </row>
    <row r="193" spans="1:10" ht="45">
      <c r="A193" t="str">
        <f t="shared" si="5"/>
        <v>2016-07-08</v>
      </c>
      <c r="B193" t="str">
        <f>"1530"</f>
        <v>1530</v>
      </c>
      <c r="C193" t="s">
        <v>37</v>
      </c>
      <c r="D193" t="s">
        <v>304</v>
      </c>
      <c r="E193" t="s">
        <v>11</v>
      </c>
      <c r="G193" s="1" t="s">
        <v>303</v>
      </c>
      <c r="H193">
        <v>2012</v>
      </c>
      <c r="I193" t="s">
        <v>14</v>
      </c>
      <c r="J193" t="s">
        <v>40</v>
      </c>
    </row>
    <row r="194" spans="1:10" ht="30">
      <c r="A194" t="str">
        <f t="shared" si="5"/>
        <v>2016-07-08</v>
      </c>
      <c r="B194" t="str">
        <f>"1600"</f>
        <v>1600</v>
      </c>
      <c r="C194" t="s">
        <v>146</v>
      </c>
      <c r="D194" t="s">
        <v>324</v>
      </c>
      <c r="E194" t="s">
        <v>11</v>
      </c>
      <c r="G194" s="1" t="s">
        <v>147</v>
      </c>
      <c r="H194">
        <v>2014</v>
      </c>
      <c r="I194" t="s">
        <v>14</v>
      </c>
      <c r="J194" t="s">
        <v>26</v>
      </c>
    </row>
    <row r="195" spans="1:10" ht="45">
      <c r="A195" t="str">
        <f t="shared" si="5"/>
        <v>2016-07-08</v>
      </c>
      <c r="B195" t="str">
        <f>"1630"</f>
        <v>1630</v>
      </c>
      <c r="C195" t="s">
        <v>131</v>
      </c>
      <c r="E195" t="s">
        <v>55</v>
      </c>
      <c r="G195" s="1" t="s">
        <v>132</v>
      </c>
      <c r="H195">
        <v>2014</v>
      </c>
      <c r="I195" t="s">
        <v>19</v>
      </c>
      <c r="J195" t="s">
        <v>85</v>
      </c>
    </row>
    <row r="196" spans="1:10" ht="45">
      <c r="A196" t="str">
        <f t="shared" si="5"/>
        <v>2016-07-08</v>
      </c>
      <c r="B196" t="str">
        <f>"1700"</f>
        <v>1700</v>
      </c>
      <c r="C196" t="s">
        <v>133</v>
      </c>
      <c r="D196" t="s">
        <v>309</v>
      </c>
      <c r="E196" t="s">
        <v>55</v>
      </c>
      <c r="G196" s="1" t="s">
        <v>134</v>
      </c>
      <c r="H196">
        <v>1982</v>
      </c>
      <c r="I196" t="s">
        <v>136</v>
      </c>
      <c r="J196" t="s">
        <v>137</v>
      </c>
    </row>
    <row r="197" spans="1:10" ht="45">
      <c r="A197" t="str">
        <f t="shared" si="5"/>
        <v>2016-07-08</v>
      </c>
      <c r="B197" t="str">
        <f>"1730"</f>
        <v>1730</v>
      </c>
      <c r="C197" t="s">
        <v>149</v>
      </c>
      <c r="D197" t="s">
        <v>220</v>
      </c>
      <c r="E197" t="s">
        <v>11</v>
      </c>
      <c r="G197" s="1" t="s">
        <v>150</v>
      </c>
      <c r="H197">
        <v>0</v>
      </c>
      <c r="I197" t="s">
        <v>19</v>
      </c>
      <c r="J197" t="s">
        <v>151</v>
      </c>
    </row>
    <row r="198" spans="1:10" ht="45">
      <c r="A198" t="str">
        <f t="shared" si="5"/>
        <v>2016-07-08</v>
      </c>
      <c r="B198" t="str">
        <f>"1800"</f>
        <v>1800</v>
      </c>
      <c r="C198" t="s">
        <v>152</v>
      </c>
      <c r="D198" t="s">
        <v>325</v>
      </c>
      <c r="E198" t="s">
        <v>11</v>
      </c>
      <c r="G198" s="1" t="s">
        <v>153</v>
      </c>
      <c r="H198">
        <v>0</v>
      </c>
      <c r="I198" t="s">
        <v>81</v>
      </c>
      <c r="J198" t="s">
        <v>97</v>
      </c>
    </row>
    <row r="199" spans="1:10" ht="45">
      <c r="A199" t="str">
        <f t="shared" si="5"/>
        <v>2016-07-08</v>
      </c>
      <c r="B199" t="str">
        <f>"1830"</f>
        <v>1830</v>
      </c>
      <c r="C199" t="s">
        <v>155</v>
      </c>
      <c r="D199" t="s">
        <v>326</v>
      </c>
      <c r="E199" t="s">
        <v>55</v>
      </c>
      <c r="G199" s="1" t="s">
        <v>156</v>
      </c>
      <c r="H199">
        <v>0</v>
      </c>
      <c r="I199" t="s">
        <v>19</v>
      </c>
      <c r="J199" t="s">
        <v>26</v>
      </c>
    </row>
    <row r="200" spans="1:10" ht="45">
      <c r="A200" t="str">
        <f t="shared" si="5"/>
        <v>2016-07-08</v>
      </c>
      <c r="B200" t="str">
        <f>"1900"</f>
        <v>1900</v>
      </c>
      <c r="C200" t="s">
        <v>158</v>
      </c>
      <c r="D200" t="s">
        <v>327</v>
      </c>
      <c r="G200" s="1" t="s">
        <v>159</v>
      </c>
      <c r="H200">
        <v>2016</v>
      </c>
      <c r="I200" t="s">
        <v>14</v>
      </c>
      <c r="J200" t="s">
        <v>161</v>
      </c>
    </row>
    <row r="201" spans="1:10" ht="45">
      <c r="A201" t="str">
        <f t="shared" si="5"/>
        <v>2016-07-08</v>
      </c>
      <c r="B201" t="str">
        <f>"1920"</f>
        <v>1920</v>
      </c>
      <c r="C201" t="s">
        <v>162</v>
      </c>
      <c r="E201" t="s">
        <v>43</v>
      </c>
      <c r="G201" s="1" t="s">
        <v>163</v>
      </c>
      <c r="H201">
        <v>2016</v>
      </c>
      <c r="I201" t="s">
        <v>14</v>
      </c>
      <c r="J201" t="s">
        <v>164</v>
      </c>
    </row>
    <row r="202" spans="1:10" ht="45">
      <c r="A202" t="str">
        <f t="shared" si="5"/>
        <v>2016-07-08</v>
      </c>
      <c r="B202" t="str">
        <f>"1930"</f>
        <v>1930</v>
      </c>
      <c r="C202" t="s">
        <v>328</v>
      </c>
      <c r="D202" t="s">
        <v>330</v>
      </c>
      <c r="E202" t="s">
        <v>55</v>
      </c>
      <c r="G202" s="1" t="s">
        <v>329</v>
      </c>
      <c r="H202">
        <v>2012</v>
      </c>
      <c r="I202" t="s">
        <v>81</v>
      </c>
      <c r="J202" t="s">
        <v>36</v>
      </c>
    </row>
    <row r="203" spans="1:10" ht="45">
      <c r="A203" t="str">
        <f t="shared" si="5"/>
        <v>2016-07-08</v>
      </c>
      <c r="B203" t="str">
        <f>"2000"</f>
        <v>2000</v>
      </c>
      <c r="C203" t="s">
        <v>331</v>
      </c>
      <c r="E203" t="s">
        <v>176</v>
      </c>
      <c r="F203" t="s">
        <v>332</v>
      </c>
      <c r="G203" s="1" t="s">
        <v>333</v>
      </c>
      <c r="H203">
        <v>0</v>
      </c>
      <c r="I203" t="s">
        <v>13</v>
      </c>
      <c r="J203" t="s">
        <v>26</v>
      </c>
    </row>
    <row r="204" spans="1:10" ht="45">
      <c r="A204" t="str">
        <f t="shared" si="5"/>
        <v>2016-07-08</v>
      </c>
      <c r="B204" t="str">
        <f>"2030"</f>
        <v>2030</v>
      </c>
      <c r="C204" t="s">
        <v>334</v>
      </c>
      <c r="G204" s="1" t="s">
        <v>335</v>
      </c>
      <c r="H204">
        <v>2016</v>
      </c>
      <c r="I204" t="s">
        <v>14</v>
      </c>
      <c r="J204" t="s">
        <v>78</v>
      </c>
    </row>
    <row r="205" spans="1:10" ht="45">
      <c r="A205" t="str">
        <f t="shared" si="5"/>
        <v>2016-07-08</v>
      </c>
      <c r="B205" t="str">
        <f>"2130"</f>
        <v>2130</v>
      </c>
      <c r="C205" t="s">
        <v>336</v>
      </c>
      <c r="E205" t="s">
        <v>176</v>
      </c>
      <c r="F205" t="s">
        <v>231</v>
      </c>
      <c r="G205" s="1" t="s">
        <v>337</v>
      </c>
      <c r="H205">
        <v>2004</v>
      </c>
      <c r="I205" t="s">
        <v>52</v>
      </c>
      <c r="J205" t="s">
        <v>26</v>
      </c>
    </row>
    <row r="206" spans="1:10" ht="30">
      <c r="A206" t="str">
        <f t="shared" si="5"/>
        <v>2016-07-08</v>
      </c>
      <c r="B206" t="str">
        <f>"2200"</f>
        <v>2200</v>
      </c>
      <c r="C206" t="s">
        <v>338</v>
      </c>
      <c r="E206" t="s">
        <v>176</v>
      </c>
      <c r="F206" t="s">
        <v>112</v>
      </c>
      <c r="G206" s="1" t="s">
        <v>339</v>
      </c>
      <c r="H206">
        <v>2009</v>
      </c>
      <c r="I206" t="s">
        <v>340</v>
      </c>
      <c r="J206" t="s">
        <v>26</v>
      </c>
    </row>
    <row r="207" spans="1:10" ht="45">
      <c r="A207" t="str">
        <f t="shared" si="5"/>
        <v>2016-07-08</v>
      </c>
      <c r="B207" t="str">
        <f>"2230"</f>
        <v>2230</v>
      </c>
      <c r="C207" t="s">
        <v>341</v>
      </c>
      <c r="D207" t="s">
        <v>343</v>
      </c>
      <c r="E207" t="s">
        <v>293</v>
      </c>
      <c r="F207" t="s">
        <v>99</v>
      </c>
      <c r="G207" s="1" t="s">
        <v>342</v>
      </c>
      <c r="H207">
        <v>2013</v>
      </c>
      <c r="I207" t="s">
        <v>19</v>
      </c>
      <c r="J207" t="s">
        <v>344</v>
      </c>
    </row>
    <row r="208" spans="1:10" ht="45">
      <c r="A208" t="str">
        <f t="shared" si="5"/>
        <v>2016-07-08</v>
      </c>
      <c r="B208" t="str">
        <f>"2320"</f>
        <v>2320</v>
      </c>
      <c r="C208" t="s">
        <v>345</v>
      </c>
      <c r="D208" t="s">
        <v>345</v>
      </c>
      <c r="E208" t="s">
        <v>11</v>
      </c>
      <c r="G208" s="1" t="s">
        <v>346</v>
      </c>
      <c r="H208">
        <v>0</v>
      </c>
      <c r="I208" t="s">
        <v>14</v>
      </c>
      <c r="J208" t="s">
        <v>347</v>
      </c>
    </row>
    <row r="209" spans="1:10" ht="45">
      <c r="A209" t="str">
        <f t="shared" si="5"/>
        <v>2016-07-08</v>
      </c>
      <c r="B209" t="str">
        <f>"2330"</f>
        <v>2330</v>
      </c>
      <c r="C209" t="s">
        <v>331</v>
      </c>
      <c r="E209" t="s">
        <v>176</v>
      </c>
      <c r="F209" t="s">
        <v>332</v>
      </c>
      <c r="G209" s="1" t="s">
        <v>333</v>
      </c>
      <c r="H209">
        <v>0</v>
      </c>
      <c r="I209" t="s">
        <v>13</v>
      </c>
      <c r="J209" t="s">
        <v>26</v>
      </c>
    </row>
    <row r="210" spans="1:10" ht="30">
      <c r="A210" t="str">
        <f aca="true" t="shared" si="6" ref="A210:A242">"2016-07-09"</f>
        <v>2016-07-09</v>
      </c>
      <c r="B210" t="str">
        <f>"0000"</f>
        <v>0000</v>
      </c>
      <c r="C210" t="s">
        <v>348</v>
      </c>
      <c r="E210" t="s">
        <v>293</v>
      </c>
      <c r="F210" t="s">
        <v>349</v>
      </c>
      <c r="G210" s="1" t="s">
        <v>350</v>
      </c>
      <c r="H210">
        <v>0</v>
      </c>
      <c r="I210" t="s">
        <v>14</v>
      </c>
      <c r="J210" t="s">
        <v>65</v>
      </c>
    </row>
    <row r="211" spans="1:10" ht="45">
      <c r="A211" t="str">
        <f t="shared" si="6"/>
        <v>2016-07-09</v>
      </c>
      <c r="B211" t="str">
        <f>"0400"</f>
        <v>0400</v>
      </c>
      <c r="C211" t="s">
        <v>234</v>
      </c>
      <c r="E211" t="s">
        <v>55</v>
      </c>
      <c r="F211" t="s">
        <v>112</v>
      </c>
      <c r="G211" s="1" t="s">
        <v>352</v>
      </c>
      <c r="H211">
        <v>2012</v>
      </c>
      <c r="I211" t="s">
        <v>14</v>
      </c>
      <c r="J211" t="s">
        <v>351</v>
      </c>
    </row>
    <row r="212" spans="1:10" ht="45">
      <c r="A212" t="str">
        <f t="shared" si="6"/>
        <v>2016-07-09</v>
      </c>
      <c r="B212" t="str">
        <f>"0500"</f>
        <v>0500</v>
      </c>
      <c r="C212" t="s">
        <v>234</v>
      </c>
      <c r="E212" t="s">
        <v>55</v>
      </c>
      <c r="F212" t="s">
        <v>112</v>
      </c>
      <c r="G212" s="1" t="s">
        <v>352</v>
      </c>
      <c r="H212">
        <v>2012</v>
      </c>
      <c r="I212" t="s">
        <v>14</v>
      </c>
      <c r="J212" t="s">
        <v>353</v>
      </c>
    </row>
    <row r="213" spans="1:10" ht="45">
      <c r="A213" t="str">
        <f t="shared" si="6"/>
        <v>2016-07-09</v>
      </c>
      <c r="B213" t="str">
        <f>"0600"</f>
        <v>0600</v>
      </c>
      <c r="C213" t="s">
        <v>16</v>
      </c>
      <c r="D213" t="s">
        <v>354</v>
      </c>
      <c r="E213" t="s">
        <v>11</v>
      </c>
      <c r="G213" s="1" t="s">
        <v>17</v>
      </c>
      <c r="H213">
        <v>2002</v>
      </c>
      <c r="I213" t="s">
        <v>19</v>
      </c>
      <c r="J213" t="s">
        <v>20</v>
      </c>
    </row>
    <row r="214" spans="1:10" ht="45">
      <c r="A214" t="str">
        <f t="shared" si="6"/>
        <v>2016-07-09</v>
      </c>
      <c r="B214" t="str">
        <f>"0615"</f>
        <v>0615</v>
      </c>
      <c r="C214" t="s">
        <v>16</v>
      </c>
      <c r="D214" t="s">
        <v>355</v>
      </c>
      <c r="E214" t="s">
        <v>11</v>
      </c>
      <c r="G214" s="1" t="s">
        <v>17</v>
      </c>
      <c r="H214">
        <v>2002</v>
      </c>
      <c r="I214" t="s">
        <v>19</v>
      </c>
      <c r="J214" t="s">
        <v>22</v>
      </c>
    </row>
    <row r="215" spans="1:10" ht="45">
      <c r="A215" t="str">
        <f t="shared" si="6"/>
        <v>2016-07-09</v>
      </c>
      <c r="B215" t="str">
        <f>"0630"</f>
        <v>0630</v>
      </c>
      <c r="C215" t="s">
        <v>23</v>
      </c>
      <c r="D215" t="s">
        <v>236</v>
      </c>
      <c r="E215" t="s">
        <v>11</v>
      </c>
      <c r="G215" s="1" t="s">
        <v>24</v>
      </c>
      <c r="H215">
        <v>2005</v>
      </c>
      <c r="I215" t="s">
        <v>19</v>
      </c>
      <c r="J215" t="s">
        <v>26</v>
      </c>
    </row>
    <row r="216" spans="1:10" ht="45">
      <c r="A216" t="str">
        <f t="shared" si="6"/>
        <v>2016-07-09</v>
      </c>
      <c r="B216" t="str">
        <f>"0700"</f>
        <v>0700</v>
      </c>
      <c r="C216" t="s">
        <v>27</v>
      </c>
      <c r="E216" t="s">
        <v>11</v>
      </c>
      <c r="G216" s="1" t="s">
        <v>28</v>
      </c>
      <c r="H216">
        <v>2014</v>
      </c>
      <c r="I216" t="s">
        <v>14</v>
      </c>
      <c r="J216" t="s">
        <v>30</v>
      </c>
    </row>
    <row r="217" spans="1:10" ht="45">
      <c r="A217" t="str">
        <f t="shared" si="6"/>
        <v>2016-07-09</v>
      </c>
      <c r="B217" t="str">
        <f>"0730"</f>
        <v>0730</v>
      </c>
      <c r="C217" t="s">
        <v>31</v>
      </c>
      <c r="E217" t="s">
        <v>11</v>
      </c>
      <c r="G217" s="1" t="s">
        <v>32</v>
      </c>
      <c r="H217">
        <v>2010</v>
      </c>
      <c r="I217" t="s">
        <v>19</v>
      </c>
      <c r="J217" t="s">
        <v>26</v>
      </c>
    </row>
    <row r="218" spans="1:10" ht="45">
      <c r="A218" t="str">
        <f t="shared" si="6"/>
        <v>2016-07-09</v>
      </c>
      <c r="B218" t="str">
        <f>"0800"</f>
        <v>0800</v>
      </c>
      <c r="C218" t="s">
        <v>33</v>
      </c>
      <c r="D218" t="s">
        <v>357</v>
      </c>
      <c r="E218" t="s">
        <v>11</v>
      </c>
      <c r="G218" s="1" t="s">
        <v>356</v>
      </c>
      <c r="H218">
        <v>0</v>
      </c>
      <c r="I218" t="s">
        <v>14</v>
      </c>
      <c r="J218" t="s">
        <v>36</v>
      </c>
    </row>
    <row r="219" spans="1:10" ht="45">
      <c r="A219" t="str">
        <f t="shared" si="6"/>
        <v>2016-07-09</v>
      </c>
      <c r="B219" t="str">
        <f>"0830"</f>
        <v>0830</v>
      </c>
      <c r="C219" t="s">
        <v>37</v>
      </c>
      <c r="D219" t="s">
        <v>304</v>
      </c>
      <c r="E219" t="s">
        <v>11</v>
      </c>
      <c r="G219" s="1" t="s">
        <v>303</v>
      </c>
      <c r="H219">
        <v>2012</v>
      </c>
      <c r="I219" t="s">
        <v>14</v>
      </c>
      <c r="J219" t="s">
        <v>40</v>
      </c>
    </row>
    <row r="220" spans="1:10" ht="45">
      <c r="A220" t="str">
        <f t="shared" si="6"/>
        <v>2016-07-09</v>
      </c>
      <c r="B220" t="str">
        <f>"0900"</f>
        <v>0900</v>
      </c>
      <c r="C220" t="s">
        <v>23</v>
      </c>
      <c r="D220" t="s">
        <v>358</v>
      </c>
      <c r="E220" t="s">
        <v>11</v>
      </c>
      <c r="G220" s="1" t="s">
        <v>24</v>
      </c>
      <c r="H220">
        <v>2005</v>
      </c>
      <c r="I220" t="s">
        <v>19</v>
      </c>
      <c r="J220" t="s">
        <v>40</v>
      </c>
    </row>
    <row r="221" spans="1:10" ht="45">
      <c r="A221" t="str">
        <f t="shared" si="6"/>
        <v>2016-07-09</v>
      </c>
      <c r="B221" t="str">
        <f>"0930"</f>
        <v>0930</v>
      </c>
      <c r="C221" t="s">
        <v>27</v>
      </c>
      <c r="E221" t="s">
        <v>11</v>
      </c>
      <c r="G221" s="1" t="s">
        <v>28</v>
      </c>
      <c r="H221">
        <v>2014</v>
      </c>
      <c r="I221" t="s">
        <v>14</v>
      </c>
      <c r="J221" t="s">
        <v>30</v>
      </c>
    </row>
    <row r="222" spans="1:10" ht="45">
      <c r="A222" t="str">
        <f t="shared" si="6"/>
        <v>2016-07-09</v>
      </c>
      <c r="B222" t="str">
        <f>"1000"</f>
        <v>1000</v>
      </c>
      <c r="C222" t="s">
        <v>359</v>
      </c>
      <c r="D222" t="s">
        <v>361</v>
      </c>
      <c r="E222" t="s">
        <v>11</v>
      </c>
      <c r="G222" s="1" t="s">
        <v>360</v>
      </c>
      <c r="H222">
        <v>2014</v>
      </c>
      <c r="I222" t="s">
        <v>14</v>
      </c>
      <c r="J222" t="s">
        <v>30</v>
      </c>
    </row>
    <row r="223" spans="1:10" ht="45">
      <c r="A223" t="str">
        <f t="shared" si="6"/>
        <v>2016-07-09</v>
      </c>
      <c r="B223" t="str">
        <f>"1030"</f>
        <v>1030</v>
      </c>
      <c r="C223" t="s">
        <v>362</v>
      </c>
      <c r="D223" t="s">
        <v>364</v>
      </c>
      <c r="E223" t="s">
        <v>11</v>
      </c>
      <c r="G223" s="1" t="s">
        <v>363</v>
      </c>
      <c r="H223">
        <v>2012</v>
      </c>
      <c r="I223" t="s">
        <v>81</v>
      </c>
      <c r="J223" t="s">
        <v>97</v>
      </c>
    </row>
    <row r="224" spans="1:10" ht="45">
      <c r="A224" t="str">
        <f t="shared" si="6"/>
        <v>2016-07-09</v>
      </c>
      <c r="B224" t="str">
        <f>"1100"</f>
        <v>1100</v>
      </c>
      <c r="C224" t="s">
        <v>365</v>
      </c>
      <c r="E224" t="s">
        <v>55</v>
      </c>
      <c r="F224" t="s">
        <v>112</v>
      </c>
      <c r="G224" s="1" t="s">
        <v>366</v>
      </c>
      <c r="H224">
        <v>2013</v>
      </c>
      <c r="I224" t="s">
        <v>52</v>
      </c>
      <c r="J224" t="s">
        <v>267</v>
      </c>
    </row>
    <row r="225" spans="1:10" ht="45">
      <c r="A225" t="str">
        <f t="shared" si="6"/>
        <v>2016-07-09</v>
      </c>
      <c r="B225" t="str">
        <f>"1200"</f>
        <v>1200</v>
      </c>
      <c r="C225" t="s">
        <v>367</v>
      </c>
      <c r="D225" t="s">
        <v>369</v>
      </c>
      <c r="E225" t="s">
        <v>11</v>
      </c>
      <c r="G225" s="1" t="s">
        <v>368</v>
      </c>
      <c r="H225">
        <v>2013</v>
      </c>
      <c r="I225" t="s">
        <v>14</v>
      </c>
      <c r="J225" t="s">
        <v>26</v>
      </c>
    </row>
    <row r="226" spans="1:10" ht="60">
      <c r="A226" t="str">
        <f t="shared" si="6"/>
        <v>2016-07-09</v>
      </c>
      <c r="B226" t="str">
        <f>"1230"</f>
        <v>1230</v>
      </c>
      <c r="C226" t="s">
        <v>215</v>
      </c>
      <c r="E226" t="s">
        <v>43</v>
      </c>
      <c r="G226" s="1" t="s">
        <v>216</v>
      </c>
      <c r="H226">
        <v>2016</v>
      </c>
      <c r="I226" t="s">
        <v>14</v>
      </c>
      <c r="J226" t="s">
        <v>217</v>
      </c>
    </row>
    <row r="227" spans="1:10" ht="45">
      <c r="A227" t="str">
        <f t="shared" si="6"/>
        <v>2016-07-09</v>
      </c>
      <c r="B227" t="str">
        <f>"1400"</f>
        <v>1400</v>
      </c>
      <c r="C227" t="s">
        <v>158</v>
      </c>
      <c r="D227" t="s">
        <v>327</v>
      </c>
      <c r="G227" s="1" t="s">
        <v>159</v>
      </c>
      <c r="H227">
        <v>2016</v>
      </c>
      <c r="I227" t="s">
        <v>14</v>
      </c>
      <c r="J227" t="s">
        <v>161</v>
      </c>
    </row>
    <row r="228" spans="1:10" ht="45">
      <c r="A228" t="str">
        <f t="shared" si="6"/>
        <v>2016-07-09</v>
      </c>
      <c r="B228" t="str">
        <f>"1420"</f>
        <v>1420</v>
      </c>
      <c r="C228" t="s">
        <v>58</v>
      </c>
      <c r="D228" t="s">
        <v>371</v>
      </c>
      <c r="E228" t="s">
        <v>55</v>
      </c>
      <c r="G228" s="1" t="s">
        <v>370</v>
      </c>
      <c r="H228">
        <v>2014</v>
      </c>
      <c r="I228" t="s">
        <v>14</v>
      </c>
      <c r="J228" t="s">
        <v>61</v>
      </c>
    </row>
    <row r="229" spans="1:10" ht="45">
      <c r="A229" t="str">
        <f t="shared" si="6"/>
        <v>2016-07-09</v>
      </c>
      <c r="B229" t="str">
        <f>"1425"</f>
        <v>1425</v>
      </c>
      <c r="C229" t="s">
        <v>54</v>
      </c>
      <c r="E229" t="s">
        <v>55</v>
      </c>
      <c r="G229" s="1" t="s">
        <v>56</v>
      </c>
      <c r="H229">
        <v>2015</v>
      </c>
      <c r="I229" t="s">
        <v>14</v>
      </c>
      <c r="J229" t="s">
        <v>57</v>
      </c>
    </row>
    <row r="230" spans="1:10" ht="45">
      <c r="A230" t="str">
        <f t="shared" si="6"/>
        <v>2016-07-09</v>
      </c>
      <c r="B230" t="str">
        <f>"1430"</f>
        <v>1430</v>
      </c>
      <c r="C230" t="s">
        <v>328</v>
      </c>
      <c r="D230" t="s">
        <v>330</v>
      </c>
      <c r="E230" t="s">
        <v>55</v>
      </c>
      <c r="G230" s="1" t="s">
        <v>329</v>
      </c>
      <c r="H230">
        <v>2012</v>
      </c>
      <c r="I230" t="s">
        <v>81</v>
      </c>
      <c r="J230" t="s">
        <v>36</v>
      </c>
    </row>
    <row r="231" spans="1:10" ht="30">
      <c r="A231" t="str">
        <f t="shared" si="6"/>
        <v>2016-07-09</v>
      </c>
      <c r="B231" t="str">
        <f>"1500"</f>
        <v>1500</v>
      </c>
      <c r="C231" t="s">
        <v>288</v>
      </c>
      <c r="E231" t="s">
        <v>43</v>
      </c>
      <c r="G231" s="1" t="s">
        <v>289</v>
      </c>
      <c r="H231">
        <v>0</v>
      </c>
      <c r="I231" t="s">
        <v>14</v>
      </c>
      <c r="J231" t="s">
        <v>217</v>
      </c>
    </row>
    <row r="232" spans="1:10" ht="45">
      <c r="A232" t="str">
        <f t="shared" si="6"/>
        <v>2016-07-09</v>
      </c>
      <c r="B232" t="str">
        <f>"1630"</f>
        <v>1630</v>
      </c>
      <c r="C232" t="s">
        <v>372</v>
      </c>
      <c r="D232" t="s">
        <v>374</v>
      </c>
      <c r="E232" t="s">
        <v>55</v>
      </c>
      <c r="G232" s="1" t="s">
        <v>373</v>
      </c>
      <c r="H232">
        <v>2013</v>
      </c>
      <c r="I232" t="s">
        <v>14</v>
      </c>
      <c r="J232" t="s">
        <v>22</v>
      </c>
    </row>
    <row r="233" spans="1:10" ht="45">
      <c r="A233" t="str">
        <f t="shared" si="6"/>
        <v>2016-07-09</v>
      </c>
      <c r="B233" t="str">
        <f>"1650"</f>
        <v>1650</v>
      </c>
      <c r="C233" t="s">
        <v>58</v>
      </c>
      <c r="D233" t="s">
        <v>376</v>
      </c>
      <c r="E233" t="s">
        <v>55</v>
      </c>
      <c r="G233" s="1" t="s">
        <v>375</v>
      </c>
      <c r="H233">
        <v>2014</v>
      </c>
      <c r="I233" t="s">
        <v>14</v>
      </c>
      <c r="J233" t="s">
        <v>61</v>
      </c>
    </row>
    <row r="234" spans="1:10" ht="45">
      <c r="A234" t="str">
        <f t="shared" si="6"/>
        <v>2016-07-09</v>
      </c>
      <c r="B234" t="str">
        <f>"1655"</f>
        <v>1655</v>
      </c>
      <c r="C234" t="s">
        <v>54</v>
      </c>
      <c r="E234" t="s">
        <v>11</v>
      </c>
      <c r="G234" s="1" t="s">
        <v>377</v>
      </c>
      <c r="H234">
        <v>2015</v>
      </c>
      <c r="I234" t="s">
        <v>14</v>
      </c>
      <c r="J234" t="s">
        <v>57</v>
      </c>
    </row>
    <row r="235" spans="1:10" ht="45">
      <c r="A235" t="str">
        <f t="shared" si="6"/>
        <v>2016-07-09</v>
      </c>
      <c r="B235" t="str">
        <f>"1700"</f>
        <v>1700</v>
      </c>
      <c r="C235" t="s">
        <v>185</v>
      </c>
      <c r="D235" t="s">
        <v>378</v>
      </c>
      <c r="E235" t="s">
        <v>11</v>
      </c>
      <c r="G235" s="1" t="s">
        <v>186</v>
      </c>
      <c r="H235">
        <v>0</v>
      </c>
      <c r="I235" t="s">
        <v>19</v>
      </c>
      <c r="J235" t="s">
        <v>26</v>
      </c>
    </row>
    <row r="236" spans="1:10" ht="45">
      <c r="A236" t="str">
        <f t="shared" si="6"/>
        <v>2016-07-09</v>
      </c>
      <c r="B236" t="str">
        <f>"1730"</f>
        <v>1730</v>
      </c>
      <c r="C236" t="s">
        <v>27</v>
      </c>
      <c r="E236" t="s">
        <v>11</v>
      </c>
      <c r="G236" s="1" t="s">
        <v>28</v>
      </c>
      <c r="H236">
        <v>2014</v>
      </c>
      <c r="I236" t="s">
        <v>14</v>
      </c>
      <c r="J236" t="s">
        <v>30</v>
      </c>
    </row>
    <row r="237" spans="1:10" ht="30">
      <c r="A237" t="str">
        <f t="shared" si="6"/>
        <v>2016-07-09</v>
      </c>
      <c r="B237" t="str">
        <f>"1800"</f>
        <v>1800</v>
      </c>
      <c r="C237" t="s">
        <v>379</v>
      </c>
      <c r="G237" s="1" t="s">
        <v>380</v>
      </c>
      <c r="H237">
        <v>0</v>
      </c>
      <c r="I237" t="s">
        <v>14</v>
      </c>
      <c r="J237" t="s">
        <v>82</v>
      </c>
    </row>
    <row r="238" spans="1:10" ht="30">
      <c r="A238" t="str">
        <f t="shared" si="6"/>
        <v>2016-07-09</v>
      </c>
      <c r="B238" t="str">
        <f>"1830"</f>
        <v>1830</v>
      </c>
      <c r="C238" t="s">
        <v>381</v>
      </c>
      <c r="D238" t="s">
        <v>383</v>
      </c>
      <c r="G238" s="1" t="s">
        <v>382</v>
      </c>
      <c r="H238">
        <v>0</v>
      </c>
      <c r="I238" t="s">
        <v>14</v>
      </c>
      <c r="J238" t="s">
        <v>267</v>
      </c>
    </row>
    <row r="239" spans="1:10" ht="30">
      <c r="A239" t="str">
        <f t="shared" si="6"/>
        <v>2016-07-09</v>
      </c>
      <c r="B239" t="str">
        <f>"1930"</f>
        <v>1930</v>
      </c>
      <c r="C239" t="s">
        <v>381</v>
      </c>
      <c r="D239" t="s">
        <v>384</v>
      </c>
      <c r="G239" s="1" t="s">
        <v>382</v>
      </c>
      <c r="H239">
        <v>0</v>
      </c>
      <c r="I239" t="s">
        <v>14</v>
      </c>
      <c r="J239" t="s">
        <v>267</v>
      </c>
    </row>
    <row r="240" spans="1:10" ht="30">
      <c r="A240" t="str">
        <f t="shared" si="6"/>
        <v>2016-07-09</v>
      </c>
      <c r="B240" t="str">
        <f>"2030"</f>
        <v>2030</v>
      </c>
      <c r="C240" t="s">
        <v>385</v>
      </c>
      <c r="E240" t="s">
        <v>176</v>
      </c>
      <c r="F240" t="s">
        <v>386</v>
      </c>
      <c r="G240" s="1" t="s">
        <v>387</v>
      </c>
      <c r="H240">
        <v>2013</v>
      </c>
      <c r="I240" t="s">
        <v>52</v>
      </c>
      <c r="J240" t="s">
        <v>267</v>
      </c>
    </row>
    <row r="241" spans="1:10" ht="30">
      <c r="A241" t="str">
        <f t="shared" si="6"/>
        <v>2016-07-09</v>
      </c>
      <c r="B241" t="str">
        <f>"2130"</f>
        <v>2130</v>
      </c>
      <c r="C241" t="s">
        <v>381</v>
      </c>
      <c r="D241" t="s">
        <v>388</v>
      </c>
      <c r="G241" s="1" t="s">
        <v>382</v>
      </c>
      <c r="H241">
        <v>0</v>
      </c>
      <c r="I241" t="s">
        <v>14</v>
      </c>
      <c r="J241" t="s">
        <v>267</v>
      </c>
    </row>
    <row r="242" spans="1:10" ht="30">
      <c r="A242" t="str">
        <f t="shared" si="6"/>
        <v>2016-07-09</v>
      </c>
      <c r="B242" t="str">
        <f>"2300"</f>
        <v>2300</v>
      </c>
      <c r="C242" t="s">
        <v>389</v>
      </c>
      <c r="E242" t="s">
        <v>176</v>
      </c>
      <c r="F242" t="s">
        <v>231</v>
      </c>
      <c r="G242" s="1" t="s">
        <v>390</v>
      </c>
      <c r="H242">
        <v>0</v>
      </c>
      <c r="I242" t="s">
        <v>14</v>
      </c>
      <c r="J242" t="s">
        <v>65</v>
      </c>
    </row>
    <row r="243" spans="1:10" ht="30">
      <c r="A243" t="str">
        <f>"2016-07-10"</f>
        <v>2016-07-10</v>
      </c>
      <c r="B243" t="str">
        <f>"0000"</f>
        <v>0000</v>
      </c>
      <c r="C243" t="s">
        <v>348</v>
      </c>
      <c r="E243" t="s">
        <v>293</v>
      </c>
      <c r="F243" t="s">
        <v>349</v>
      </c>
      <c r="G243" s="1" t="s">
        <v>350</v>
      </c>
      <c r="H243">
        <v>0</v>
      </c>
      <c r="I243" t="s">
        <v>14</v>
      </c>
      <c r="J243" t="s">
        <v>351</v>
      </c>
    </row>
    <row r="244" spans="1:10" ht="30">
      <c r="A244" t="str">
        <f>"2016-07-10"</f>
        <v>2016-07-10</v>
      </c>
      <c r="B244" t="str">
        <f>"0400"</f>
        <v>0400</v>
      </c>
      <c r="C244" t="s">
        <v>391</v>
      </c>
      <c r="E244" t="s">
        <v>11</v>
      </c>
      <c r="G244" s="1" t="s">
        <v>392</v>
      </c>
      <c r="H244">
        <v>2015</v>
      </c>
      <c r="I244" t="s">
        <v>14</v>
      </c>
      <c r="J244" t="s">
        <v>353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2016-06-14T22:55:15Z</dcterms:created>
  <dcterms:modified xsi:type="dcterms:W3CDTF">2016-06-15T04:03:30Z</dcterms:modified>
  <cp:category/>
  <cp:version/>
  <cp:contentType/>
  <cp:contentStatus/>
</cp:coreProperties>
</file>