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3180" activeTab="0"/>
  </bookViews>
  <sheets>
    <sheet name=" NITV_EPG_Rpt821840" sheetId="1" r:id="rId1"/>
  </sheets>
  <definedNames/>
  <calcPr fullCalcOnLoad="1"/>
</workbook>
</file>

<file path=xl/sharedStrings.xml><?xml version="1.0" encoding="utf-8"?>
<sst xmlns="http://schemas.openxmlformats.org/spreadsheetml/2006/main" count="1842" uniqueCount="391">
  <si>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</si>
  <si>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</si>
  <si>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</si>
  <si>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</si>
  <si>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</si>
  <si>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</si>
  <si>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</si>
  <si>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</si>
  <si>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</si>
  <si>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</si>
  <si>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</si>
  <si>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</si>
  <si>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</si>
  <si>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</si>
  <si>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</si>
  <si>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57mins</t>
  </si>
  <si>
    <t>Tipi Tales</t>
  </si>
  <si>
    <t>G</t>
  </si>
  <si>
    <t>Set in the crook of a forest, Tipi Tales are adventures in story and song, where Elizabeth, Junior, Russell and Sam play and grow together.</t>
  </si>
  <si>
    <t>Tummy Ache</t>
  </si>
  <si>
    <t>CANADA</t>
  </si>
  <si>
    <t>13mins</t>
  </si>
  <si>
    <t>Runner Boy</t>
  </si>
  <si>
    <t>14mins</t>
  </si>
  <si>
    <t xml:space="preserve">Yamba's Playtime </t>
  </si>
  <si>
    <t>Come join Yamba the Honeyant and her friends for lots of fun!</t>
  </si>
  <si>
    <t>Detective Yamba</t>
  </si>
  <si>
    <t>29mins</t>
  </si>
  <si>
    <t xml:space="preserve">Welcome To Wapos Bay </t>
  </si>
  <si>
    <t>The kids of Wapos Bay love adventure and their playground is a vast area that's been home to their Cree ancestors for millennia. As they explore the world around them, they learn respect &amp; cooperation</t>
  </si>
  <si>
    <t>Raven Power</t>
  </si>
  <si>
    <t>23mins</t>
  </si>
  <si>
    <t>Bushwhacked</t>
  </si>
  <si>
    <t>Brandon challenges Kayne to a hoof-thumping mission: to train as a Jackaroo and then muster about 40 head of cattle in the Megalong Valley.</t>
  </si>
  <si>
    <t>Cattle Muster</t>
  </si>
  <si>
    <t>Musomagic Outback Tracks</t>
  </si>
  <si>
    <t>Showcasing songs and videos created in remote outback communities.</t>
  </si>
  <si>
    <t>Daly River</t>
  </si>
  <si>
    <t>22mins</t>
  </si>
  <si>
    <t>The Time Compass</t>
  </si>
  <si>
    <t>The social organization, daily life, myths and beliefs of the main cultures of history addressed in a different tone, with touches of humour in a 'close-to-the-kids' language.</t>
  </si>
  <si>
    <t>SPAIN</t>
  </si>
  <si>
    <t>11mins</t>
  </si>
  <si>
    <t>The Dreaming</t>
  </si>
  <si>
    <t>Animated traditional stories explained by the Elders  including the Dolphin NSW and the Wanka Manapulpa Minyma, WA</t>
  </si>
  <si>
    <t>21mins</t>
  </si>
  <si>
    <t>Mysterious Cities Of Gold</t>
  </si>
  <si>
    <t>The original 80s animation classic that follows a young orphan called Esteban as he searches the New World for both his father and the mysterious Cities of Gold.</t>
  </si>
  <si>
    <t>End Of The City Of Gold</t>
  </si>
  <si>
    <t>FRANCE</t>
  </si>
  <si>
    <t>26mins</t>
  </si>
  <si>
    <t>Maori Tv's Native Affairs 2017</t>
  </si>
  <si>
    <t>NC</t>
  </si>
  <si>
    <t>Maori Television's flagship current affairs show, Native Affairs, mixes pre-recorded stories with live interviews and panels, where invited guests discuss the latest events.</t>
  </si>
  <si>
    <t>NEW ZEALAND</t>
  </si>
  <si>
    <t>One With Nature</t>
  </si>
  <si>
    <t>This compelling documentary series demonstrates how Aboriginal people in Canada have lived as One with Nature for thousands of generations.</t>
  </si>
  <si>
    <t>Standing Tree To Standing Home</t>
  </si>
  <si>
    <t>City Slickers Rodeo</t>
  </si>
  <si>
    <t>City Slickers Rodeo features six urban youths that are sent to a rodeo boot camp to learn the rough and tough sport of rodeo from some of New Zealand's best cowboys.</t>
  </si>
  <si>
    <t>25mins</t>
  </si>
  <si>
    <t>The Coolbaroo Club</t>
  </si>
  <si>
    <t>The Coolbaroo Club was the only Aboriginal-run dance club in a city which practiced unofficial apartheid, submitting its Aboriginal population to police harassment, identity cards and curfews.</t>
  </si>
  <si>
    <t>54mins</t>
  </si>
  <si>
    <t>Qualifying Final</t>
  </si>
  <si>
    <t>90mins</t>
  </si>
  <si>
    <t>We relive the best moments of the 2016 Koori Knockout with some of the Best mens' and womens' games. Men's Grand Final - Redfern All Blacks 1 vs Newcastle All Blacks</t>
  </si>
  <si>
    <t>When it happens in the Maori world, you'll hear about it on Te Kaea first. This is Maori Television's flagship news program's week in review, featuring local, national and international stories.</t>
  </si>
  <si>
    <t>Te Kaea 2017</t>
  </si>
  <si>
    <t>The Point Review</t>
  </si>
  <si>
    <t>Host Karla Grant takes a look back at the stories and issues that made news throughout the week.</t>
  </si>
  <si>
    <t xml:space="preserve">Project Matauranga </t>
  </si>
  <si>
    <t>Investigates Maori worldviews and methodologies within the scientific community and looks at their practical application for finding solutions by combining Maori knowledge and western science.</t>
  </si>
  <si>
    <t>Whare Uku</t>
  </si>
  <si>
    <t>Native Planet</t>
  </si>
  <si>
    <t>Host Simon Baker takes you around the world and deep into fascinating Aboriginal communities and cultures waging a passionate defence of mother earth.</t>
  </si>
  <si>
    <t>Ecuador</t>
  </si>
  <si>
    <t>42mins</t>
  </si>
  <si>
    <t>First Australians</t>
  </si>
  <si>
    <t>A Fair Deal for a Black Race - A mass political movement helps win constitutional rights in 1967, but it was built on successive, strategic campaigns conducted by the first Australians from the 1930s.</t>
  </si>
  <si>
    <t>52mins</t>
  </si>
  <si>
    <t>The Drew</t>
  </si>
  <si>
    <t>USA</t>
  </si>
  <si>
    <t>77mins</t>
  </si>
  <si>
    <t>Venus And Serena</t>
  </si>
  <si>
    <t>M</t>
  </si>
  <si>
    <t xml:space="preserve">l </t>
  </si>
  <si>
    <t>They've been winning championships for over a decade, pushing the limits of longevity in such a demanding sport. How long can they last? In this program we gain unprecedented access into their lives.</t>
  </si>
  <si>
    <t>95mins</t>
  </si>
  <si>
    <t>10mins</t>
  </si>
  <si>
    <t>60mins</t>
  </si>
  <si>
    <t>58mins</t>
  </si>
  <si>
    <t>Brandon challenges Kayne to swim with Grey Nurse Sharks and to take an underwater photograph in case one day they are gone for good.</t>
  </si>
  <si>
    <t>Grey Nurse Shark</t>
  </si>
  <si>
    <t>24mins</t>
  </si>
  <si>
    <t>Dance Monkey Dance</t>
  </si>
  <si>
    <t>Ancient Egypt Part 1</t>
  </si>
  <si>
    <t>Ancient Egypt Part 2</t>
  </si>
  <si>
    <t>Brandon challenges Kayne to track down one of the deadliest and rarest spiders on earth: the northern tree-dwelling funnel web spider!</t>
  </si>
  <si>
    <t>Funnel Web Spider</t>
  </si>
  <si>
    <t>mins</t>
  </si>
  <si>
    <t xml:space="preserve">My Animal Friends </t>
  </si>
  <si>
    <t>This series is a unique look at the early life and development of young animals, edited and narrated from the viewpoint of the animals themselves.</t>
  </si>
  <si>
    <t>12mins</t>
  </si>
  <si>
    <t xml:space="preserve">Aussie Bush Tales </t>
  </si>
  <si>
    <t>One fresh misty morning a young Aboriginal boy went running through the bush, he kicked his big toe on a rock hopping around on one foot he put his throbbing toe into the river.</t>
  </si>
  <si>
    <t>Ouch! My Golden Toe</t>
  </si>
  <si>
    <t>9mins</t>
  </si>
  <si>
    <t>Mugu Kids</t>
  </si>
  <si>
    <t>Look, listen, learn and dance with Mugu Kids host Jub. Uncle Warren Williams performs his song, Skinny Frog and Uncle Michael Jarrett has a Gumbayngirr version of Kookaburra Sits in the Old Gum tree.</t>
  </si>
  <si>
    <t>Learn</t>
  </si>
  <si>
    <t>Songlines</t>
  </si>
  <si>
    <t>The "Tjawa Tjawa" songline is about a group of women who came from around Roebourne in the Pilbara and travelled, in some cases underground, all the way through to Kiwikurra in the Great Sandy Desert.</t>
  </si>
  <si>
    <t>Tjawa Tjawa</t>
  </si>
  <si>
    <t>The children walk among the termite mounds, they notice ants all over the ground, they wanted to catch an echidna for a stew. Then they heard a strange voice coming from the billabong.</t>
  </si>
  <si>
    <t>Run Echidna Run</t>
  </si>
  <si>
    <t>Tales Of Tatonka</t>
  </si>
  <si>
    <t>Meet Wanji, Nunpa, Yamni and Topa, four adventurous wolf cubs who live with their parents amidst a wolf pack in the plains and forests of North America</t>
  </si>
  <si>
    <t>Inuk</t>
  </si>
  <si>
    <t>Inuk is a highly imaginative seven-year-old Inuit boy who lives with his family in the Arctic. Destined to become a shaman, Inuk has special magical powers.</t>
  </si>
  <si>
    <t>UNITED KINGDOM</t>
  </si>
  <si>
    <t>27mins</t>
  </si>
  <si>
    <t>Kagagi, The Raven</t>
  </si>
  <si>
    <t>Matthew is an average 16 year old, or at least he was. He has found out that he has inherited an ancient power and responsibility - and the age old evil known as the Windingo has returned.</t>
  </si>
  <si>
    <t>In The Frame</t>
  </si>
  <si>
    <t>Hosted by Rhoda Roberts, this program takes us on a journey exploring the lives of our heroes and personalities as they talk candidly about their photos. This episode features Gail Mabo.</t>
  </si>
  <si>
    <t>Gail Mabo</t>
  </si>
  <si>
    <t xml:space="preserve">Cafe Niugini </t>
  </si>
  <si>
    <t>Captures the extraordinary food cultures and cuisines of Papua New Guinea. Jennifer Baing takes us on a unique culinary journey experiencing the land of more than 800 tribes and healthy food recipes.</t>
  </si>
  <si>
    <t>Bougainville</t>
  </si>
  <si>
    <t>PAPUA NEW GUINEA</t>
  </si>
  <si>
    <t>Surviving</t>
  </si>
  <si>
    <t>Internationally acclaimed Circus Oz touring Arnhem Land for the first time. The story of performer Mark Sheppard a Murray man from Mareeba FNQ, sharing his circus and clowning skills with the youth.</t>
  </si>
  <si>
    <t>Mark Sheppard</t>
  </si>
  <si>
    <t>Loreen Samson is a Ngarluma woman and senior artist at the Roebourne Art Group. Loreen describes her world and the inspiration for her painting that attract high prices and critical acclaim.</t>
  </si>
  <si>
    <t>Loreen Samson</t>
  </si>
  <si>
    <t>The Prophets</t>
  </si>
  <si>
    <t>This riveting, seven part series reveals the incredible stories of the Maori prophets. Presented as a comprehensive anthology, their lives are a fascinating aspect of NZ history.</t>
  </si>
  <si>
    <t>Our Stories</t>
  </si>
  <si>
    <t>Emerging from the Deserts of Central Australia is the unique sounds of Apakatjah, who blend intricate guitar work with ancient languages, stirring harmonies and traditional instruments.</t>
  </si>
  <si>
    <t>Apakajah – Cast In Half</t>
  </si>
  <si>
    <t>15mins</t>
  </si>
  <si>
    <t>The Mulka Project</t>
  </si>
  <si>
    <t>The name 'Mulka' means a sacred but public ceremony, and to hold or protect. This series shows content from The Mulka Project who sustain and protect Yolngu cultural knowledge in Northeast Arnhem Land</t>
  </si>
  <si>
    <t>Gawirrin Gumana Sea Rights</t>
  </si>
  <si>
    <t>6mins</t>
  </si>
  <si>
    <t>NITV News</t>
  </si>
  <si>
    <t>NITV presents the latest stories from a trusted lens, with a specific focus on Aboriginal and Torres Strait Islander news relevant to all Australians. For more news coverage, visit nitv.org.au/news.</t>
  </si>
  <si>
    <t>Nitv News Update 2017</t>
  </si>
  <si>
    <t>7mins</t>
  </si>
  <si>
    <t>Jersey Strong</t>
  </si>
  <si>
    <t>Jadya, a reformed gang member, and Brooke, a defence lawyer, two strong women from very different worlds, share a common goal - to do some good in  Newark, New Jersey.</t>
  </si>
  <si>
    <t>The Team That Never Played</t>
  </si>
  <si>
    <t>Investigates football in the apartheid era and the continuing role on and off the field played by the legends of those days.</t>
  </si>
  <si>
    <t>SOUTH AFRICA</t>
  </si>
  <si>
    <t>The Point</t>
  </si>
  <si>
    <t>Join us for considered analysis, agenda-setting interviews and a distinctive Indigenous approach that investigates cultural, political and social issues from a fresh perspective. #ThePointNITV</t>
  </si>
  <si>
    <t>Get Your Fish On</t>
  </si>
  <si>
    <t>Whether you're a fishing ace, an amateur angler or just love a bit of fishy fun, this series of the popular competitive fishing show, Get Your Fish On will have you hooked.</t>
  </si>
  <si>
    <t>Great Barrier</t>
  </si>
  <si>
    <t xml:space="preserve">Pro Bull Riding </t>
  </si>
  <si>
    <t>24 riders from 5 compete in the world's toughest sport, with the cowboys required to survive 8 seconds on the bull. It's not just about winning, it's all about conquering fear.</t>
  </si>
  <si>
    <t>Tamworth, NSW</t>
  </si>
  <si>
    <t>48mins</t>
  </si>
  <si>
    <t>Te Araroa: Tales From The Trails</t>
  </si>
  <si>
    <t>Pio Terei takes a fresh look at Aotearoa by foot, to connect with the people and local histories. The unspoilt landscapes hark back to when Maori and Pakeha explorers first encountered this land.</t>
  </si>
  <si>
    <t>Cape Reinga</t>
  </si>
  <si>
    <t>50mins</t>
  </si>
  <si>
    <t>56mins</t>
  </si>
  <si>
    <t>Brandon challenges Kayne to go out after dark and spot little penguins sneaking out of the sea to feed their babies!</t>
  </si>
  <si>
    <t>Penguins</t>
  </si>
  <si>
    <t>Self Improvement</t>
  </si>
  <si>
    <t>Imperial Rome Part 1</t>
  </si>
  <si>
    <t>Imperial Rome Part 2</t>
  </si>
  <si>
    <t>Brandon challenges Kayne to a deadly mission: to find and then tag a venomous Tiger Snake.</t>
  </si>
  <si>
    <t>Tiger Snake</t>
  </si>
  <si>
    <t>20mins</t>
  </si>
  <si>
    <t>Breakin'g Too</t>
  </si>
  <si>
    <t>Look, listen, learn and dance with Mugu Kids host Jub as she gets up to dance. Miranda Garling performs, You've Got Moves and Uncle Warren Williams teaches the kids in Western Arrernte language.</t>
  </si>
  <si>
    <t>Dance</t>
  </si>
  <si>
    <t>Cairns, Queensland</t>
  </si>
  <si>
    <t>Elder Moort wanted goats milk to drink, he sent the boys into the gorges looking for a herd of goats. They brought back a billy goat. Elder Moort yelled out to the boys - 'This is not a milking goat!'</t>
  </si>
  <si>
    <t>Desert Billy Goats</t>
  </si>
  <si>
    <t>8mins</t>
  </si>
  <si>
    <t>Aerial Pursuit</t>
  </si>
  <si>
    <t>Hosted by Rhoda Roberts, this program will take our audience on a journey and explore the lives of our personalities as they talk openly about their photos.This episode features Vernon Ah Kee.</t>
  </si>
  <si>
    <t>Vernon Ah Kee</t>
  </si>
  <si>
    <t>Kriol Kitchen</t>
  </si>
  <si>
    <t>In this episode, Patty Mamid shows us how to prepare Creamy Chilli Squid and Soybean Seafood Soup. Drawing on her multicultural heritage, Patty cooks up two exotic dishes of her own making.</t>
  </si>
  <si>
    <t>Patty Mamid: Creamy Chilli Squid &amp; Soybean Seafood Soup</t>
  </si>
  <si>
    <t>Around The Campfire</t>
  </si>
  <si>
    <t>Two Elders from Moa Island talking about their upbringing when they were young and sharing their fond memories that is close to their hearts and Island life.</t>
  </si>
  <si>
    <t>Keeping Our Culture With Ada Henaway</t>
  </si>
  <si>
    <t>Leading up to the first public performance, the Healing Songs singers share some of the stories behind their songs and project.</t>
  </si>
  <si>
    <t>Healing Songs - Quadaring</t>
  </si>
  <si>
    <t>Over the decades brothers David and Daniel Dow (Mer &amp; Erub), both gifted and talented songwriters and performers, reflect on their musical careers when sadly after a family tragedy.</t>
  </si>
  <si>
    <t>Wandawuy Fish Trap</t>
  </si>
  <si>
    <t>Share in the journey of these Aboriginal ghost hunters as they try to understand what they encounter in the context of indigneous culture of the land.</t>
  </si>
  <si>
    <t>Underexposed</t>
  </si>
  <si>
    <t>An adrenaline packed series following a new partnership between two emerging Aboriginal extreme sports storytellers, photographer Mason Mashon and writer Tannis Baradziej.</t>
  </si>
  <si>
    <t>Jumpship</t>
  </si>
  <si>
    <t>Bridge Day</t>
  </si>
  <si>
    <t>AFL coverage from the Cairns Grand Final and other competitions around Australia.</t>
  </si>
  <si>
    <t xml:space="preserve">Haunting: Australia </t>
  </si>
  <si>
    <t xml:space="preserve">a v </t>
  </si>
  <si>
    <t>Hailing from all corners of the globe, six of the best ghost hunters in the business have joined forces to investigate paranormal activity in Australia.</t>
  </si>
  <si>
    <t>45mins</t>
  </si>
  <si>
    <t>In this reverse episode, Kayne challenges Brandon to help save animals that live in the city or get into a spot of bother living alongside humans.</t>
  </si>
  <si>
    <t>Melbourne</t>
  </si>
  <si>
    <t>Patients</t>
  </si>
  <si>
    <t>Brandon challenges Kayne to track down an elusive cassowary, one of Australia's rarest birds.</t>
  </si>
  <si>
    <t>Cassowary</t>
  </si>
  <si>
    <t>It Came From Out There</t>
  </si>
  <si>
    <t>Look, listen, learn and dance with Mugu Kids host Jub. Kerrianne Cox sings her song, Walking Along the Edge and Aunty Maxine Jarrett teaches some kids the Gumbayngirr language.</t>
  </si>
  <si>
    <t>Favourites</t>
  </si>
  <si>
    <t xml:space="preserve">Be Deadly </t>
  </si>
  <si>
    <t>Be Deadly is a collaboration between Aboriginal and Torres Strait Islander and non-indigenous artists to create public art projects to showcase Australia's rich and diverse Indigenous cultures.</t>
  </si>
  <si>
    <t>The children go down to the river to catch some mud crabs for dinner. Boya rescues a Joey kangaroo and makes a new friend. All their hard work is wasted as the mud crabs all get away except for one.</t>
  </si>
  <si>
    <t>Boya's Pet Mud Crab</t>
  </si>
  <si>
    <t>Hosted by Rhoda Roberts, this program explores the lives of our personalities as they talk candidly about their photos. This episode features Street Warriors-Abie and Wok Wright.</t>
  </si>
  <si>
    <t>Street Warriors</t>
  </si>
  <si>
    <t>Neville Poelina will show us how to make two delicious dishes with duck and bush turkey - making the most out of his outdoor forty four gallon homemade bush oven. Orange Duck and Bush Turkey Curry.</t>
  </si>
  <si>
    <t>Neville Poelina: Orange Duck &amp; Curry Bush Turkey</t>
  </si>
  <si>
    <t>Our Footprint</t>
  </si>
  <si>
    <t xml:space="preserve">w </t>
  </si>
  <si>
    <t>Mercy grew up on the Koonibba Lutheran Mission in South Australia. As an adult, the process of writing about these experiences with her daughter.</t>
  </si>
  <si>
    <t>Mercy Glastonbury</t>
  </si>
  <si>
    <t>This is the story of Aboriginal families who lived in the bush camps around the tourist and fishing town of Lakes Entrance after white settlement.</t>
  </si>
  <si>
    <t>Lake Entrance</t>
  </si>
  <si>
    <t>Real Pasifik</t>
  </si>
  <si>
    <t>A cooking series with a beautiful philosophy; exploring cooking as a product of culture and community. We look at sourcing local ingredients and harvesting the rich knowledge of indigenous communities</t>
  </si>
  <si>
    <t>Samoa</t>
  </si>
  <si>
    <t>VANUATU</t>
  </si>
  <si>
    <t>Born in Wallaroo in 1955, Rosemary is a proud Aboriginal South Australian and her traditional heritage is the Kaurna people of the Adelaide Plains and Koogatha and Wirrangu from the west coast of SA.</t>
  </si>
  <si>
    <t>Rosemany Wanganeen</t>
  </si>
  <si>
    <t>Local Knowledge</t>
  </si>
  <si>
    <t>5mins</t>
  </si>
  <si>
    <t>Designing Africa</t>
  </si>
  <si>
    <t xml:space="preserve">Find out who’s shaping Africa’s fashion scene with Diana Opoti as she travels to Africa’s fashion capitals and shows you the latest trends and portrays emerging young talents. </t>
  </si>
  <si>
    <t>Gulpilil: One Red Blood</t>
  </si>
  <si>
    <t>The two lives of David Gulpilil. His tribal life in Arhnem Land and his other life as a respected film actor.</t>
  </si>
  <si>
    <t>Rugby League: Over The Black Dot</t>
  </si>
  <si>
    <t>Join Djuro Sen, Owen Craigie and George Rose as they break down the big issues of the greatest game of all Rugby league</t>
  </si>
  <si>
    <t>We Shall Remain</t>
  </si>
  <si>
    <t>Explores the resolve and resilience of the Cherokee Nation, who resisted removal from their homelands in the Southeast in every way they knew including adopting European-style government and law.</t>
  </si>
  <si>
    <t>Trail Of Tears</t>
  </si>
  <si>
    <t>70mins</t>
  </si>
  <si>
    <t>59mins</t>
  </si>
  <si>
    <t>Brandon challenges Kayne to catch, cook and then eat an Arafura File Snake - a rare delicacy that lives in croc-infested waters in Arnhem Land!</t>
  </si>
  <si>
    <t>Arafura File Snake</t>
  </si>
  <si>
    <t>Brandon challenges Kayne to find a honey ant in the midst of the central desert - a ridiculous idea, especially when Kayne learns they live four feet underground.</t>
  </si>
  <si>
    <t>Honey Ant</t>
  </si>
  <si>
    <t>Time Management</t>
  </si>
  <si>
    <t>Look, listen, learn and dance with Mugu Kids host Jub as she explores our feelings. The Witchetty Grubs sing their song, All the Good Things and Kirra Somerville reads her book, Lizard Gang.</t>
  </si>
  <si>
    <t>Feelings</t>
  </si>
  <si>
    <t>Australia's Got Language</t>
  </si>
  <si>
    <t>The Puliima Forum brings together language workers from around the country. In 2013 the organisers decided to host an informal talent contest at the event</t>
  </si>
  <si>
    <t>The Aboriginal boys find some eucalyptus branches and decide to make three didgeridoos that will have the most beautiful acoustic sounds in the land.</t>
  </si>
  <si>
    <t>Three Didgeridoos</t>
  </si>
  <si>
    <t>Hosted by Rhoda Roberts, this program explores the lives of our heroes and personalities as they talk openly and candidly about their photos. This episode features Casey Donovan.</t>
  </si>
  <si>
    <t>Casey Donovan</t>
  </si>
  <si>
    <t>Denise Andrews Macale with the help of Mitch and Ali turn the humble bush turkey into a delicious stew using basic vegetables and Asian sauces to complement the gamey taste of this native bird.</t>
  </si>
  <si>
    <t>Denise Andrews Macale: Bush Turkey Stew &amp; Chilli Fresh Water Mussels In White Wine</t>
  </si>
  <si>
    <t>Desperate Measures</t>
  </si>
  <si>
    <t>Milton takes us on the history of his island and the things that are important to him.</t>
  </si>
  <si>
    <t>Kaurareg With Milton Savage</t>
  </si>
  <si>
    <t>Donald Thomson, an anthropologist came to Arnhem Land in 1935. In October 1936, Thomson was invited to go with Yolngu to Gatji, where clans gathered for ceremonies and trade.</t>
  </si>
  <si>
    <t>Donald Thomson With Agnes Warambala</t>
  </si>
  <si>
    <t>Robert Oliver helps cater for a Samoan wedding feeding 300 hungry guests all in a bid to research the viability of opening Auckland's first ever Pasifika themed fine dining restaurant.</t>
  </si>
  <si>
    <t>Tahiti</t>
  </si>
  <si>
    <t>Julie Okely a descendant of the Kamilaroi nation of NSW, is currently living in Canberra with her two children Taylah and Ayden. Julie grew up in Baradine, Sydney and Kenebri with her paternal family.</t>
  </si>
  <si>
    <t>Julie Okely</t>
  </si>
  <si>
    <t>Nhama Ga Ngama Trailer</t>
  </si>
  <si>
    <t>2mins</t>
  </si>
  <si>
    <t>The Marngrook Footy Show</t>
  </si>
  <si>
    <t>AFL tips and tales from your favorite players - past and present. Join Grant Hansen, Gilbert McAdam and an all-star guest list for an Indigenous view of this season's AFL.</t>
  </si>
  <si>
    <t>80mins</t>
  </si>
  <si>
    <t>The Tracker</t>
  </si>
  <si>
    <t>MAV</t>
  </si>
  <si>
    <t xml:space="preserve">v w </t>
  </si>
  <si>
    <t>Three men on horseback and an Aboriginal tracker are pursuing another Aboriginal man accused of murder.</t>
  </si>
  <si>
    <t>94mins</t>
  </si>
  <si>
    <t>The Loner</t>
  </si>
  <si>
    <t xml:space="preserve"> A documentary on the lost album recording of Uncle Vic Simms in the 1960's from Bathurst prison and its inspiration for a Torres Strait Islander man seeking to bring it back to life with a twist.</t>
  </si>
  <si>
    <t xml:space="preserve">a l s </t>
  </si>
  <si>
    <t>Hosted by music guru Alec Doomadgee, we feature some of our best indigenous musicians and go behind the scenes to have a 'dorris' and get the lowdown with your favorite artists from OZ and abroad.</t>
  </si>
  <si>
    <t>India Part 1</t>
  </si>
  <si>
    <t>India Part 2</t>
  </si>
  <si>
    <t>Brandon challenges Kayne to the unthinkable- to lure in a great white shark by beatboxing!</t>
  </si>
  <si>
    <t>Great White Sharks</t>
  </si>
  <si>
    <t>Ways Of The Quiet</t>
  </si>
  <si>
    <t>Look, listen, learn and dance with Mugu Kids host Jub. Arone Raymond Meek reads his book Enora and The Black Crane from Cairns Queensland and we learn to count in Awabakal from Jacqui Allen.</t>
  </si>
  <si>
    <t>Learning Is Fun</t>
  </si>
  <si>
    <t xml:space="preserve">Barunga Concert Special </t>
  </si>
  <si>
    <t>NITV showcases legendary musicians including Paul Kelly, Briggs, and a range of the Bush Bands featured at the Barunga Festival, in the Northern Territory.</t>
  </si>
  <si>
    <t>101mins</t>
  </si>
  <si>
    <t>While hunting for a kangaroo the Aboriginal boys were followed by a friendly emu that had just walked through a smelly prickle bush.</t>
  </si>
  <si>
    <t>Hot Emu Soup</t>
  </si>
  <si>
    <t>Hosted by Rhoda Roberts, this program explores the lives of our heroes and personalities as they talk candidly about their photos. This episode features Sean Choolburra.</t>
  </si>
  <si>
    <t>Sean Choolburra</t>
  </si>
  <si>
    <t>This episode is a salute to the fighting freshwater and saltwater barramundi. Alex Rogers whips up a simple dish with one of his favourite fish.</t>
  </si>
  <si>
    <t>Alex Rogers: Crumbed Barra Fillets With Salad, Steamed Barra With Ginger And Soy, Curry Barra Soup</t>
  </si>
  <si>
    <t>Unearthed</t>
  </si>
  <si>
    <t>Lady Beats is a twelve-week training program in music for girls at Barkly Regional Arts in Tennant Creek. We'll follow the journey of a lost group of girls who are trying to find their place in life.</t>
  </si>
  <si>
    <t>Lady Beats</t>
  </si>
  <si>
    <t>Thibul Neettle is a young South Australian Hip Hop artist who is active in the Adelaide community.</t>
  </si>
  <si>
    <t>Stinga-T</t>
  </si>
  <si>
    <t>Lost In Call</t>
  </si>
  <si>
    <t>In the Djapu homeland of Wandawuy 13 year old Mawirrirr Munu?gurr has come of age and his initiation journey into his clan has begun.</t>
  </si>
  <si>
    <t>Wandawuy Dhapi</t>
  </si>
  <si>
    <t>Yirralka Rangers</t>
  </si>
  <si>
    <t>3mins</t>
  </si>
  <si>
    <t>Rainbow</t>
  </si>
  <si>
    <t>When a rainbow appears after a stormy school day, four children embark on the adventure of a lifetime - the search for the end of the rainbow and the promise of gold and riches beyond all imagination.</t>
  </si>
  <si>
    <t>Music Voyager</t>
  </si>
  <si>
    <t>This music-based travel series invites viewers to discover the exciting sounds of the planet. Ethnomusicologist and record producer Jacob Edgar embarks on a quest to find the world's best songs.</t>
  </si>
  <si>
    <t>Japan: Tohoku - Japan Rising</t>
  </si>
  <si>
    <t>Pueblo, Colorado</t>
  </si>
  <si>
    <t>Fonko</t>
  </si>
  <si>
    <t>Angola And Ghana - This captivating series explores the musical revolution taking place in Africa, defining a new generation and illustrating how music plays a huge role in Africa's growing economy.</t>
  </si>
  <si>
    <t>Angola And Ghana</t>
  </si>
  <si>
    <t xml:space="preserve">Noongar Dandjoo </t>
  </si>
  <si>
    <t xml:space="preserve">a </t>
  </si>
  <si>
    <t>A four part, half hour series about the issues affecting the Noongar people of Western Australia. Proudly made by students from Curtin University.</t>
  </si>
  <si>
    <t>61mins</t>
  </si>
  <si>
    <t>Dino Friend</t>
  </si>
  <si>
    <t>Lights Camera Action</t>
  </si>
  <si>
    <t>Waabiny Time</t>
  </si>
  <si>
    <t>Keny, Koodjal, Dambart-One, Two Three. Counting is moorditj And do you know the kala, the colours of the rainbow</t>
  </si>
  <si>
    <t>Colours And Numbers</t>
  </si>
  <si>
    <t>Hair Cut</t>
  </si>
  <si>
    <t>Bored</t>
  </si>
  <si>
    <t>NITV On the Road: Mbantua</t>
  </si>
  <si>
    <t>A weekend of Culture and Music in Central Australia.</t>
  </si>
  <si>
    <t>Tjintu Desert Band</t>
  </si>
  <si>
    <t>Cultural Flows - Wadi Wadi</t>
  </si>
  <si>
    <t>A Wadi Wadi film created in collaboration with Friends of the Earth Melbourne.</t>
  </si>
  <si>
    <t xml:space="preserve">Nitv On The Road: Barunga Festival </t>
  </si>
  <si>
    <t>From our travelling music series, NITV showcases veterans and newcomers alike as they perform at the Barunga Festival 2015</t>
  </si>
  <si>
    <t>55mins</t>
  </si>
  <si>
    <t>Rainbow Serpent</t>
  </si>
  <si>
    <t>Professor Eric Willmot traces the trade routes used by Aboriginal people as far back as 40,000 years ago. Using archaelogical evidence, he shows how trade governed inter-tribal responsibilities.</t>
  </si>
  <si>
    <t>Trade Routes</t>
  </si>
  <si>
    <t>From The Western Frontier</t>
  </si>
  <si>
    <t>Life is a thunderstorm; this is true of Uncle Patrick Tittums but he dreams with eyes wide open and believes that anyone can achieve greatness once their storm has passed.</t>
  </si>
  <si>
    <t>Thunderstorms</t>
  </si>
  <si>
    <t>Mohawk Girls</t>
  </si>
  <si>
    <t>Mohawk Girls is a comedic look at the lives of four modern-day women trying to stay true to their roots while they navigate sex, work, sex, love, sex and the occasional throw down.</t>
  </si>
  <si>
    <t>28mins</t>
  </si>
  <si>
    <t>Noahs Arc</t>
  </si>
  <si>
    <t xml:space="preserve">s </t>
  </si>
  <si>
    <t>Follows the lives and relationships of four gay men in Los Angeles.</t>
  </si>
  <si>
    <t>Nothin' Goin' On But The Rent</t>
  </si>
  <si>
    <t>On The Edge</t>
  </si>
  <si>
    <t xml:space="preserve">a n v </t>
  </si>
  <si>
    <t>The girls reveal their sexual abuse stories and the boys gather separately to learn how a woman should be treated.</t>
  </si>
  <si>
    <t>Sad Love</t>
  </si>
  <si>
    <t>Love Patrol</t>
  </si>
  <si>
    <t>A soap opera from Vanuatu with a serious message. Set in a police station in the Pacific, the local characters confront real issues that occur in their communities.</t>
  </si>
  <si>
    <t>Repeat</t>
  </si>
  <si>
    <t>Rpt</t>
  </si>
  <si>
    <t>The Byzantine Empire Part 1</t>
  </si>
  <si>
    <t>The Byzantine Empire Part 2</t>
  </si>
  <si>
    <t>Rugby League 2016: Best Of Koori Knockout</t>
  </si>
  <si>
    <t>Men's Final</t>
  </si>
  <si>
    <t>A Fair Deal For A Dark Race</t>
  </si>
  <si>
    <t>Therapeutic MMA</t>
  </si>
  <si>
    <t>A Time For Pride</t>
  </si>
  <si>
    <t>The Olmec Machine</t>
  </si>
  <si>
    <t>The Prophets Today</t>
  </si>
  <si>
    <t>The Unity Of Nature</t>
  </si>
  <si>
    <t>The Dow Brothers</t>
  </si>
  <si>
    <t>The Other Side</t>
  </si>
  <si>
    <t>The Music Box</t>
  </si>
  <si>
    <t>The Carolingian Empire Part 1</t>
  </si>
  <si>
    <t>The Carolingian Empire Part 2</t>
  </si>
  <si>
    <t>The City Of Gold</t>
  </si>
  <si>
    <t>The Celts</t>
  </si>
  <si>
    <t>The Vikings</t>
  </si>
  <si>
    <t>The Great Legacy</t>
  </si>
  <si>
    <t>The Scariest Bo</t>
  </si>
  <si>
    <t>The Helper</t>
  </si>
  <si>
    <t>Rugby Union 2017: South Australia</t>
  </si>
  <si>
    <t>Rugby Union finals actions from South Australia.</t>
  </si>
  <si>
    <t>AFL 2017: Heartland Footy</t>
  </si>
  <si>
    <t>The amazing story of the unlikely rise of The Drew League from humble beginnings in the crime and gang infested streets of South Central Los Angeles to the nation's foremost pro-am basketball league.</t>
  </si>
  <si>
    <t>TBC</t>
  </si>
  <si>
    <t>Week 39: Sunday 24th September to Saturday 30th September</t>
  </si>
  <si>
    <t>Cairns Grand Final</t>
  </si>
  <si>
    <t>WAWFL Grand Final</t>
  </si>
  <si>
    <t>AFLW stars Kellie Gibson and Hayley Miller headline the WAWFL Grand Final in Perth. Swan Districts defend their title against minor premiers Coastal Titans.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</si>
</sst>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7">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8">
    <xf numFmtId="0" fontId="0" fillId="0" borderId="0" xfId="0" applyFont="1" applyAlignment="1">
      <alignment/>
    </xf>
    <xf numFmtId="0" fontId="0" fillId="0" borderId="0" xfId="0" applyAlignment="1">
      <alignment wrapText="1"/>
    </xf>
    <xf numFmtId="0" fontId="0" fillId="0" borderId="0" xfId="0" applyAlignment="1">
      <alignment vertical="top" wrapText="1"/>
    </xf>
    <xf numFmtId="0" fontId="33" fillId="0" borderId="0" xfId="0" applyFont="1" applyAlignment="1">
      <alignment/>
    </xf>
    <xf numFmtId="0" fontId="33" fillId="0" borderId="0" xfId="0" applyFont="1" applyAlignment="1">
      <alignment wrapText="1"/>
    </xf>
    <xf numFmtId="0" fontId="33" fillId="0" borderId="0" xfId="0" applyFont="1" applyAlignment="1">
      <alignment vertical="top" wrapText="1"/>
    </xf>
    <xf numFmtId="0" fontId="35" fillId="0" borderId="0" xfId="0" applyFont="1" applyAlignment="1">
      <alignment/>
    </xf>
    <xf numFmtId="0" fontId="36"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284"/>
  <sheetViews>
    <sheetView tabSelected="1" zoomScalePageLayoutView="0" workbookViewId="0" topLeftCell="A1">
      <pane ySplit="3" topLeftCell="A172" activePane="bottomLeft" state="frozen"/>
      <selection pane="topLeft" activeCell="A1" sqref="A1"/>
      <selection pane="bottomLeft" activeCell="D113" sqref="D113"/>
    </sheetView>
  </sheetViews>
  <sheetFormatPr defaultColWidth="8.8515625" defaultRowHeight="15"/>
  <cols>
    <col min="1" max="1" width="10.421875" style="0" bestFit="1" customWidth="1"/>
    <col min="2" max="2" width="10.00390625" style="0" bestFit="1" customWidth="1"/>
    <col min="3" max="3" width="52.421875" style="0" customWidth="1"/>
    <col min="4" max="4" width="40.00390625" style="1" customWidth="1"/>
    <col min="5" max="5" width="7.28125" style="0" bestFit="1" customWidth="1"/>
    <col min="6" max="6" width="12.7109375" style="0" bestFit="1" customWidth="1"/>
    <col min="7" max="7" width="16.421875" style="0" bestFit="1" customWidth="1"/>
    <col min="8" max="8" width="56.140625" style="2" customWidth="1"/>
    <col min="9" max="9" width="17.421875" style="0" bestFit="1" customWidth="1"/>
    <col min="10" max="10" width="19.421875" style="0" bestFit="1" customWidth="1"/>
    <col min="11" max="11" width="15.140625" style="0" bestFit="1" customWidth="1"/>
  </cols>
  <sheetData>
    <row r="1" ht="264.75" customHeight="1"/>
    <row r="2" ht="30.75" customHeight="1">
      <c r="A2" s="6" t="s">
        <v>387</v>
      </c>
    </row>
    <row r="3" spans="1:11" s="3" customFormat="1" ht="15">
      <c r="A3" s="3" t="s">
        <v>0</v>
      </c>
      <c r="B3" s="3" t="s">
        <v>1</v>
      </c>
      <c r="C3" s="3" t="s">
        <v>2</v>
      </c>
      <c r="D3" s="4" t="s">
        <v>6</v>
      </c>
      <c r="E3" s="3" t="s">
        <v>359</v>
      </c>
      <c r="F3" s="3" t="s">
        <v>3</v>
      </c>
      <c r="G3" s="3" t="s">
        <v>4</v>
      </c>
      <c r="H3" s="5" t="s">
        <v>5</v>
      </c>
      <c r="I3" s="3" t="s">
        <v>7</v>
      </c>
      <c r="J3" s="3" t="s">
        <v>8</v>
      </c>
      <c r="K3" s="3" t="s">
        <v>9</v>
      </c>
    </row>
    <row r="4" spans="1:11" ht="33" customHeight="1">
      <c r="A4" t="str">
        <f aca="true" t="shared" si="0" ref="A4:A29">"2017-09-24"</f>
        <v>2017-09-24</v>
      </c>
      <c r="B4" t="str">
        <f>"0500"</f>
        <v>0500</v>
      </c>
      <c r="C4" t="s">
        <v>10</v>
      </c>
      <c r="E4" t="s">
        <v>360</v>
      </c>
      <c r="F4" t="s">
        <v>11</v>
      </c>
      <c r="H4" s="2" t="s">
        <v>12</v>
      </c>
      <c r="I4">
        <v>2012</v>
      </c>
      <c r="J4" t="s">
        <v>14</v>
      </c>
      <c r="K4" t="s">
        <v>15</v>
      </c>
    </row>
    <row r="5" spans="1:11" ht="36" customHeight="1">
      <c r="A5" t="str">
        <f t="shared" si="0"/>
        <v>2017-09-24</v>
      </c>
      <c r="B5" t="str">
        <f>"0600"</f>
        <v>0600</v>
      </c>
      <c r="C5" t="s">
        <v>16</v>
      </c>
      <c r="D5" s="1" t="s">
        <v>19</v>
      </c>
      <c r="E5" t="s">
        <v>360</v>
      </c>
      <c r="F5" t="s">
        <v>17</v>
      </c>
      <c r="H5" s="2" t="s">
        <v>18</v>
      </c>
      <c r="I5">
        <v>2002</v>
      </c>
      <c r="J5" t="s">
        <v>20</v>
      </c>
      <c r="K5" t="s">
        <v>21</v>
      </c>
    </row>
    <row r="6" spans="1:11" ht="34.5" customHeight="1">
      <c r="A6" t="str">
        <f t="shared" si="0"/>
        <v>2017-09-24</v>
      </c>
      <c r="B6" t="str">
        <f>"0615"</f>
        <v>0615</v>
      </c>
      <c r="C6" t="s">
        <v>16</v>
      </c>
      <c r="D6" s="1" t="s">
        <v>22</v>
      </c>
      <c r="E6" t="s">
        <v>360</v>
      </c>
      <c r="F6" t="s">
        <v>17</v>
      </c>
      <c r="H6" s="2" t="s">
        <v>18</v>
      </c>
      <c r="I6">
        <v>2002</v>
      </c>
      <c r="J6" t="s">
        <v>20</v>
      </c>
      <c r="K6" t="s">
        <v>23</v>
      </c>
    </row>
    <row r="7" spans="1:11" ht="15">
      <c r="A7" t="str">
        <f t="shared" si="0"/>
        <v>2017-09-24</v>
      </c>
      <c r="B7" t="str">
        <f>"0630"</f>
        <v>0630</v>
      </c>
      <c r="C7" t="s">
        <v>24</v>
      </c>
      <c r="D7" s="1" t="s">
        <v>26</v>
      </c>
      <c r="E7" t="s">
        <v>360</v>
      </c>
      <c r="F7" t="s">
        <v>17</v>
      </c>
      <c r="H7" s="2" t="s">
        <v>25</v>
      </c>
      <c r="I7">
        <v>2013</v>
      </c>
      <c r="J7" t="s">
        <v>14</v>
      </c>
      <c r="K7" t="s">
        <v>27</v>
      </c>
    </row>
    <row r="8" spans="1:11" ht="45">
      <c r="A8" t="str">
        <f t="shared" si="0"/>
        <v>2017-09-24</v>
      </c>
      <c r="B8" t="str">
        <f>"0700"</f>
        <v>0700</v>
      </c>
      <c r="C8" t="s">
        <v>28</v>
      </c>
      <c r="D8" s="1" t="s">
        <v>30</v>
      </c>
      <c r="E8" t="s">
        <v>360</v>
      </c>
      <c r="F8" t="s">
        <v>17</v>
      </c>
      <c r="H8" s="2" t="s">
        <v>29</v>
      </c>
      <c r="I8">
        <v>2005</v>
      </c>
      <c r="J8" t="s">
        <v>20</v>
      </c>
      <c r="K8" t="s">
        <v>31</v>
      </c>
    </row>
    <row r="9" spans="1:11" ht="30">
      <c r="A9" t="str">
        <f t="shared" si="0"/>
        <v>2017-09-24</v>
      </c>
      <c r="B9" t="str">
        <f>"0730"</f>
        <v>0730</v>
      </c>
      <c r="C9" t="s">
        <v>32</v>
      </c>
      <c r="D9" s="1" t="s">
        <v>34</v>
      </c>
      <c r="E9" t="s">
        <v>360</v>
      </c>
      <c r="F9" t="s">
        <v>17</v>
      </c>
      <c r="H9" s="2" t="s">
        <v>33</v>
      </c>
      <c r="I9">
        <v>2012</v>
      </c>
      <c r="J9" t="s">
        <v>14</v>
      </c>
      <c r="K9" t="s">
        <v>31</v>
      </c>
    </row>
    <row r="10" spans="1:11" ht="17.25" customHeight="1">
      <c r="A10" t="str">
        <f t="shared" si="0"/>
        <v>2017-09-24</v>
      </c>
      <c r="B10" t="str">
        <f>"0800"</f>
        <v>0800</v>
      </c>
      <c r="C10" t="s">
        <v>35</v>
      </c>
      <c r="D10" s="1" t="s">
        <v>37</v>
      </c>
      <c r="E10" t="s">
        <v>360</v>
      </c>
      <c r="F10" t="s">
        <v>17</v>
      </c>
      <c r="H10" s="2" t="s">
        <v>36</v>
      </c>
      <c r="I10">
        <v>2014</v>
      </c>
      <c r="J10" t="s">
        <v>14</v>
      </c>
      <c r="K10" t="s">
        <v>38</v>
      </c>
    </row>
    <row r="11" spans="1:11" ht="45">
      <c r="A11" t="str">
        <f t="shared" si="0"/>
        <v>2017-09-24</v>
      </c>
      <c r="B11" t="str">
        <f>"0830"</f>
        <v>0830</v>
      </c>
      <c r="C11" t="s">
        <v>39</v>
      </c>
      <c r="D11" s="1" t="s">
        <v>361</v>
      </c>
      <c r="E11" t="s">
        <v>360</v>
      </c>
      <c r="F11" t="s">
        <v>17</v>
      </c>
      <c r="H11" s="2" t="s">
        <v>40</v>
      </c>
      <c r="I11">
        <v>2009</v>
      </c>
      <c r="J11" t="s">
        <v>41</v>
      </c>
      <c r="K11" t="s">
        <v>42</v>
      </c>
    </row>
    <row r="12" spans="1:11" ht="45">
      <c r="A12" t="str">
        <f t="shared" si="0"/>
        <v>2017-09-24</v>
      </c>
      <c r="B12" t="str">
        <f>"0845"</f>
        <v>0845</v>
      </c>
      <c r="C12" t="s">
        <v>39</v>
      </c>
      <c r="D12" s="1" t="s">
        <v>362</v>
      </c>
      <c r="E12" t="s">
        <v>360</v>
      </c>
      <c r="F12" t="s">
        <v>17</v>
      </c>
      <c r="H12" s="2" t="s">
        <v>40</v>
      </c>
      <c r="I12">
        <v>2009</v>
      </c>
      <c r="J12" t="s">
        <v>41</v>
      </c>
      <c r="K12" t="s">
        <v>42</v>
      </c>
    </row>
    <row r="13" spans="1:11" ht="30">
      <c r="A13" t="str">
        <f t="shared" si="0"/>
        <v>2017-09-24</v>
      </c>
      <c r="B13" t="str">
        <f>"0900"</f>
        <v>0900</v>
      </c>
      <c r="C13" t="s">
        <v>43</v>
      </c>
      <c r="E13" t="s">
        <v>360</v>
      </c>
      <c r="F13" t="s">
        <v>17</v>
      </c>
      <c r="H13" s="2" t="s">
        <v>44</v>
      </c>
      <c r="I13">
        <v>2007</v>
      </c>
      <c r="J13" t="s">
        <v>14</v>
      </c>
      <c r="K13" t="s">
        <v>45</v>
      </c>
    </row>
    <row r="14" spans="1:11" ht="45">
      <c r="A14" t="str">
        <f t="shared" si="0"/>
        <v>2017-09-24</v>
      </c>
      <c r="B14" t="str">
        <f>"0930"</f>
        <v>0930</v>
      </c>
      <c r="C14" t="s">
        <v>46</v>
      </c>
      <c r="D14" s="1" t="s">
        <v>48</v>
      </c>
      <c r="E14" t="s">
        <v>360</v>
      </c>
      <c r="F14" t="s">
        <v>11</v>
      </c>
      <c r="H14" s="2" t="s">
        <v>47</v>
      </c>
      <c r="I14">
        <v>1982</v>
      </c>
      <c r="J14" t="s">
        <v>49</v>
      </c>
      <c r="K14" t="s">
        <v>50</v>
      </c>
    </row>
    <row r="15" spans="1:11" ht="45">
      <c r="A15" t="str">
        <f t="shared" si="0"/>
        <v>2017-09-24</v>
      </c>
      <c r="B15" t="str">
        <f>"1000"</f>
        <v>1000</v>
      </c>
      <c r="C15" t="s">
        <v>51</v>
      </c>
      <c r="E15" t="s">
        <v>360</v>
      </c>
      <c r="F15" t="s">
        <v>52</v>
      </c>
      <c r="H15" s="2" t="s">
        <v>53</v>
      </c>
      <c r="I15">
        <v>2017</v>
      </c>
      <c r="J15" t="s">
        <v>54</v>
      </c>
      <c r="K15" t="s">
        <v>50</v>
      </c>
    </row>
    <row r="16" spans="1:11" ht="30">
      <c r="A16" t="str">
        <f t="shared" si="0"/>
        <v>2017-09-24</v>
      </c>
      <c r="B16" t="str">
        <f>"1100"</f>
        <v>1100</v>
      </c>
      <c r="C16" t="s">
        <v>55</v>
      </c>
      <c r="D16" s="1" t="s">
        <v>57</v>
      </c>
      <c r="E16" t="s">
        <v>360</v>
      </c>
      <c r="F16" t="s">
        <v>17</v>
      </c>
      <c r="H16" s="2" t="s">
        <v>56</v>
      </c>
      <c r="I16">
        <v>2011</v>
      </c>
      <c r="J16" t="s">
        <v>20</v>
      </c>
      <c r="K16" t="s">
        <v>38</v>
      </c>
    </row>
    <row r="17" spans="1:11" ht="45">
      <c r="A17" t="str">
        <f t="shared" si="0"/>
        <v>2017-09-24</v>
      </c>
      <c r="B17" t="str">
        <f>"1130"</f>
        <v>1130</v>
      </c>
      <c r="C17" t="s">
        <v>58</v>
      </c>
      <c r="E17" t="s">
        <v>360</v>
      </c>
      <c r="F17" t="s">
        <v>11</v>
      </c>
      <c r="H17" s="2" t="s">
        <v>59</v>
      </c>
      <c r="I17">
        <v>2004</v>
      </c>
      <c r="J17" t="s">
        <v>54</v>
      </c>
      <c r="K17" t="s">
        <v>60</v>
      </c>
    </row>
    <row r="18" spans="1:11" ht="45">
      <c r="A18" t="str">
        <f t="shared" si="0"/>
        <v>2017-09-24</v>
      </c>
      <c r="B18" t="str">
        <f>"1200"</f>
        <v>1200</v>
      </c>
      <c r="C18" t="s">
        <v>61</v>
      </c>
      <c r="E18" t="s">
        <v>360</v>
      </c>
      <c r="F18" t="s">
        <v>17</v>
      </c>
      <c r="H18" s="2" t="s">
        <v>62</v>
      </c>
      <c r="I18">
        <v>1996</v>
      </c>
      <c r="J18" t="s">
        <v>14</v>
      </c>
      <c r="K18" t="s">
        <v>63</v>
      </c>
    </row>
    <row r="19" spans="1:11" ht="15">
      <c r="A19" t="str">
        <f t="shared" si="0"/>
        <v>2017-09-24</v>
      </c>
      <c r="B19" t="str">
        <f>"1300"</f>
        <v>1300</v>
      </c>
      <c r="C19" t="s">
        <v>382</v>
      </c>
      <c r="D19" s="1" t="s">
        <v>64</v>
      </c>
      <c r="F19" t="s">
        <v>52</v>
      </c>
      <c r="H19" s="2" t="s">
        <v>383</v>
      </c>
      <c r="I19">
        <v>2017</v>
      </c>
      <c r="J19" t="s">
        <v>14</v>
      </c>
      <c r="K19" t="s">
        <v>65</v>
      </c>
    </row>
    <row r="20" spans="1:11" ht="45">
      <c r="A20" t="str">
        <f t="shared" si="0"/>
        <v>2017-09-24</v>
      </c>
      <c r="B20" t="str">
        <f>"1430"</f>
        <v>1430</v>
      </c>
      <c r="C20" t="s">
        <v>363</v>
      </c>
      <c r="D20" s="1" t="s">
        <v>364</v>
      </c>
      <c r="E20" t="s">
        <v>360</v>
      </c>
      <c r="F20" t="s">
        <v>52</v>
      </c>
      <c r="H20" s="2" t="s">
        <v>66</v>
      </c>
      <c r="I20">
        <v>2016</v>
      </c>
      <c r="J20" t="s">
        <v>14</v>
      </c>
      <c r="K20" t="s">
        <v>15</v>
      </c>
    </row>
    <row r="21" spans="1:11" ht="45">
      <c r="A21" t="str">
        <f t="shared" si="0"/>
        <v>2017-09-24</v>
      </c>
      <c r="B21" t="str">
        <f>"1530"</f>
        <v>1530</v>
      </c>
      <c r="C21" t="s">
        <v>384</v>
      </c>
      <c r="D21" s="1" t="s">
        <v>389</v>
      </c>
      <c r="E21" t="s">
        <v>360</v>
      </c>
      <c r="F21" t="s">
        <v>52</v>
      </c>
      <c r="H21" s="7" t="s">
        <v>390</v>
      </c>
      <c r="I21">
        <v>2017</v>
      </c>
      <c r="J21" t="s">
        <v>14</v>
      </c>
      <c r="K21" t="s">
        <v>65</v>
      </c>
    </row>
    <row r="22" spans="1:11" ht="45">
      <c r="A22" t="str">
        <f t="shared" si="0"/>
        <v>2017-09-24</v>
      </c>
      <c r="B22" t="str">
        <f>"1700"</f>
        <v>1700</v>
      </c>
      <c r="C22" s="1" t="s">
        <v>68</v>
      </c>
      <c r="F22" t="s">
        <v>52</v>
      </c>
      <c r="H22" s="2" t="s">
        <v>67</v>
      </c>
      <c r="I22">
        <v>2017</v>
      </c>
      <c r="J22" t="s">
        <v>54</v>
      </c>
      <c r="K22" t="s">
        <v>60</v>
      </c>
    </row>
    <row r="23" spans="1:11" ht="30">
      <c r="A23" t="str">
        <f t="shared" si="0"/>
        <v>2017-09-24</v>
      </c>
      <c r="B23" t="str">
        <f>"1730"</f>
        <v>1730</v>
      </c>
      <c r="C23" t="s">
        <v>69</v>
      </c>
      <c r="E23" t="s">
        <v>360</v>
      </c>
      <c r="F23" t="s">
        <v>52</v>
      </c>
      <c r="H23" s="2" t="s">
        <v>70</v>
      </c>
      <c r="I23">
        <v>2017</v>
      </c>
      <c r="J23" t="s">
        <v>14</v>
      </c>
      <c r="K23" t="s">
        <v>60</v>
      </c>
    </row>
    <row r="24" spans="1:11" ht="47.25" customHeight="1">
      <c r="A24" t="str">
        <f t="shared" si="0"/>
        <v>2017-09-24</v>
      </c>
      <c r="B24" t="str">
        <f>"1800"</f>
        <v>1800</v>
      </c>
      <c r="C24" t="s">
        <v>71</v>
      </c>
      <c r="D24" s="1" t="s">
        <v>73</v>
      </c>
      <c r="E24" t="s">
        <v>360</v>
      </c>
      <c r="F24" t="s">
        <v>17</v>
      </c>
      <c r="H24" s="2" t="s">
        <v>72</v>
      </c>
      <c r="I24">
        <v>2012</v>
      </c>
      <c r="J24" t="s">
        <v>54</v>
      </c>
      <c r="K24" t="s">
        <v>60</v>
      </c>
    </row>
    <row r="25" spans="1:11" ht="45">
      <c r="A25" t="str">
        <f t="shared" si="0"/>
        <v>2017-09-24</v>
      </c>
      <c r="B25" t="str">
        <f>"1830"</f>
        <v>1830</v>
      </c>
      <c r="C25" t="s">
        <v>74</v>
      </c>
      <c r="D25" s="1" t="s">
        <v>76</v>
      </c>
      <c r="E25" t="s">
        <v>360</v>
      </c>
      <c r="F25" t="s">
        <v>17</v>
      </c>
      <c r="H25" s="2" t="s">
        <v>75</v>
      </c>
      <c r="I25">
        <v>0</v>
      </c>
      <c r="J25" t="s">
        <v>20</v>
      </c>
      <c r="K25" t="s">
        <v>77</v>
      </c>
    </row>
    <row r="26" spans="1:11" ht="45">
      <c r="A26" t="str">
        <f t="shared" si="0"/>
        <v>2017-09-24</v>
      </c>
      <c r="B26" t="str">
        <f>"1930"</f>
        <v>1930</v>
      </c>
      <c r="C26" t="s">
        <v>78</v>
      </c>
      <c r="D26" s="1" t="s">
        <v>365</v>
      </c>
      <c r="E26" t="s">
        <v>360</v>
      </c>
      <c r="F26" t="s">
        <v>11</v>
      </c>
      <c r="H26" s="2" t="s">
        <v>79</v>
      </c>
      <c r="I26">
        <v>2013</v>
      </c>
      <c r="J26" t="s">
        <v>14</v>
      </c>
      <c r="K26" t="s">
        <v>80</v>
      </c>
    </row>
    <row r="27" spans="1:11" ht="45">
      <c r="A27" t="str">
        <f t="shared" si="0"/>
        <v>2017-09-24</v>
      </c>
      <c r="B27" t="str">
        <f>"2030"</f>
        <v>2030</v>
      </c>
      <c r="C27" t="s">
        <v>81</v>
      </c>
      <c r="E27" t="s">
        <v>360</v>
      </c>
      <c r="H27" s="2" t="s">
        <v>385</v>
      </c>
      <c r="I27">
        <v>2015</v>
      </c>
      <c r="J27" t="s">
        <v>82</v>
      </c>
      <c r="K27" t="s">
        <v>83</v>
      </c>
    </row>
    <row r="28" spans="1:11" ht="45">
      <c r="A28" t="str">
        <f t="shared" si="0"/>
        <v>2017-09-24</v>
      </c>
      <c r="B28" t="str">
        <f>"2200"</f>
        <v>2200</v>
      </c>
      <c r="C28" t="s">
        <v>84</v>
      </c>
      <c r="E28" t="s">
        <v>360</v>
      </c>
      <c r="F28" t="s">
        <v>85</v>
      </c>
      <c r="G28" t="s">
        <v>86</v>
      </c>
      <c r="H28" s="2" t="s">
        <v>87</v>
      </c>
      <c r="I28">
        <v>2012</v>
      </c>
      <c r="J28" t="s">
        <v>82</v>
      </c>
      <c r="K28" t="s">
        <v>88</v>
      </c>
    </row>
    <row r="29" spans="1:11" ht="15">
      <c r="A29" t="str">
        <f t="shared" si="0"/>
        <v>2017-09-24</v>
      </c>
      <c r="B29" t="str">
        <f>"2345"</f>
        <v>2345</v>
      </c>
      <c r="C29" t="s">
        <v>366</v>
      </c>
      <c r="H29" s="2" t="s">
        <v>386</v>
      </c>
      <c r="I29">
        <v>2016</v>
      </c>
      <c r="J29" t="s">
        <v>14</v>
      </c>
      <c r="K29" t="s">
        <v>89</v>
      </c>
    </row>
    <row r="30" spans="1:11" ht="31.5" customHeight="1">
      <c r="A30" t="str">
        <f aca="true" t="shared" si="1" ref="A30:A70">"2017-09-25"</f>
        <v>2017-09-25</v>
      </c>
      <c r="B30" t="str">
        <f>"0000"</f>
        <v>0000</v>
      </c>
      <c r="C30" t="s">
        <v>10</v>
      </c>
      <c r="E30" t="s">
        <v>360</v>
      </c>
      <c r="F30" t="s">
        <v>11</v>
      </c>
      <c r="H30" s="2" t="s">
        <v>12</v>
      </c>
      <c r="I30">
        <v>2012</v>
      </c>
      <c r="J30" t="s">
        <v>14</v>
      </c>
      <c r="K30" t="s">
        <v>90</v>
      </c>
    </row>
    <row r="31" spans="1:11" ht="32.25" customHeight="1">
      <c r="A31" t="str">
        <f t="shared" si="1"/>
        <v>2017-09-25</v>
      </c>
      <c r="B31" t="str">
        <f>"0100"</f>
        <v>0100</v>
      </c>
      <c r="C31" t="s">
        <v>10</v>
      </c>
      <c r="E31" t="s">
        <v>360</v>
      </c>
      <c r="F31" t="s">
        <v>11</v>
      </c>
      <c r="H31" s="2" t="s">
        <v>12</v>
      </c>
      <c r="I31">
        <v>2012</v>
      </c>
      <c r="J31" t="s">
        <v>14</v>
      </c>
      <c r="K31" t="s">
        <v>90</v>
      </c>
    </row>
    <row r="32" spans="1:11" ht="35.25" customHeight="1">
      <c r="A32" t="str">
        <f t="shared" si="1"/>
        <v>2017-09-25</v>
      </c>
      <c r="B32" t="str">
        <f>"0200"</f>
        <v>0200</v>
      </c>
      <c r="C32" t="s">
        <v>10</v>
      </c>
      <c r="E32" t="s">
        <v>360</v>
      </c>
      <c r="F32" t="s">
        <v>11</v>
      </c>
      <c r="H32" s="2" t="s">
        <v>12</v>
      </c>
      <c r="I32">
        <v>2012</v>
      </c>
      <c r="J32" t="s">
        <v>14</v>
      </c>
      <c r="K32" t="s">
        <v>90</v>
      </c>
    </row>
    <row r="33" spans="1:11" ht="35.25" customHeight="1">
      <c r="A33" t="str">
        <f t="shared" si="1"/>
        <v>2017-09-25</v>
      </c>
      <c r="B33" t="str">
        <f>"0300"</f>
        <v>0300</v>
      </c>
      <c r="C33" t="s">
        <v>10</v>
      </c>
      <c r="E33" t="s">
        <v>360</v>
      </c>
      <c r="F33" t="s">
        <v>11</v>
      </c>
      <c r="H33" s="2" t="s">
        <v>12</v>
      </c>
      <c r="I33">
        <v>2012</v>
      </c>
      <c r="J33" t="s">
        <v>14</v>
      </c>
      <c r="K33" t="s">
        <v>90</v>
      </c>
    </row>
    <row r="34" spans="1:11" ht="35.25" customHeight="1">
      <c r="A34" t="str">
        <f t="shared" si="1"/>
        <v>2017-09-25</v>
      </c>
      <c r="B34" t="str">
        <f>"0400"</f>
        <v>0400</v>
      </c>
      <c r="C34" t="s">
        <v>10</v>
      </c>
      <c r="E34" t="s">
        <v>360</v>
      </c>
      <c r="F34" t="s">
        <v>11</v>
      </c>
      <c r="H34" s="2" t="s">
        <v>12</v>
      </c>
      <c r="I34">
        <v>2012</v>
      </c>
      <c r="J34" t="s">
        <v>14</v>
      </c>
      <c r="K34" t="s">
        <v>90</v>
      </c>
    </row>
    <row r="35" spans="1:11" ht="35.25" customHeight="1">
      <c r="A35" t="str">
        <f t="shared" si="1"/>
        <v>2017-09-25</v>
      </c>
      <c r="B35" t="str">
        <f>"0500"</f>
        <v>0500</v>
      </c>
      <c r="C35" t="s">
        <v>10</v>
      </c>
      <c r="E35" t="s">
        <v>360</v>
      </c>
      <c r="F35" t="s">
        <v>11</v>
      </c>
      <c r="H35" s="2" t="s">
        <v>12</v>
      </c>
      <c r="I35">
        <v>2012</v>
      </c>
      <c r="J35" t="s">
        <v>14</v>
      </c>
      <c r="K35" t="s">
        <v>91</v>
      </c>
    </row>
    <row r="36" spans="1:11" ht="33" customHeight="1">
      <c r="A36" t="str">
        <f t="shared" si="1"/>
        <v>2017-09-25</v>
      </c>
      <c r="B36" t="str">
        <f>"0600"</f>
        <v>0600</v>
      </c>
      <c r="C36" t="s">
        <v>32</v>
      </c>
      <c r="D36" s="1" t="s">
        <v>93</v>
      </c>
      <c r="E36" t="s">
        <v>360</v>
      </c>
      <c r="F36" t="s">
        <v>17</v>
      </c>
      <c r="H36" s="2" t="s">
        <v>92</v>
      </c>
      <c r="I36">
        <v>2012</v>
      </c>
      <c r="J36" t="s">
        <v>14</v>
      </c>
      <c r="K36" t="s">
        <v>94</v>
      </c>
    </row>
    <row r="37" spans="1:11" ht="45">
      <c r="A37" t="str">
        <f t="shared" si="1"/>
        <v>2017-09-25</v>
      </c>
      <c r="B37" t="str">
        <f>"0630"</f>
        <v>0630</v>
      </c>
      <c r="C37" t="s">
        <v>28</v>
      </c>
      <c r="D37" s="1" t="s">
        <v>95</v>
      </c>
      <c r="E37" t="s">
        <v>360</v>
      </c>
      <c r="F37" t="s">
        <v>17</v>
      </c>
      <c r="H37" s="2" t="s">
        <v>29</v>
      </c>
      <c r="I37">
        <v>2005</v>
      </c>
      <c r="J37" t="s">
        <v>20</v>
      </c>
      <c r="K37" t="s">
        <v>31</v>
      </c>
    </row>
    <row r="38" spans="1:11" ht="45">
      <c r="A38" t="str">
        <f t="shared" si="1"/>
        <v>2017-09-25</v>
      </c>
      <c r="B38" t="str">
        <f>"0700"</f>
        <v>0700</v>
      </c>
      <c r="C38" t="s">
        <v>39</v>
      </c>
      <c r="D38" s="1" t="s">
        <v>96</v>
      </c>
      <c r="E38" t="s">
        <v>360</v>
      </c>
      <c r="F38" t="s">
        <v>17</v>
      </c>
      <c r="H38" s="2" t="s">
        <v>40</v>
      </c>
      <c r="I38">
        <v>2009</v>
      </c>
      <c r="J38" t="s">
        <v>41</v>
      </c>
      <c r="K38" t="s">
        <v>42</v>
      </c>
    </row>
    <row r="39" spans="1:11" ht="45">
      <c r="A39" t="str">
        <f t="shared" si="1"/>
        <v>2017-09-25</v>
      </c>
      <c r="B39" t="str">
        <f>"0715"</f>
        <v>0715</v>
      </c>
      <c r="C39" t="s">
        <v>39</v>
      </c>
      <c r="D39" s="1" t="s">
        <v>97</v>
      </c>
      <c r="E39" t="s">
        <v>360</v>
      </c>
      <c r="F39" t="s">
        <v>17</v>
      </c>
      <c r="H39" s="2" t="s">
        <v>40</v>
      </c>
      <c r="I39">
        <v>2009</v>
      </c>
      <c r="J39" t="s">
        <v>41</v>
      </c>
      <c r="K39" t="s">
        <v>42</v>
      </c>
    </row>
    <row r="40" spans="1:11" ht="35.25" customHeight="1">
      <c r="A40" t="str">
        <f t="shared" si="1"/>
        <v>2017-09-25</v>
      </c>
      <c r="B40" t="str">
        <f>"0730"</f>
        <v>0730</v>
      </c>
      <c r="C40" t="s">
        <v>32</v>
      </c>
      <c r="D40" s="1" t="s">
        <v>99</v>
      </c>
      <c r="E40" t="s">
        <v>360</v>
      </c>
      <c r="F40" t="s">
        <v>17</v>
      </c>
      <c r="H40" s="2" t="s">
        <v>98</v>
      </c>
      <c r="I40">
        <v>2012</v>
      </c>
      <c r="J40" t="s">
        <v>14</v>
      </c>
      <c r="K40" t="s">
        <v>94</v>
      </c>
    </row>
    <row r="41" spans="1:11" ht="30">
      <c r="A41" t="str">
        <f t="shared" si="1"/>
        <v>2017-09-25</v>
      </c>
      <c r="B41" t="str">
        <f>"0800"</f>
        <v>0800</v>
      </c>
      <c r="C41" t="s">
        <v>43</v>
      </c>
      <c r="E41" t="s">
        <v>360</v>
      </c>
      <c r="F41" t="s">
        <v>17</v>
      </c>
      <c r="H41" s="2" t="s">
        <v>44</v>
      </c>
      <c r="I41">
        <v>2007</v>
      </c>
      <c r="J41" t="s">
        <v>14</v>
      </c>
      <c r="K41" t="s">
        <v>38</v>
      </c>
    </row>
    <row r="42" spans="1:11" ht="45">
      <c r="A42" t="str">
        <f t="shared" si="1"/>
        <v>2017-09-25</v>
      </c>
      <c r="B42" t="str">
        <f>"0830"</f>
        <v>0830</v>
      </c>
      <c r="C42" t="s">
        <v>28</v>
      </c>
      <c r="D42" s="1" t="s">
        <v>367</v>
      </c>
      <c r="E42" t="s">
        <v>360</v>
      </c>
      <c r="H42" s="2" t="s">
        <v>29</v>
      </c>
      <c r="I42">
        <v>2005</v>
      </c>
      <c r="J42" t="s">
        <v>20</v>
      </c>
      <c r="K42" t="s">
        <v>100</v>
      </c>
    </row>
    <row r="43" spans="1:11" ht="45">
      <c r="A43" t="str">
        <f t="shared" si="1"/>
        <v>2017-09-25</v>
      </c>
      <c r="B43" t="str">
        <f>"0900"</f>
        <v>0900</v>
      </c>
      <c r="C43" t="s">
        <v>101</v>
      </c>
      <c r="E43" t="s">
        <v>360</v>
      </c>
      <c r="F43" t="s">
        <v>17</v>
      </c>
      <c r="H43" s="2" t="s">
        <v>102</v>
      </c>
      <c r="I43">
        <v>2013</v>
      </c>
      <c r="J43" t="s">
        <v>14</v>
      </c>
      <c r="K43" t="s">
        <v>103</v>
      </c>
    </row>
    <row r="44" spans="1:11" ht="45">
      <c r="A44" t="str">
        <f t="shared" si="1"/>
        <v>2017-09-25</v>
      </c>
      <c r="B44" t="str">
        <f>"0915"</f>
        <v>0915</v>
      </c>
      <c r="C44" t="s">
        <v>104</v>
      </c>
      <c r="D44" s="1" t="s">
        <v>106</v>
      </c>
      <c r="E44" t="s">
        <v>360</v>
      </c>
      <c r="F44" t="s">
        <v>17</v>
      </c>
      <c r="H44" s="2" t="s">
        <v>105</v>
      </c>
      <c r="I44">
        <v>2016</v>
      </c>
      <c r="J44" t="s">
        <v>14</v>
      </c>
      <c r="K44" t="s">
        <v>107</v>
      </c>
    </row>
    <row r="45" spans="1:11" ht="45">
      <c r="A45" t="str">
        <f t="shared" si="1"/>
        <v>2017-09-25</v>
      </c>
      <c r="B45" t="str">
        <f>"0930"</f>
        <v>0930</v>
      </c>
      <c r="C45" t="s">
        <v>108</v>
      </c>
      <c r="D45" s="1" t="s">
        <v>110</v>
      </c>
      <c r="E45" t="s">
        <v>360</v>
      </c>
      <c r="F45" t="s">
        <v>17</v>
      </c>
      <c r="H45" s="2" t="s">
        <v>109</v>
      </c>
      <c r="I45">
        <v>0</v>
      </c>
      <c r="J45" t="s">
        <v>14</v>
      </c>
      <c r="K45" t="s">
        <v>50</v>
      </c>
    </row>
    <row r="46" spans="1:11" ht="45">
      <c r="A46" t="str">
        <f t="shared" si="1"/>
        <v>2017-09-25</v>
      </c>
      <c r="B46" t="str">
        <f>"1000"</f>
        <v>1000</v>
      </c>
      <c r="C46" s="1" t="s">
        <v>68</v>
      </c>
      <c r="E46" t="s">
        <v>360</v>
      </c>
      <c r="F46" t="s">
        <v>52</v>
      </c>
      <c r="H46" s="2" t="s">
        <v>67</v>
      </c>
      <c r="I46">
        <v>2017</v>
      </c>
      <c r="J46" t="s">
        <v>54</v>
      </c>
      <c r="K46" t="s">
        <v>60</v>
      </c>
    </row>
    <row r="47" spans="1:11" ht="45">
      <c r="A47" t="str">
        <f t="shared" si="1"/>
        <v>2017-09-25</v>
      </c>
      <c r="B47" t="str">
        <f>"1030"</f>
        <v>1030</v>
      </c>
      <c r="C47" t="s">
        <v>78</v>
      </c>
      <c r="D47" s="1" t="s">
        <v>365</v>
      </c>
      <c r="E47" t="s">
        <v>360</v>
      </c>
      <c r="F47" t="s">
        <v>11</v>
      </c>
      <c r="H47" s="2" t="s">
        <v>79</v>
      </c>
      <c r="I47">
        <v>2013</v>
      </c>
      <c r="J47" t="s">
        <v>14</v>
      </c>
      <c r="K47" t="s">
        <v>80</v>
      </c>
    </row>
    <row r="48" spans="1:11" ht="45">
      <c r="A48" t="str">
        <f t="shared" si="1"/>
        <v>2017-09-25</v>
      </c>
      <c r="B48" t="str">
        <f>"1130"</f>
        <v>1130</v>
      </c>
      <c r="C48" t="s">
        <v>81</v>
      </c>
      <c r="H48" s="2" t="s">
        <v>385</v>
      </c>
      <c r="I48">
        <v>2015</v>
      </c>
      <c r="J48" t="s">
        <v>82</v>
      </c>
      <c r="K48" t="s">
        <v>83</v>
      </c>
    </row>
    <row r="49" spans="1:11" ht="45">
      <c r="A49" t="str">
        <f t="shared" si="1"/>
        <v>2017-09-25</v>
      </c>
      <c r="B49" t="str">
        <f>"1300"</f>
        <v>1300</v>
      </c>
      <c r="C49" t="s">
        <v>84</v>
      </c>
      <c r="E49" t="s">
        <v>360</v>
      </c>
      <c r="F49" t="s">
        <v>85</v>
      </c>
      <c r="G49" t="s">
        <v>86</v>
      </c>
      <c r="H49" s="2" t="s">
        <v>87</v>
      </c>
      <c r="I49">
        <v>2012</v>
      </c>
      <c r="J49" t="s">
        <v>82</v>
      </c>
      <c r="K49" t="s">
        <v>88</v>
      </c>
    </row>
    <row r="50" spans="1:11" ht="45">
      <c r="A50" t="str">
        <f t="shared" si="1"/>
        <v>2017-09-25</v>
      </c>
      <c r="B50" t="str">
        <f>"1445"</f>
        <v>1445</v>
      </c>
      <c r="C50" t="s">
        <v>111</v>
      </c>
      <c r="D50" s="1" t="s">
        <v>113</v>
      </c>
      <c r="E50" t="s">
        <v>360</v>
      </c>
      <c r="F50" t="s">
        <v>11</v>
      </c>
      <c r="H50" s="2" t="s">
        <v>112</v>
      </c>
      <c r="I50">
        <v>0</v>
      </c>
      <c r="J50" t="s">
        <v>14</v>
      </c>
      <c r="K50" t="s">
        <v>42</v>
      </c>
    </row>
    <row r="51" spans="1:11" ht="45">
      <c r="A51" t="str">
        <f t="shared" si="1"/>
        <v>2017-09-25</v>
      </c>
      <c r="B51" t="str">
        <f>"1500"</f>
        <v>1500</v>
      </c>
      <c r="C51" t="s">
        <v>104</v>
      </c>
      <c r="D51" s="1" t="s">
        <v>115</v>
      </c>
      <c r="E51" t="s">
        <v>360</v>
      </c>
      <c r="F51" t="s">
        <v>17</v>
      </c>
      <c r="H51" s="2" t="s">
        <v>114</v>
      </c>
      <c r="I51">
        <v>2016</v>
      </c>
      <c r="J51" t="s">
        <v>14</v>
      </c>
      <c r="K51" t="s">
        <v>107</v>
      </c>
    </row>
    <row r="52" spans="1:11" ht="45">
      <c r="A52" t="str">
        <f t="shared" si="1"/>
        <v>2017-09-25</v>
      </c>
      <c r="B52" t="str">
        <f>"1515"</f>
        <v>1515</v>
      </c>
      <c r="C52" t="s">
        <v>116</v>
      </c>
      <c r="E52" t="s">
        <v>360</v>
      </c>
      <c r="F52" t="s">
        <v>17</v>
      </c>
      <c r="H52" s="2" t="s">
        <v>117</v>
      </c>
      <c r="I52">
        <v>0</v>
      </c>
      <c r="J52" t="s">
        <v>20</v>
      </c>
      <c r="K52" t="s">
        <v>103</v>
      </c>
    </row>
    <row r="53" spans="1:11" ht="45">
      <c r="A53" t="str">
        <f t="shared" si="1"/>
        <v>2017-09-25</v>
      </c>
      <c r="B53" t="str">
        <f>"1530"</f>
        <v>1530</v>
      </c>
      <c r="C53" t="s">
        <v>118</v>
      </c>
      <c r="E53" t="s">
        <v>360</v>
      </c>
      <c r="F53" t="s">
        <v>17</v>
      </c>
      <c r="H53" s="2" t="s">
        <v>119</v>
      </c>
      <c r="I53">
        <v>0</v>
      </c>
      <c r="J53" t="s">
        <v>120</v>
      </c>
      <c r="K53" t="s">
        <v>21</v>
      </c>
    </row>
    <row r="54" spans="1:11" ht="45">
      <c r="A54" t="str">
        <f t="shared" si="1"/>
        <v>2017-09-25</v>
      </c>
      <c r="B54" t="str">
        <f>"1545"</f>
        <v>1545</v>
      </c>
      <c r="C54" t="s">
        <v>118</v>
      </c>
      <c r="E54" t="s">
        <v>360</v>
      </c>
      <c r="F54" t="s">
        <v>17</v>
      </c>
      <c r="H54" s="2" t="s">
        <v>119</v>
      </c>
      <c r="I54">
        <v>0</v>
      </c>
      <c r="J54" t="s">
        <v>120</v>
      </c>
      <c r="K54" t="s">
        <v>21</v>
      </c>
    </row>
    <row r="55" spans="1:11" ht="45">
      <c r="A55" t="str">
        <f t="shared" si="1"/>
        <v>2017-09-25</v>
      </c>
      <c r="B55" t="str">
        <f>"1600"</f>
        <v>1600</v>
      </c>
      <c r="C55" t="s">
        <v>46</v>
      </c>
      <c r="D55" s="1" t="s">
        <v>368</v>
      </c>
      <c r="E55" t="s">
        <v>360</v>
      </c>
      <c r="F55" t="s">
        <v>11</v>
      </c>
      <c r="H55" s="2" t="s">
        <v>47</v>
      </c>
      <c r="I55">
        <v>1982</v>
      </c>
      <c r="J55" t="s">
        <v>49</v>
      </c>
      <c r="K55" t="s">
        <v>121</v>
      </c>
    </row>
    <row r="56" spans="1:11" ht="45">
      <c r="A56" t="str">
        <f t="shared" si="1"/>
        <v>2017-09-25</v>
      </c>
      <c r="B56" t="str">
        <f>"1630"</f>
        <v>1630</v>
      </c>
      <c r="C56" t="s">
        <v>122</v>
      </c>
      <c r="E56" t="s">
        <v>360</v>
      </c>
      <c r="F56" t="s">
        <v>11</v>
      </c>
      <c r="H56" s="2" t="s">
        <v>123</v>
      </c>
      <c r="I56">
        <v>2014</v>
      </c>
      <c r="J56" t="s">
        <v>20</v>
      </c>
      <c r="K56" t="s">
        <v>45</v>
      </c>
    </row>
    <row r="57" spans="1:11" ht="45">
      <c r="A57" t="str">
        <f t="shared" si="1"/>
        <v>2017-09-25</v>
      </c>
      <c r="B57" t="str">
        <f>"1700"</f>
        <v>1700</v>
      </c>
      <c r="C57" t="s">
        <v>124</v>
      </c>
      <c r="D57" s="1" t="s">
        <v>126</v>
      </c>
      <c r="E57" t="s">
        <v>360</v>
      </c>
      <c r="F57" t="s">
        <v>17</v>
      </c>
      <c r="H57" s="2" t="s">
        <v>125</v>
      </c>
      <c r="I57">
        <v>0</v>
      </c>
      <c r="J57" t="s">
        <v>14</v>
      </c>
      <c r="K57" t="s">
        <v>94</v>
      </c>
    </row>
    <row r="58" spans="1:11" ht="45">
      <c r="A58" t="str">
        <f t="shared" si="1"/>
        <v>2017-09-25</v>
      </c>
      <c r="B58" t="str">
        <f>"1730"</f>
        <v>1730</v>
      </c>
      <c r="C58" t="s">
        <v>127</v>
      </c>
      <c r="D58" s="1" t="s">
        <v>129</v>
      </c>
      <c r="E58" t="s">
        <v>360</v>
      </c>
      <c r="F58" t="s">
        <v>17</v>
      </c>
      <c r="H58" s="2" t="s">
        <v>128</v>
      </c>
      <c r="I58">
        <v>2014</v>
      </c>
      <c r="J58" t="s">
        <v>130</v>
      </c>
      <c r="K58" t="s">
        <v>60</v>
      </c>
    </row>
    <row r="59" spans="1:11" ht="45">
      <c r="A59" t="str">
        <f t="shared" si="1"/>
        <v>2017-09-25</v>
      </c>
      <c r="B59" t="str">
        <f>"1800"</f>
        <v>1800</v>
      </c>
      <c r="C59" t="s">
        <v>131</v>
      </c>
      <c r="D59" s="1" t="s">
        <v>133</v>
      </c>
      <c r="E59" t="s">
        <v>360</v>
      </c>
      <c r="F59" t="s">
        <v>17</v>
      </c>
      <c r="H59" s="2" t="s">
        <v>132</v>
      </c>
      <c r="I59">
        <v>2013</v>
      </c>
      <c r="J59" t="s">
        <v>14</v>
      </c>
      <c r="K59" t="s">
        <v>23</v>
      </c>
    </row>
    <row r="60" spans="1:11" ht="50.25" customHeight="1">
      <c r="A60" t="str">
        <f t="shared" si="1"/>
        <v>2017-09-25</v>
      </c>
      <c r="B60" t="str">
        <f>"1815"</f>
        <v>1815</v>
      </c>
      <c r="C60" t="s">
        <v>131</v>
      </c>
      <c r="D60" s="1" t="s">
        <v>135</v>
      </c>
      <c r="E60" t="s">
        <v>360</v>
      </c>
      <c r="F60" t="s">
        <v>17</v>
      </c>
      <c r="H60" s="2" t="s">
        <v>134</v>
      </c>
      <c r="I60">
        <v>2013</v>
      </c>
      <c r="J60" t="s">
        <v>14</v>
      </c>
      <c r="K60" t="s">
        <v>23</v>
      </c>
    </row>
    <row r="61" spans="1:11" ht="45">
      <c r="A61" t="str">
        <f t="shared" si="1"/>
        <v>2017-09-25</v>
      </c>
      <c r="B61" t="str">
        <f>"1830"</f>
        <v>1830</v>
      </c>
      <c r="C61" t="s">
        <v>136</v>
      </c>
      <c r="D61" s="1" t="s">
        <v>369</v>
      </c>
      <c r="E61" t="s">
        <v>360</v>
      </c>
      <c r="F61" t="s">
        <v>11</v>
      </c>
      <c r="H61" s="2" t="s">
        <v>137</v>
      </c>
      <c r="I61">
        <v>0</v>
      </c>
      <c r="J61" t="s">
        <v>54</v>
      </c>
      <c r="K61" t="s">
        <v>50</v>
      </c>
    </row>
    <row r="62" spans="1:11" ht="45">
      <c r="A62" t="str">
        <f t="shared" si="1"/>
        <v>2017-09-25</v>
      </c>
      <c r="B62" t="str">
        <f>"1900"</f>
        <v>1900</v>
      </c>
      <c r="C62" t="s">
        <v>138</v>
      </c>
      <c r="D62" s="1" t="s">
        <v>140</v>
      </c>
      <c r="H62" s="2" t="s">
        <v>139</v>
      </c>
      <c r="I62">
        <v>0</v>
      </c>
      <c r="J62" t="s">
        <v>14</v>
      </c>
      <c r="K62" t="s">
        <v>141</v>
      </c>
    </row>
    <row r="63" spans="1:11" ht="48.75" customHeight="1">
      <c r="A63" t="str">
        <f t="shared" si="1"/>
        <v>2017-09-25</v>
      </c>
      <c r="B63" t="str">
        <f>"1920"</f>
        <v>1920</v>
      </c>
      <c r="C63" t="s">
        <v>142</v>
      </c>
      <c r="D63" s="1" t="s">
        <v>144</v>
      </c>
      <c r="E63" t="s">
        <v>360</v>
      </c>
      <c r="F63" t="s">
        <v>11</v>
      </c>
      <c r="H63" s="2" t="s">
        <v>143</v>
      </c>
      <c r="I63">
        <v>0</v>
      </c>
      <c r="J63" t="s">
        <v>14</v>
      </c>
      <c r="K63" t="s">
        <v>145</v>
      </c>
    </row>
    <row r="64" spans="1:11" ht="45">
      <c r="A64" t="str">
        <f t="shared" si="1"/>
        <v>2017-09-25</v>
      </c>
      <c r="B64" t="str">
        <f>"1925"</f>
        <v>1925</v>
      </c>
      <c r="C64" t="s">
        <v>146</v>
      </c>
      <c r="F64" t="s">
        <v>52</v>
      </c>
      <c r="H64" s="2" t="s">
        <v>147</v>
      </c>
      <c r="I64">
        <v>2017</v>
      </c>
      <c r="J64" t="s">
        <v>14</v>
      </c>
      <c r="K64" t="s">
        <v>149</v>
      </c>
    </row>
    <row r="65" spans="1:11" ht="45">
      <c r="A65" t="str">
        <f t="shared" si="1"/>
        <v>2017-09-25</v>
      </c>
      <c r="B65" t="str">
        <f>"1930"</f>
        <v>1930</v>
      </c>
      <c r="C65" t="s">
        <v>150</v>
      </c>
      <c r="H65" s="2" t="s">
        <v>151</v>
      </c>
      <c r="I65">
        <v>2014</v>
      </c>
      <c r="J65" t="s">
        <v>82</v>
      </c>
      <c r="K65" t="s">
        <v>60</v>
      </c>
    </row>
    <row r="66" spans="1:11" ht="30">
      <c r="A66" t="str">
        <f t="shared" si="1"/>
        <v>2017-09-25</v>
      </c>
      <c r="B66" t="str">
        <f>"2000"</f>
        <v>2000</v>
      </c>
      <c r="C66" t="s">
        <v>152</v>
      </c>
      <c r="E66" t="s">
        <v>360</v>
      </c>
      <c r="F66" t="s">
        <v>11</v>
      </c>
      <c r="H66" s="2" t="s">
        <v>153</v>
      </c>
      <c r="I66">
        <v>2010</v>
      </c>
      <c r="J66" t="s">
        <v>154</v>
      </c>
      <c r="K66" t="s">
        <v>63</v>
      </c>
    </row>
    <row r="67" spans="1:11" ht="45">
      <c r="A67" t="str">
        <f t="shared" si="1"/>
        <v>2017-09-25</v>
      </c>
      <c r="B67" t="str">
        <f>"2100"</f>
        <v>2100</v>
      </c>
      <c r="C67" t="s">
        <v>155</v>
      </c>
      <c r="F67" t="s">
        <v>52</v>
      </c>
      <c r="H67" s="2" t="s">
        <v>156</v>
      </c>
      <c r="I67">
        <v>2017</v>
      </c>
      <c r="J67" t="s">
        <v>14</v>
      </c>
      <c r="K67" t="s">
        <v>60</v>
      </c>
    </row>
    <row r="68" spans="1:11" ht="45">
      <c r="A68" t="str">
        <f t="shared" si="1"/>
        <v>2017-09-25</v>
      </c>
      <c r="B68" t="str">
        <f>"2130"</f>
        <v>2130</v>
      </c>
      <c r="C68" t="s">
        <v>157</v>
      </c>
      <c r="D68" s="1" t="s">
        <v>159</v>
      </c>
      <c r="E68" t="s">
        <v>360</v>
      </c>
      <c r="F68" t="s">
        <v>17</v>
      </c>
      <c r="H68" s="2" t="s">
        <v>158</v>
      </c>
      <c r="I68">
        <v>2014</v>
      </c>
      <c r="J68" t="s">
        <v>54</v>
      </c>
      <c r="K68" t="s">
        <v>60</v>
      </c>
    </row>
    <row r="69" spans="1:11" ht="45">
      <c r="A69" t="str">
        <f t="shared" si="1"/>
        <v>2017-09-25</v>
      </c>
      <c r="B69" t="str">
        <f>"2200"</f>
        <v>2200</v>
      </c>
      <c r="C69" t="s">
        <v>160</v>
      </c>
      <c r="D69" s="1" t="s">
        <v>162</v>
      </c>
      <c r="H69" s="2" t="s">
        <v>161</v>
      </c>
      <c r="I69">
        <v>2016</v>
      </c>
      <c r="J69" t="s">
        <v>14</v>
      </c>
      <c r="K69" t="s">
        <v>163</v>
      </c>
    </row>
    <row r="70" spans="1:11" ht="45">
      <c r="A70" t="str">
        <f t="shared" si="1"/>
        <v>2017-09-25</v>
      </c>
      <c r="B70" t="str">
        <f>"2300"</f>
        <v>2300</v>
      </c>
      <c r="C70" t="s">
        <v>164</v>
      </c>
      <c r="D70" s="1" t="s">
        <v>166</v>
      </c>
      <c r="E70" t="s">
        <v>360</v>
      </c>
      <c r="F70" t="s">
        <v>17</v>
      </c>
      <c r="H70" s="2" t="s">
        <v>165</v>
      </c>
      <c r="I70">
        <v>0</v>
      </c>
      <c r="J70" t="s">
        <v>54</v>
      </c>
      <c r="K70" t="s">
        <v>167</v>
      </c>
    </row>
    <row r="71" spans="1:11" ht="33" customHeight="1">
      <c r="A71" t="str">
        <f aca="true" t="shared" si="2" ref="A71:A114">"2017-09-26"</f>
        <v>2017-09-26</v>
      </c>
      <c r="B71" t="str">
        <f>"0000"</f>
        <v>0000</v>
      </c>
      <c r="C71" t="s">
        <v>10</v>
      </c>
      <c r="E71" t="s">
        <v>360</v>
      </c>
      <c r="F71" t="s">
        <v>11</v>
      </c>
      <c r="H71" s="2" t="s">
        <v>12</v>
      </c>
      <c r="I71">
        <v>2012</v>
      </c>
      <c r="J71" t="s">
        <v>14</v>
      </c>
      <c r="K71" t="s">
        <v>90</v>
      </c>
    </row>
    <row r="72" spans="1:11" ht="33" customHeight="1">
      <c r="A72" t="str">
        <f t="shared" si="2"/>
        <v>2017-09-26</v>
      </c>
      <c r="B72" t="str">
        <f>"0100"</f>
        <v>0100</v>
      </c>
      <c r="C72" t="s">
        <v>10</v>
      </c>
      <c r="E72" t="s">
        <v>360</v>
      </c>
      <c r="F72" t="s">
        <v>11</v>
      </c>
      <c r="H72" s="2" t="s">
        <v>12</v>
      </c>
      <c r="I72">
        <v>2012</v>
      </c>
      <c r="J72" t="s">
        <v>14</v>
      </c>
      <c r="K72" t="s">
        <v>90</v>
      </c>
    </row>
    <row r="73" spans="1:11" ht="33" customHeight="1">
      <c r="A73" t="str">
        <f t="shared" si="2"/>
        <v>2017-09-26</v>
      </c>
      <c r="B73" t="str">
        <f>"0200"</f>
        <v>0200</v>
      </c>
      <c r="C73" t="s">
        <v>10</v>
      </c>
      <c r="E73" t="s">
        <v>360</v>
      </c>
      <c r="F73" t="s">
        <v>11</v>
      </c>
      <c r="H73" s="2" t="s">
        <v>12</v>
      </c>
      <c r="I73">
        <v>2012</v>
      </c>
      <c r="J73" t="s">
        <v>14</v>
      </c>
      <c r="K73" t="s">
        <v>90</v>
      </c>
    </row>
    <row r="74" spans="1:11" ht="33" customHeight="1">
      <c r="A74" t="str">
        <f t="shared" si="2"/>
        <v>2017-09-26</v>
      </c>
      <c r="B74" t="str">
        <f>"0300"</f>
        <v>0300</v>
      </c>
      <c r="C74" t="s">
        <v>10</v>
      </c>
      <c r="E74" t="s">
        <v>360</v>
      </c>
      <c r="F74" t="s">
        <v>11</v>
      </c>
      <c r="H74" s="2" t="s">
        <v>12</v>
      </c>
      <c r="I74">
        <v>2012</v>
      </c>
      <c r="J74" t="s">
        <v>14</v>
      </c>
      <c r="K74" t="s">
        <v>90</v>
      </c>
    </row>
    <row r="75" spans="1:11" ht="33" customHeight="1">
      <c r="A75" t="str">
        <f t="shared" si="2"/>
        <v>2017-09-26</v>
      </c>
      <c r="B75" t="str">
        <f>"0400"</f>
        <v>0400</v>
      </c>
      <c r="C75" t="s">
        <v>10</v>
      </c>
      <c r="E75" t="s">
        <v>360</v>
      </c>
      <c r="F75" t="s">
        <v>11</v>
      </c>
      <c r="H75" s="2" t="s">
        <v>12</v>
      </c>
      <c r="I75">
        <v>2012</v>
      </c>
      <c r="J75" t="s">
        <v>14</v>
      </c>
      <c r="K75" t="s">
        <v>90</v>
      </c>
    </row>
    <row r="76" spans="1:11" ht="33" customHeight="1">
      <c r="A76" t="str">
        <f t="shared" si="2"/>
        <v>2017-09-26</v>
      </c>
      <c r="B76" t="str">
        <f>"0500"</f>
        <v>0500</v>
      </c>
      <c r="C76" t="s">
        <v>10</v>
      </c>
      <c r="E76" t="s">
        <v>360</v>
      </c>
      <c r="F76" t="s">
        <v>11</v>
      </c>
      <c r="H76" s="2" t="s">
        <v>12</v>
      </c>
      <c r="I76">
        <v>2012</v>
      </c>
      <c r="J76" t="s">
        <v>14</v>
      </c>
      <c r="K76" t="s">
        <v>168</v>
      </c>
    </row>
    <row r="77" spans="1:11" ht="30">
      <c r="A77" t="str">
        <f t="shared" si="2"/>
        <v>2017-09-26</v>
      </c>
      <c r="B77" t="str">
        <f>"0600"</f>
        <v>0600</v>
      </c>
      <c r="C77" t="s">
        <v>32</v>
      </c>
      <c r="D77" s="1" t="s">
        <v>170</v>
      </c>
      <c r="E77" t="s">
        <v>360</v>
      </c>
      <c r="F77" t="s">
        <v>17</v>
      </c>
      <c r="H77" s="2" t="s">
        <v>169</v>
      </c>
      <c r="I77">
        <v>2012</v>
      </c>
      <c r="J77" t="s">
        <v>14</v>
      </c>
      <c r="K77" t="s">
        <v>31</v>
      </c>
    </row>
    <row r="78" spans="1:11" ht="45">
      <c r="A78" t="str">
        <f t="shared" si="2"/>
        <v>2017-09-26</v>
      </c>
      <c r="B78" t="str">
        <f>"0630"</f>
        <v>0630</v>
      </c>
      <c r="C78" t="s">
        <v>28</v>
      </c>
      <c r="D78" s="1" t="s">
        <v>171</v>
      </c>
      <c r="E78" t="s">
        <v>360</v>
      </c>
      <c r="F78" t="s">
        <v>17</v>
      </c>
      <c r="H78" s="2" t="s">
        <v>29</v>
      </c>
      <c r="I78">
        <v>2005</v>
      </c>
      <c r="J78" t="s">
        <v>20</v>
      </c>
      <c r="K78" t="s">
        <v>31</v>
      </c>
    </row>
    <row r="79" spans="1:11" ht="45">
      <c r="A79" t="str">
        <f t="shared" si="2"/>
        <v>2017-09-26</v>
      </c>
      <c r="B79" t="str">
        <f>"0700"</f>
        <v>0700</v>
      </c>
      <c r="C79" t="s">
        <v>39</v>
      </c>
      <c r="D79" s="1" t="s">
        <v>172</v>
      </c>
      <c r="E79" t="s">
        <v>360</v>
      </c>
      <c r="F79" t="s">
        <v>11</v>
      </c>
      <c r="H79" s="2" t="s">
        <v>40</v>
      </c>
      <c r="I79">
        <v>2009</v>
      </c>
      <c r="J79" t="s">
        <v>41</v>
      </c>
      <c r="K79" t="s">
        <v>42</v>
      </c>
    </row>
    <row r="80" spans="1:11" ht="45">
      <c r="A80" t="str">
        <f t="shared" si="2"/>
        <v>2017-09-26</v>
      </c>
      <c r="B80" t="str">
        <f>"0715"</f>
        <v>0715</v>
      </c>
      <c r="C80" t="s">
        <v>39</v>
      </c>
      <c r="D80" s="1" t="s">
        <v>173</v>
      </c>
      <c r="E80" t="s">
        <v>360</v>
      </c>
      <c r="F80" t="s">
        <v>11</v>
      </c>
      <c r="H80" s="2" t="s">
        <v>40</v>
      </c>
      <c r="I80">
        <v>2009</v>
      </c>
      <c r="J80" t="s">
        <v>41</v>
      </c>
      <c r="K80" t="s">
        <v>42</v>
      </c>
    </row>
    <row r="81" spans="1:11" ht="30">
      <c r="A81" t="str">
        <f t="shared" si="2"/>
        <v>2017-09-26</v>
      </c>
      <c r="B81" t="str">
        <f>"0730"</f>
        <v>0730</v>
      </c>
      <c r="C81" t="s">
        <v>32</v>
      </c>
      <c r="D81" s="1" t="s">
        <v>175</v>
      </c>
      <c r="E81" t="s">
        <v>360</v>
      </c>
      <c r="F81" t="s">
        <v>17</v>
      </c>
      <c r="H81" s="2" t="s">
        <v>174</v>
      </c>
      <c r="I81">
        <v>2012</v>
      </c>
      <c r="J81" t="s">
        <v>14</v>
      </c>
      <c r="K81" t="s">
        <v>94</v>
      </c>
    </row>
    <row r="82" spans="1:11" ht="30">
      <c r="A82" t="str">
        <f t="shared" si="2"/>
        <v>2017-09-26</v>
      </c>
      <c r="B82" t="str">
        <f>"0800"</f>
        <v>0800</v>
      </c>
      <c r="C82" t="s">
        <v>43</v>
      </c>
      <c r="E82" t="s">
        <v>360</v>
      </c>
      <c r="F82" t="s">
        <v>17</v>
      </c>
      <c r="H82" s="2" t="s">
        <v>44</v>
      </c>
      <c r="I82">
        <v>2007</v>
      </c>
      <c r="J82" t="s">
        <v>14</v>
      </c>
      <c r="K82" t="s">
        <v>176</v>
      </c>
    </row>
    <row r="83" spans="1:11" ht="45">
      <c r="A83" t="str">
        <f t="shared" si="2"/>
        <v>2017-09-26</v>
      </c>
      <c r="B83" t="str">
        <f>"0830"</f>
        <v>0830</v>
      </c>
      <c r="C83" t="s">
        <v>28</v>
      </c>
      <c r="D83" s="1" t="s">
        <v>177</v>
      </c>
      <c r="E83" t="s">
        <v>360</v>
      </c>
      <c r="F83" t="s">
        <v>17</v>
      </c>
      <c r="H83" s="2" t="s">
        <v>29</v>
      </c>
      <c r="I83">
        <v>2005</v>
      </c>
      <c r="J83" t="s">
        <v>20</v>
      </c>
      <c r="K83" t="s">
        <v>31</v>
      </c>
    </row>
    <row r="84" spans="1:11" ht="45">
      <c r="A84" t="str">
        <f t="shared" si="2"/>
        <v>2017-09-26</v>
      </c>
      <c r="B84" t="str">
        <f>"0900"</f>
        <v>0900</v>
      </c>
      <c r="C84" t="s">
        <v>101</v>
      </c>
      <c r="E84" t="s">
        <v>360</v>
      </c>
      <c r="F84" t="s">
        <v>17</v>
      </c>
      <c r="H84" s="2" t="s">
        <v>102</v>
      </c>
      <c r="I84">
        <v>2013</v>
      </c>
      <c r="J84" t="s">
        <v>14</v>
      </c>
      <c r="K84" t="s">
        <v>103</v>
      </c>
    </row>
    <row r="85" spans="1:11" ht="45">
      <c r="A85" t="str">
        <f t="shared" si="2"/>
        <v>2017-09-26</v>
      </c>
      <c r="B85" t="str">
        <f>"0915"</f>
        <v>0915</v>
      </c>
      <c r="C85" t="s">
        <v>104</v>
      </c>
      <c r="D85" s="1" t="s">
        <v>115</v>
      </c>
      <c r="E85" t="s">
        <v>360</v>
      </c>
      <c r="F85" t="s">
        <v>17</v>
      </c>
      <c r="H85" s="2" t="s">
        <v>114</v>
      </c>
      <c r="I85">
        <v>2016</v>
      </c>
      <c r="J85" t="s">
        <v>14</v>
      </c>
      <c r="K85" t="s">
        <v>107</v>
      </c>
    </row>
    <row r="86" spans="1:11" ht="45">
      <c r="A86" t="str">
        <f t="shared" si="2"/>
        <v>2017-09-26</v>
      </c>
      <c r="B86" t="str">
        <f>"0930"</f>
        <v>0930</v>
      </c>
      <c r="C86" t="s">
        <v>108</v>
      </c>
      <c r="D86" s="1" t="s">
        <v>179</v>
      </c>
      <c r="E86" t="s">
        <v>360</v>
      </c>
      <c r="F86" t="s">
        <v>17</v>
      </c>
      <c r="H86" s="2" t="s">
        <v>178</v>
      </c>
      <c r="I86">
        <v>0</v>
      </c>
      <c r="J86" t="s">
        <v>14</v>
      </c>
      <c r="K86" t="s">
        <v>50</v>
      </c>
    </row>
    <row r="87" spans="1:11" ht="45">
      <c r="A87" t="str">
        <f t="shared" si="2"/>
        <v>2017-09-26</v>
      </c>
      <c r="B87" t="str">
        <f>"1000"</f>
        <v>1000</v>
      </c>
      <c r="C87" t="s">
        <v>155</v>
      </c>
      <c r="E87" t="s">
        <v>360</v>
      </c>
      <c r="F87" t="s">
        <v>52</v>
      </c>
      <c r="H87" s="2" t="s">
        <v>156</v>
      </c>
      <c r="I87">
        <v>2017</v>
      </c>
      <c r="J87" t="s">
        <v>14</v>
      </c>
      <c r="K87" t="s">
        <v>60</v>
      </c>
    </row>
    <row r="88" spans="1:11" ht="45">
      <c r="A88" t="str">
        <f t="shared" si="2"/>
        <v>2017-09-26</v>
      </c>
      <c r="B88" t="str">
        <f>"1030"</f>
        <v>1030</v>
      </c>
      <c r="C88" t="s">
        <v>150</v>
      </c>
      <c r="E88" t="s">
        <v>360</v>
      </c>
      <c r="H88" s="2" t="s">
        <v>151</v>
      </c>
      <c r="I88">
        <v>2014</v>
      </c>
      <c r="J88" t="s">
        <v>82</v>
      </c>
      <c r="K88" t="s">
        <v>60</v>
      </c>
    </row>
    <row r="89" spans="1:11" ht="30">
      <c r="A89" t="str">
        <f t="shared" si="2"/>
        <v>2017-09-26</v>
      </c>
      <c r="B89" t="str">
        <f>"1100"</f>
        <v>1100</v>
      </c>
      <c r="C89" t="s">
        <v>152</v>
      </c>
      <c r="E89" t="s">
        <v>360</v>
      </c>
      <c r="F89" t="s">
        <v>11</v>
      </c>
      <c r="H89" s="2" t="s">
        <v>153</v>
      </c>
      <c r="I89">
        <v>2010</v>
      </c>
      <c r="J89" t="s">
        <v>154</v>
      </c>
      <c r="K89" t="s">
        <v>63</v>
      </c>
    </row>
    <row r="90" spans="1:11" ht="45">
      <c r="A90" t="str">
        <f t="shared" si="2"/>
        <v>2017-09-26</v>
      </c>
      <c r="B90" t="str">
        <f>"1200"</f>
        <v>1200</v>
      </c>
      <c r="C90" t="s">
        <v>157</v>
      </c>
      <c r="D90" s="1" t="s">
        <v>159</v>
      </c>
      <c r="E90" t="s">
        <v>360</v>
      </c>
      <c r="F90" t="s">
        <v>17</v>
      </c>
      <c r="H90" s="2" t="s">
        <v>158</v>
      </c>
      <c r="I90">
        <v>2014</v>
      </c>
      <c r="J90" t="s">
        <v>54</v>
      </c>
      <c r="K90" t="s">
        <v>60</v>
      </c>
    </row>
    <row r="91" spans="1:11" ht="45">
      <c r="A91" t="str">
        <f t="shared" si="2"/>
        <v>2017-09-26</v>
      </c>
      <c r="B91" t="str">
        <f>"1230"</f>
        <v>1230</v>
      </c>
      <c r="C91" t="s">
        <v>164</v>
      </c>
      <c r="D91" s="1" t="s">
        <v>166</v>
      </c>
      <c r="E91" t="s">
        <v>360</v>
      </c>
      <c r="F91" t="s">
        <v>17</v>
      </c>
      <c r="H91" s="2" t="s">
        <v>165</v>
      </c>
      <c r="I91">
        <v>0</v>
      </c>
      <c r="J91" t="s">
        <v>54</v>
      </c>
      <c r="K91" t="s">
        <v>167</v>
      </c>
    </row>
    <row r="92" spans="1:11" ht="45">
      <c r="A92" t="str">
        <f t="shared" si="2"/>
        <v>2017-09-26</v>
      </c>
      <c r="B92" t="str">
        <f>"1330"</f>
        <v>1330</v>
      </c>
      <c r="C92" t="s">
        <v>160</v>
      </c>
      <c r="D92" s="1" t="s">
        <v>180</v>
      </c>
      <c r="E92" t="s">
        <v>360</v>
      </c>
      <c r="F92" t="s">
        <v>85</v>
      </c>
      <c r="H92" s="2" t="s">
        <v>161</v>
      </c>
      <c r="I92">
        <v>2016</v>
      </c>
      <c r="J92" t="s">
        <v>14</v>
      </c>
      <c r="K92" t="s">
        <v>163</v>
      </c>
    </row>
    <row r="93" spans="1:11" ht="45">
      <c r="A93" t="str">
        <f t="shared" si="2"/>
        <v>2017-09-26</v>
      </c>
      <c r="B93" t="str">
        <f>"1430"</f>
        <v>1430</v>
      </c>
      <c r="C93" t="s">
        <v>131</v>
      </c>
      <c r="D93" s="1" t="s">
        <v>133</v>
      </c>
      <c r="E93" t="s">
        <v>360</v>
      </c>
      <c r="F93" t="s">
        <v>17</v>
      </c>
      <c r="H93" s="2" t="s">
        <v>132</v>
      </c>
      <c r="I93">
        <v>2013</v>
      </c>
      <c r="J93" t="s">
        <v>14</v>
      </c>
      <c r="K93" t="s">
        <v>23</v>
      </c>
    </row>
    <row r="94" spans="1:11" ht="51" customHeight="1">
      <c r="A94" t="str">
        <f t="shared" si="2"/>
        <v>2017-09-26</v>
      </c>
      <c r="B94" t="str">
        <f>"1445"</f>
        <v>1445</v>
      </c>
      <c r="C94" t="s">
        <v>131</v>
      </c>
      <c r="D94" s="1" t="s">
        <v>135</v>
      </c>
      <c r="E94" t="s">
        <v>360</v>
      </c>
      <c r="F94" t="s">
        <v>17</v>
      </c>
      <c r="H94" s="2" t="s">
        <v>134</v>
      </c>
      <c r="I94">
        <v>2013</v>
      </c>
      <c r="J94" t="s">
        <v>14</v>
      </c>
      <c r="K94" t="s">
        <v>23</v>
      </c>
    </row>
    <row r="95" spans="1:11" ht="45">
      <c r="A95" t="str">
        <f t="shared" si="2"/>
        <v>2017-09-26</v>
      </c>
      <c r="B95" t="str">
        <f>"1500"</f>
        <v>1500</v>
      </c>
      <c r="C95" t="s">
        <v>104</v>
      </c>
      <c r="D95" s="1" t="s">
        <v>182</v>
      </c>
      <c r="E95" t="s">
        <v>360</v>
      </c>
      <c r="F95" t="s">
        <v>17</v>
      </c>
      <c r="H95" s="2" t="s">
        <v>181</v>
      </c>
      <c r="I95">
        <v>2016</v>
      </c>
      <c r="J95" t="s">
        <v>14</v>
      </c>
      <c r="K95" t="s">
        <v>183</v>
      </c>
    </row>
    <row r="96" spans="1:11" ht="45">
      <c r="A96" t="str">
        <f t="shared" si="2"/>
        <v>2017-09-26</v>
      </c>
      <c r="B96" t="str">
        <f>"1515"</f>
        <v>1515</v>
      </c>
      <c r="C96" t="s">
        <v>116</v>
      </c>
      <c r="E96" t="s">
        <v>360</v>
      </c>
      <c r="F96" t="s">
        <v>17</v>
      </c>
      <c r="H96" s="2" t="s">
        <v>117</v>
      </c>
      <c r="I96">
        <v>0</v>
      </c>
      <c r="J96" t="s">
        <v>20</v>
      </c>
      <c r="K96" t="s">
        <v>103</v>
      </c>
    </row>
    <row r="97" spans="1:11" ht="45">
      <c r="A97" t="str">
        <f t="shared" si="2"/>
        <v>2017-09-26</v>
      </c>
      <c r="B97" t="str">
        <f>"1530"</f>
        <v>1530</v>
      </c>
      <c r="C97" t="s">
        <v>118</v>
      </c>
      <c r="E97" t="s">
        <v>360</v>
      </c>
      <c r="F97" t="s">
        <v>17</v>
      </c>
      <c r="H97" s="2" t="s">
        <v>119</v>
      </c>
      <c r="I97">
        <v>0</v>
      </c>
      <c r="J97" t="s">
        <v>120</v>
      </c>
      <c r="K97" t="s">
        <v>21</v>
      </c>
    </row>
    <row r="98" spans="1:11" ht="45">
      <c r="A98" t="str">
        <f t="shared" si="2"/>
        <v>2017-09-26</v>
      </c>
      <c r="B98" t="str">
        <f>"1545"</f>
        <v>1545</v>
      </c>
      <c r="C98" t="s">
        <v>118</v>
      </c>
      <c r="E98" t="s">
        <v>360</v>
      </c>
      <c r="F98" t="s">
        <v>17</v>
      </c>
      <c r="H98" s="2" t="s">
        <v>119</v>
      </c>
      <c r="I98">
        <v>0</v>
      </c>
      <c r="J98" t="s">
        <v>120</v>
      </c>
      <c r="K98" t="s">
        <v>21</v>
      </c>
    </row>
    <row r="99" spans="1:11" ht="45">
      <c r="A99" t="str">
        <f t="shared" si="2"/>
        <v>2017-09-26</v>
      </c>
      <c r="B99" t="str">
        <f>"1600"</f>
        <v>1600</v>
      </c>
      <c r="C99" t="s">
        <v>46</v>
      </c>
      <c r="D99" s="1" t="s">
        <v>184</v>
      </c>
      <c r="E99" t="s">
        <v>360</v>
      </c>
      <c r="F99" t="s">
        <v>11</v>
      </c>
      <c r="H99" s="2" t="s">
        <v>47</v>
      </c>
      <c r="I99">
        <v>1982</v>
      </c>
      <c r="J99" t="s">
        <v>49</v>
      </c>
      <c r="K99" t="s">
        <v>121</v>
      </c>
    </row>
    <row r="100" spans="1:11" ht="45">
      <c r="A100" t="str">
        <f t="shared" si="2"/>
        <v>2017-09-26</v>
      </c>
      <c r="B100" t="str">
        <f>"1630"</f>
        <v>1630</v>
      </c>
      <c r="C100" t="s">
        <v>122</v>
      </c>
      <c r="E100" t="s">
        <v>360</v>
      </c>
      <c r="F100" t="s">
        <v>11</v>
      </c>
      <c r="H100" s="2" t="s">
        <v>123</v>
      </c>
      <c r="I100">
        <v>2014</v>
      </c>
      <c r="J100" t="s">
        <v>20</v>
      </c>
      <c r="K100" t="s">
        <v>45</v>
      </c>
    </row>
    <row r="101" spans="1:11" ht="45">
      <c r="A101" t="str">
        <f t="shared" si="2"/>
        <v>2017-09-26</v>
      </c>
      <c r="B101" t="str">
        <f>"1700"</f>
        <v>1700</v>
      </c>
      <c r="C101" t="s">
        <v>124</v>
      </c>
      <c r="D101" s="1" t="s">
        <v>186</v>
      </c>
      <c r="E101" t="s">
        <v>360</v>
      </c>
      <c r="F101" t="s">
        <v>11</v>
      </c>
      <c r="H101" s="2" t="s">
        <v>185</v>
      </c>
      <c r="I101">
        <v>0</v>
      </c>
      <c r="J101" t="s">
        <v>14</v>
      </c>
      <c r="K101" t="s">
        <v>94</v>
      </c>
    </row>
    <row r="102" spans="1:11" ht="45">
      <c r="A102" t="str">
        <f t="shared" si="2"/>
        <v>2017-09-26</v>
      </c>
      <c r="B102" t="str">
        <f>"1730"</f>
        <v>1730</v>
      </c>
      <c r="C102" t="s">
        <v>187</v>
      </c>
      <c r="D102" s="1" t="s">
        <v>189</v>
      </c>
      <c r="E102" t="s">
        <v>360</v>
      </c>
      <c r="F102" t="s">
        <v>17</v>
      </c>
      <c r="H102" s="2" t="s">
        <v>188</v>
      </c>
      <c r="I102">
        <v>2015</v>
      </c>
      <c r="J102" t="s">
        <v>14</v>
      </c>
      <c r="K102" t="s">
        <v>60</v>
      </c>
    </row>
    <row r="103" spans="1:11" ht="45">
      <c r="A103" t="str">
        <f t="shared" si="2"/>
        <v>2017-09-26</v>
      </c>
      <c r="B103" t="str">
        <f>"1800"</f>
        <v>1800</v>
      </c>
      <c r="C103" t="s">
        <v>190</v>
      </c>
      <c r="D103" s="1" t="s">
        <v>192</v>
      </c>
      <c r="E103" t="s">
        <v>360</v>
      </c>
      <c r="F103" t="s">
        <v>17</v>
      </c>
      <c r="H103" s="2" t="s">
        <v>191</v>
      </c>
      <c r="I103">
        <v>0</v>
      </c>
      <c r="J103" t="s">
        <v>13</v>
      </c>
      <c r="K103" t="s">
        <v>21</v>
      </c>
    </row>
    <row r="104" spans="1:11" ht="30">
      <c r="A104" t="str">
        <f t="shared" si="2"/>
        <v>2017-09-26</v>
      </c>
      <c r="B104" t="str">
        <f>"1815"</f>
        <v>1815</v>
      </c>
      <c r="C104" t="s">
        <v>190</v>
      </c>
      <c r="D104" s="1" t="s">
        <v>194</v>
      </c>
      <c r="E104" t="s">
        <v>360</v>
      </c>
      <c r="F104" t="s">
        <v>17</v>
      </c>
      <c r="H104" s="2" t="s">
        <v>193</v>
      </c>
      <c r="I104">
        <v>0</v>
      </c>
      <c r="J104" t="s">
        <v>13</v>
      </c>
      <c r="K104" t="s">
        <v>23</v>
      </c>
    </row>
    <row r="105" spans="1:11" ht="30">
      <c r="A105" t="str">
        <f t="shared" si="2"/>
        <v>2017-09-26</v>
      </c>
      <c r="B105" t="str">
        <f>"1830"</f>
        <v>1830</v>
      </c>
      <c r="C105" t="s">
        <v>55</v>
      </c>
      <c r="D105" s="1" t="s">
        <v>370</v>
      </c>
      <c r="E105" t="s">
        <v>360</v>
      </c>
      <c r="F105" t="s">
        <v>17</v>
      </c>
      <c r="H105" s="2" t="s">
        <v>56</v>
      </c>
      <c r="I105">
        <v>2011</v>
      </c>
      <c r="J105" t="s">
        <v>20</v>
      </c>
      <c r="K105" t="s">
        <v>38</v>
      </c>
    </row>
    <row r="106" spans="1:11" ht="45">
      <c r="A106" t="str">
        <f t="shared" si="2"/>
        <v>2017-09-26</v>
      </c>
      <c r="B106" t="str">
        <f>"1900"</f>
        <v>1900</v>
      </c>
      <c r="C106" t="s">
        <v>138</v>
      </c>
      <c r="D106" s="1" t="s">
        <v>371</v>
      </c>
      <c r="H106" s="2" t="s">
        <v>195</v>
      </c>
      <c r="I106">
        <v>0</v>
      </c>
      <c r="J106" t="s">
        <v>14</v>
      </c>
      <c r="K106" t="s">
        <v>23</v>
      </c>
    </row>
    <row r="107" spans="1:11" ht="51" customHeight="1">
      <c r="A107" t="str">
        <f t="shared" si="2"/>
        <v>2017-09-26</v>
      </c>
      <c r="B107" t="str">
        <f>"1920"</f>
        <v>1920</v>
      </c>
      <c r="C107" t="s">
        <v>142</v>
      </c>
      <c r="D107" s="1" t="s">
        <v>196</v>
      </c>
      <c r="E107" t="s">
        <v>360</v>
      </c>
      <c r="F107" t="s">
        <v>17</v>
      </c>
      <c r="H107" s="2" t="s">
        <v>143</v>
      </c>
      <c r="I107">
        <v>0</v>
      </c>
      <c r="J107" t="s">
        <v>14</v>
      </c>
      <c r="K107" t="s">
        <v>145</v>
      </c>
    </row>
    <row r="108" spans="1:11" ht="45">
      <c r="A108" t="str">
        <f t="shared" si="2"/>
        <v>2017-09-26</v>
      </c>
      <c r="B108" t="str">
        <f>"1925"</f>
        <v>1925</v>
      </c>
      <c r="C108" t="s">
        <v>146</v>
      </c>
      <c r="F108" t="s">
        <v>52</v>
      </c>
      <c r="H108" s="2" t="s">
        <v>147</v>
      </c>
      <c r="I108">
        <v>2017</v>
      </c>
      <c r="J108" t="s">
        <v>14</v>
      </c>
      <c r="K108" t="s">
        <v>149</v>
      </c>
    </row>
    <row r="109" spans="1:11" ht="45">
      <c r="A109" t="str">
        <f t="shared" si="2"/>
        <v>2017-09-26</v>
      </c>
      <c r="B109" t="str">
        <f>"1930"</f>
        <v>1930</v>
      </c>
      <c r="C109" t="s">
        <v>372</v>
      </c>
      <c r="D109" s="1" t="s">
        <v>373</v>
      </c>
      <c r="F109" t="s">
        <v>85</v>
      </c>
      <c r="H109" s="2" t="s">
        <v>197</v>
      </c>
      <c r="I109">
        <v>2016</v>
      </c>
      <c r="J109" t="s">
        <v>20</v>
      </c>
      <c r="K109" t="s">
        <v>45</v>
      </c>
    </row>
    <row r="110" spans="1:11" ht="45">
      <c r="A110" t="str">
        <f t="shared" si="2"/>
        <v>2017-09-26</v>
      </c>
      <c r="B110" t="str">
        <f>"2000"</f>
        <v>2000</v>
      </c>
      <c r="C110" t="s">
        <v>198</v>
      </c>
      <c r="D110" s="1" t="s">
        <v>200</v>
      </c>
      <c r="E110" t="s">
        <v>360</v>
      </c>
      <c r="F110" t="s">
        <v>11</v>
      </c>
      <c r="H110" s="2" t="s">
        <v>199</v>
      </c>
      <c r="I110">
        <v>0</v>
      </c>
      <c r="J110" t="s">
        <v>20</v>
      </c>
      <c r="K110" t="s">
        <v>38</v>
      </c>
    </row>
    <row r="111" spans="1:11" ht="45">
      <c r="A111" t="str">
        <f t="shared" si="2"/>
        <v>2017-09-26</v>
      </c>
      <c r="B111" t="str">
        <f>"2030"</f>
        <v>2030</v>
      </c>
      <c r="C111" t="s">
        <v>198</v>
      </c>
      <c r="D111" s="1" t="s">
        <v>201</v>
      </c>
      <c r="E111" t="s">
        <v>360</v>
      </c>
      <c r="F111" t="s">
        <v>17</v>
      </c>
      <c r="H111" s="2" t="s">
        <v>199</v>
      </c>
      <c r="I111">
        <v>0</v>
      </c>
      <c r="J111" t="s">
        <v>20</v>
      </c>
      <c r="K111" t="s">
        <v>38</v>
      </c>
    </row>
    <row r="112" spans="1:11" ht="45">
      <c r="A112" t="str">
        <f t="shared" si="2"/>
        <v>2017-09-26</v>
      </c>
      <c r="B112" t="str">
        <f>"2100"</f>
        <v>2100</v>
      </c>
      <c r="C112" t="s">
        <v>155</v>
      </c>
      <c r="F112" t="s">
        <v>52</v>
      </c>
      <c r="H112" s="2" t="s">
        <v>156</v>
      </c>
      <c r="I112">
        <v>2017</v>
      </c>
      <c r="J112" t="s">
        <v>14</v>
      </c>
      <c r="K112" t="s">
        <v>60</v>
      </c>
    </row>
    <row r="113" spans="1:11" ht="30">
      <c r="A113" t="str">
        <f t="shared" si="2"/>
        <v>2017-09-26</v>
      </c>
      <c r="B113" t="str">
        <f>"2130"</f>
        <v>2130</v>
      </c>
      <c r="C113" t="s">
        <v>384</v>
      </c>
      <c r="D113" s="1" t="s">
        <v>388</v>
      </c>
      <c r="H113" s="2" t="s">
        <v>202</v>
      </c>
      <c r="I113">
        <v>2017</v>
      </c>
      <c r="J113" t="s">
        <v>14</v>
      </c>
      <c r="K113" t="s">
        <v>65</v>
      </c>
    </row>
    <row r="114" spans="1:11" ht="30">
      <c r="A114" t="str">
        <f t="shared" si="2"/>
        <v>2017-09-26</v>
      </c>
      <c r="B114" t="str">
        <f>"2300"</f>
        <v>2300</v>
      </c>
      <c r="C114" t="s">
        <v>203</v>
      </c>
      <c r="E114" t="s">
        <v>360</v>
      </c>
      <c r="F114" t="s">
        <v>85</v>
      </c>
      <c r="G114" t="s">
        <v>204</v>
      </c>
      <c r="H114" s="2" t="s">
        <v>205</v>
      </c>
      <c r="I114">
        <v>0</v>
      </c>
      <c r="J114" t="s">
        <v>14</v>
      </c>
      <c r="K114" t="s">
        <v>206</v>
      </c>
    </row>
    <row r="115" spans="1:11" ht="34.5" customHeight="1">
      <c r="A115" t="str">
        <f aca="true" t="shared" si="3" ref="A115:A158">"2017-09-27"</f>
        <v>2017-09-27</v>
      </c>
      <c r="B115" t="str">
        <f>"0000"</f>
        <v>0000</v>
      </c>
      <c r="C115" t="s">
        <v>10</v>
      </c>
      <c r="E115" t="s">
        <v>360</v>
      </c>
      <c r="F115" t="s">
        <v>11</v>
      </c>
      <c r="H115" s="2" t="s">
        <v>12</v>
      </c>
      <c r="I115">
        <v>2012</v>
      </c>
      <c r="J115" t="s">
        <v>14</v>
      </c>
      <c r="K115" t="s">
        <v>90</v>
      </c>
    </row>
    <row r="116" spans="1:11" ht="34.5" customHeight="1">
      <c r="A116" t="str">
        <f t="shared" si="3"/>
        <v>2017-09-27</v>
      </c>
      <c r="B116" t="str">
        <f>"0100"</f>
        <v>0100</v>
      </c>
      <c r="C116" t="s">
        <v>10</v>
      </c>
      <c r="E116" t="s">
        <v>360</v>
      </c>
      <c r="F116" t="s">
        <v>11</v>
      </c>
      <c r="H116" s="2" t="s">
        <v>12</v>
      </c>
      <c r="I116">
        <v>2012</v>
      </c>
      <c r="J116" t="s">
        <v>14</v>
      </c>
      <c r="K116" t="s">
        <v>90</v>
      </c>
    </row>
    <row r="117" spans="1:11" ht="34.5" customHeight="1">
      <c r="A117" t="str">
        <f t="shared" si="3"/>
        <v>2017-09-27</v>
      </c>
      <c r="B117" t="str">
        <f>"0200"</f>
        <v>0200</v>
      </c>
      <c r="C117" t="s">
        <v>10</v>
      </c>
      <c r="E117" t="s">
        <v>360</v>
      </c>
      <c r="F117" t="s">
        <v>11</v>
      </c>
      <c r="H117" s="2" t="s">
        <v>12</v>
      </c>
      <c r="I117">
        <v>2012</v>
      </c>
      <c r="J117" t="s">
        <v>14</v>
      </c>
      <c r="K117" t="s">
        <v>90</v>
      </c>
    </row>
    <row r="118" spans="1:11" ht="34.5" customHeight="1">
      <c r="A118" t="str">
        <f t="shared" si="3"/>
        <v>2017-09-27</v>
      </c>
      <c r="B118" t="str">
        <f>"0300"</f>
        <v>0300</v>
      </c>
      <c r="C118" t="s">
        <v>10</v>
      </c>
      <c r="E118" t="s">
        <v>360</v>
      </c>
      <c r="F118" t="s">
        <v>11</v>
      </c>
      <c r="H118" s="2" t="s">
        <v>12</v>
      </c>
      <c r="I118">
        <v>2012</v>
      </c>
      <c r="J118" t="s">
        <v>14</v>
      </c>
      <c r="K118" t="s">
        <v>90</v>
      </c>
    </row>
    <row r="119" spans="1:11" ht="34.5" customHeight="1">
      <c r="A119" t="str">
        <f t="shared" si="3"/>
        <v>2017-09-27</v>
      </c>
      <c r="B119" t="str">
        <f>"0400"</f>
        <v>0400</v>
      </c>
      <c r="C119" t="s">
        <v>10</v>
      </c>
      <c r="E119" t="s">
        <v>360</v>
      </c>
      <c r="F119" t="s">
        <v>11</v>
      </c>
      <c r="H119" s="2" t="s">
        <v>12</v>
      </c>
      <c r="I119">
        <v>2012</v>
      </c>
      <c r="J119" t="s">
        <v>14</v>
      </c>
      <c r="K119" t="s">
        <v>90</v>
      </c>
    </row>
    <row r="120" spans="1:11" ht="34.5" customHeight="1">
      <c r="A120" t="str">
        <f t="shared" si="3"/>
        <v>2017-09-27</v>
      </c>
      <c r="B120" t="str">
        <f>"0500"</f>
        <v>0500</v>
      </c>
      <c r="C120" t="s">
        <v>10</v>
      </c>
      <c r="E120" t="s">
        <v>360</v>
      </c>
      <c r="F120" t="s">
        <v>11</v>
      </c>
      <c r="H120" s="2" t="s">
        <v>12</v>
      </c>
      <c r="I120">
        <v>2012</v>
      </c>
      <c r="J120" t="s">
        <v>14</v>
      </c>
      <c r="K120" t="s">
        <v>15</v>
      </c>
    </row>
    <row r="121" spans="1:11" ht="30">
      <c r="A121" t="str">
        <f t="shared" si="3"/>
        <v>2017-09-27</v>
      </c>
      <c r="B121" t="str">
        <f>"0600"</f>
        <v>0600</v>
      </c>
      <c r="C121" t="s">
        <v>32</v>
      </c>
      <c r="D121" s="1" t="s">
        <v>208</v>
      </c>
      <c r="E121" t="s">
        <v>360</v>
      </c>
      <c r="F121" t="s">
        <v>17</v>
      </c>
      <c r="H121" s="2" t="s">
        <v>207</v>
      </c>
      <c r="I121">
        <v>2012</v>
      </c>
      <c r="J121" t="s">
        <v>14</v>
      </c>
      <c r="K121" t="s">
        <v>31</v>
      </c>
    </row>
    <row r="122" spans="1:11" ht="45">
      <c r="A122" t="str">
        <f t="shared" si="3"/>
        <v>2017-09-27</v>
      </c>
      <c r="B122" t="str">
        <f>"0630"</f>
        <v>0630</v>
      </c>
      <c r="C122" t="s">
        <v>28</v>
      </c>
      <c r="D122" s="1" t="s">
        <v>209</v>
      </c>
      <c r="E122" t="s">
        <v>360</v>
      </c>
      <c r="F122" t="s">
        <v>17</v>
      </c>
      <c r="H122" s="2" t="s">
        <v>29</v>
      </c>
      <c r="I122">
        <v>2005</v>
      </c>
      <c r="J122" t="s">
        <v>20</v>
      </c>
      <c r="K122" t="s">
        <v>31</v>
      </c>
    </row>
    <row r="123" spans="1:11" ht="45">
      <c r="A123" t="str">
        <f t="shared" si="3"/>
        <v>2017-09-27</v>
      </c>
      <c r="B123" t="str">
        <f>"0700"</f>
        <v>0700</v>
      </c>
      <c r="C123" t="s">
        <v>39</v>
      </c>
      <c r="D123" s="1" t="s">
        <v>374</v>
      </c>
      <c r="E123" t="s">
        <v>360</v>
      </c>
      <c r="F123" t="s">
        <v>11</v>
      </c>
      <c r="H123" s="2" t="s">
        <v>40</v>
      </c>
      <c r="I123">
        <v>2009</v>
      </c>
      <c r="J123" t="s">
        <v>41</v>
      </c>
      <c r="K123" t="s">
        <v>42</v>
      </c>
    </row>
    <row r="124" spans="1:11" ht="45">
      <c r="A124" t="str">
        <f t="shared" si="3"/>
        <v>2017-09-27</v>
      </c>
      <c r="B124" t="str">
        <f>"0715"</f>
        <v>0715</v>
      </c>
      <c r="C124" t="s">
        <v>39</v>
      </c>
      <c r="D124" s="1" t="s">
        <v>375</v>
      </c>
      <c r="E124" t="s">
        <v>360</v>
      </c>
      <c r="F124" t="s">
        <v>17</v>
      </c>
      <c r="H124" s="2" t="s">
        <v>40</v>
      </c>
      <c r="I124">
        <v>2009</v>
      </c>
      <c r="J124" t="s">
        <v>41</v>
      </c>
      <c r="K124" t="s">
        <v>42</v>
      </c>
    </row>
    <row r="125" spans="1:11" ht="30">
      <c r="A125" t="str">
        <f t="shared" si="3"/>
        <v>2017-09-27</v>
      </c>
      <c r="B125" t="str">
        <f>"0730"</f>
        <v>0730</v>
      </c>
      <c r="C125" t="s">
        <v>32</v>
      </c>
      <c r="D125" s="1" t="s">
        <v>211</v>
      </c>
      <c r="E125" t="s">
        <v>360</v>
      </c>
      <c r="F125" t="s">
        <v>17</v>
      </c>
      <c r="H125" s="2" t="s">
        <v>210</v>
      </c>
      <c r="I125">
        <v>2012</v>
      </c>
      <c r="J125" t="s">
        <v>14</v>
      </c>
      <c r="K125" t="s">
        <v>31</v>
      </c>
    </row>
    <row r="126" spans="1:11" ht="30">
      <c r="A126" t="str">
        <f t="shared" si="3"/>
        <v>2017-09-27</v>
      </c>
      <c r="B126" t="str">
        <f>"0800"</f>
        <v>0800</v>
      </c>
      <c r="C126" t="s">
        <v>43</v>
      </c>
      <c r="E126" t="s">
        <v>360</v>
      </c>
      <c r="F126" t="s">
        <v>17</v>
      </c>
      <c r="H126" s="2" t="s">
        <v>44</v>
      </c>
      <c r="I126">
        <v>2007</v>
      </c>
      <c r="J126" t="s">
        <v>14</v>
      </c>
      <c r="K126" t="s">
        <v>45</v>
      </c>
    </row>
    <row r="127" spans="1:11" ht="45">
      <c r="A127" t="str">
        <f t="shared" si="3"/>
        <v>2017-09-27</v>
      </c>
      <c r="B127" t="str">
        <f>"0830"</f>
        <v>0830</v>
      </c>
      <c r="C127" t="s">
        <v>28</v>
      </c>
      <c r="D127" s="1" t="s">
        <v>212</v>
      </c>
      <c r="E127" t="s">
        <v>360</v>
      </c>
      <c r="H127" s="2" t="s">
        <v>29</v>
      </c>
      <c r="I127">
        <v>2005</v>
      </c>
      <c r="J127" t="s">
        <v>20</v>
      </c>
      <c r="K127" t="s">
        <v>100</v>
      </c>
    </row>
    <row r="128" spans="1:11" ht="45">
      <c r="A128" t="str">
        <f t="shared" si="3"/>
        <v>2017-09-27</v>
      </c>
      <c r="B128" t="str">
        <f>"0900"</f>
        <v>0900</v>
      </c>
      <c r="C128" t="s">
        <v>101</v>
      </c>
      <c r="E128" t="s">
        <v>360</v>
      </c>
      <c r="F128" t="s">
        <v>17</v>
      </c>
      <c r="H128" s="2" t="s">
        <v>102</v>
      </c>
      <c r="I128">
        <v>2013</v>
      </c>
      <c r="J128" t="s">
        <v>14</v>
      </c>
      <c r="K128" t="s">
        <v>103</v>
      </c>
    </row>
    <row r="129" spans="1:11" ht="45">
      <c r="A129" t="str">
        <f t="shared" si="3"/>
        <v>2017-09-27</v>
      </c>
      <c r="B129" t="str">
        <f>"0915"</f>
        <v>0915</v>
      </c>
      <c r="C129" t="s">
        <v>104</v>
      </c>
      <c r="D129" s="1" t="s">
        <v>182</v>
      </c>
      <c r="E129" t="s">
        <v>360</v>
      </c>
      <c r="F129" t="s">
        <v>17</v>
      </c>
      <c r="H129" s="2" t="s">
        <v>181</v>
      </c>
      <c r="I129">
        <v>2016</v>
      </c>
      <c r="J129" t="s">
        <v>14</v>
      </c>
      <c r="K129" t="s">
        <v>183</v>
      </c>
    </row>
    <row r="130" spans="1:11" ht="45">
      <c r="A130" t="str">
        <f t="shared" si="3"/>
        <v>2017-09-27</v>
      </c>
      <c r="B130" t="str">
        <f>"0930"</f>
        <v>0930</v>
      </c>
      <c r="C130" t="s">
        <v>108</v>
      </c>
      <c r="D130" s="1" t="s">
        <v>214</v>
      </c>
      <c r="E130" t="s">
        <v>360</v>
      </c>
      <c r="F130" t="s">
        <v>17</v>
      </c>
      <c r="H130" s="2" t="s">
        <v>213</v>
      </c>
      <c r="I130">
        <v>0</v>
      </c>
      <c r="J130" t="s">
        <v>14</v>
      </c>
      <c r="K130" t="s">
        <v>50</v>
      </c>
    </row>
    <row r="131" spans="1:11" ht="45">
      <c r="A131" t="str">
        <f t="shared" si="3"/>
        <v>2017-09-27</v>
      </c>
      <c r="B131" t="str">
        <f>"1000"</f>
        <v>1000</v>
      </c>
      <c r="C131" t="s">
        <v>155</v>
      </c>
      <c r="E131" t="s">
        <v>360</v>
      </c>
      <c r="F131" t="s">
        <v>52</v>
      </c>
      <c r="H131" s="2" t="s">
        <v>156</v>
      </c>
      <c r="I131">
        <v>2017</v>
      </c>
      <c r="J131" t="s">
        <v>14</v>
      </c>
      <c r="K131" t="s">
        <v>60</v>
      </c>
    </row>
    <row r="132" spans="1:11" ht="45">
      <c r="A132" t="str">
        <f t="shared" si="3"/>
        <v>2017-09-27</v>
      </c>
      <c r="B132" t="str">
        <f>"1030"</f>
        <v>1030</v>
      </c>
      <c r="C132" t="s">
        <v>215</v>
      </c>
      <c r="E132" t="s">
        <v>360</v>
      </c>
      <c r="F132" t="s">
        <v>11</v>
      </c>
      <c r="H132" s="2" t="s">
        <v>216</v>
      </c>
      <c r="I132">
        <v>2016</v>
      </c>
      <c r="J132" t="s">
        <v>14</v>
      </c>
      <c r="K132" t="s">
        <v>176</v>
      </c>
    </row>
    <row r="133" spans="1:11" ht="45">
      <c r="A133" t="str">
        <f t="shared" si="3"/>
        <v>2017-09-27</v>
      </c>
      <c r="B133" t="str">
        <f>"1100"</f>
        <v>1100</v>
      </c>
      <c r="C133" t="s">
        <v>198</v>
      </c>
      <c r="D133" s="1" t="s">
        <v>200</v>
      </c>
      <c r="E133" t="s">
        <v>360</v>
      </c>
      <c r="F133" t="s">
        <v>11</v>
      </c>
      <c r="H133" s="2" t="s">
        <v>199</v>
      </c>
      <c r="I133">
        <v>0</v>
      </c>
      <c r="J133" t="s">
        <v>20</v>
      </c>
      <c r="K133" t="s">
        <v>38</v>
      </c>
    </row>
    <row r="134" spans="1:11" ht="45">
      <c r="A134" t="str">
        <f t="shared" si="3"/>
        <v>2017-09-27</v>
      </c>
      <c r="B134" t="str">
        <f>"1130"</f>
        <v>1130</v>
      </c>
      <c r="C134" t="s">
        <v>198</v>
      </c>
      <c r="D134" s="1" t="s">
        <v>201</v>
      </c>
      <c r="E134" t="s">
        <v>360</v>
      </c>
      <c r="F134" t="s">
        <v>17</v>
      </c>
      <c r="H134" s="2" t="s">
        <v>199</v>
      </c>
      <c r="I134">
        <v>0</v>
      </c>
      <c r="J134" t="s">
        <v>20</v>
      </c>
      <c r="K134" t="s">
        <v>38</v>
      </c>
    </row>
    <row r="135" spans="1:11" ht="30">
      <c r="A135" t="str">
        <f t="shared" si="3"/>
        <v>2017-09-27</v>
      </c>
      <c r="B135" t="str">
        <f>"1200"</f>
        <v>1200</v>
      </c>
      <c r="C135" t="s">
        <v>384</v>
      </c>
      <c r="D135" s="1" t="s">
        <v>388</v>
      </c>
      <c r="E135" t="s">
        <v>360</v>
      </c>
      <c r="H135" s="2" t="s">
        <v>202</v>
      </c>
      <c r="I135">
        <v>2017</v>
      </c>
      <c r="J135" t="s">
        <v>14</v>
      </c>
      <c r="K135" t="s">
        <v>65</v>
      </c>
    </row>
    <row r="136" spans="1:11" ht="30">
      <c r="A136" t="str">
        <f t="shared" si="3"/>
        <v>2017-09-27</v>
      </c>
      <c r="B136" t="str">
        <f>"1330"</f>
        <v>1330</v>
      </c>
      <c r="C136" t="s">
        <v>203</v>
      </c>
      <c r="E136" t="s">
        <v>360</v>
      </c>
      <c r="F136" t="s">
        <v>85</v>
      </c>
      <c r="G136" t="s">
        <v>204</v>
      </c>
      <c r="H136" s="2" t="s">
        <v>205</v>
      </c>
      <c r="I136">
        <v>0</v>
      </c>
      <c r="J136" t="s">
        <v>14</v>
      </c>
      <c r="K136" t="s">
        <v>206</v>
      </c>
    </row>
    <row r="137" spans="1:11" ht="45">
      <c r="A137" t="str">
        <f t="shared" si="3"/>
        <v>2017-09-27</v>
      </c>
      <c r="B137" t="str">
        <f>"1430"</f>
        <v>1430</v>
      </c>
      <c r="C137" t="s">
        <v>190</v>
      </c>
      <c r="D137" s="1" t="s">
        <v>192</v>
      </c>
      <c r="E137" t="s">
        <v>360</v>
      </c>
      <c r="F137" t="s">
        <v>17</v>
      </c>
      <c r="H137" s="2" t="s">
        <v>191</v>
      </c>
      <c r="I137">
        <v>0</v>
      </c>
      <c r="J137" t="s">
        <v>13</v>
      </c>
      <c r="K137" t="s">
        <v>21</v>
      </c>
    </row>
    <row r="138" spans="1:11" ht="30">
      <c r="A138" t="str">
        <f t="shared" si="3"/>
        <v>2017-09-27</v>
      </c>
      <c r="B138" t="str">
        <f>"1445"</f>
        <v>1445</v>
      </c>
      <c r="C138" t="s">
        <v>190</v>
      </c>
      <c r="D138" s="1" t="s">
        <v>194</v>
      </c>
      <c r="E138" t="s">
        <v>360</v>
      </c>
      <c r="F138" t="s">
        <v>17</v>
      </c>
      <c r="H138" s="2" t="s">
        <v>193</v>
      </c>
      <c r="I138">
        <v>0</v>
      </c>
      <c r="J138" t="s">
        <v>13</v>
      </c>
      <c r="K138" t="s">
        <v>23</v>
      </c>
    </row>
    <row r="139" spans="1:11" ht="51" customHeight="1">
      <c r="A139" t="str">
        <f t="shared" si="3"/>
        <v>2017-09-27</v>
      </c>
      <c r="B139" t="str">
        <f>"1500"</f>
        <v>1500</v>
      </c>
      <c r="C139" t="s">
        <v>104</v>
      </c>
      <c r="D139" s="1" t="s">
        <v>218</v>
      </c>
      <c r="E139" t="s">
        <v>360</v>
      </c>
      <c r="F139" t="s">
        <v>17</v>
      </c>
      <c r="H139" s="2" t="s">
        <v>217</v>
      </c>
      <c r="I139">
        <v>2016</v>
      </c>
      <c r="J139" t="s">
        <v>14</v>
      </c>
      <c r="K139" t="s">
        <v>107</v>
      </c>
    </row>
    <row r="140" spans="1:11" ht="45">
      <c r="A140" t="str">
        <f t="shared" si="3"/>
        <v>2017-09-27</v>
      </c>
      <c r="B140" t="str">
        <f>"1515"</f>
        <v>1515</v>
      </c>
      <c r="C140" t="s">
        <v>116</v>
      </c>
      <c r="E140" t="s">
        <v>360</v>
      </c>
      <c r="F140" t="s">
        <v>17</v>
      </c>
      <c r="H140" s="2" t="s">
        <v>117</v>
      </c>
      <c r="I140">
        <v>0</v>
      </c>
      <c r="J140" t="s">
        <v>20</v>
      </c>
      <c r="K140" t="s">
        <v>103</v>
      </c>
    </row>
    <row r="141" spans="1:11" ht="45">
      <c r="A141" t="str">
        <f t="shared" si="3"/>
        <v>2017-09-27</v>
      </c>
      <c r="B141" t="str">
        <f>"1530"</f>
        <v>1530</v>
      </c>
      <c r="C141" t="s">
        <v>118</v>
      </c>
      <c r="E141" t="s">
        <v>360</v>
      </c>
      <c r="F141" t="s">
        <v>17</v>
      </c>
      <c r="H141" s="2" t="s">
        <v>119</v>
      </c>
      <c r="I141">
        <v>0</v>
      </c>
      <c r="J141" t="s">
        <v>120</v>
      </c>
      <c r="K141" t="s">
        <v>21</v>
      </c>
    </row>
    <row r="142" spans="1:11" ht="45">
      <c r="A142" t="str">
        <f t="shared" si="3"/>
        <v>2017-09-27</v>
      </c>
      <c r="B142" t="str">
        <f>"1545"</f>
        <v>1545</v>
      </c>
      <c r="C142" t="s">
        <v>118</v>
      </c>
      <c r="E142" t="s">
        <v>360</v>
      </c>
      <c r="F142" t="s">
        <v>17</v>
      </c>
      <c r="H142" s="2" t="s">
        <v>119</v>
      </c>
      <c r="I142">
        <v>0</v>
      </c>
      <c r="J142" t="s">
        <v>120</v>
      </c>
      <c r="K142" t="s">
        <v>21</v>
      </c>
    </row>
    <row r="143" spans="1:11" ht="45">
      <c r="A143" t="str">
        <f t="shared" si="3"/>
        <v>2017-09-27</v>
      </c>
      <c r="B143" t="str">
        <f>"1600"</f>
        <v>1600</v>
      </c>
      <c r="C143" t="s">
        <v>46</v>
      </c>
      <c r="D143" s="1" t="s">
        <v>376</v>
      </c>
      <c r="E143" t="s">
        <v>360</v>
      </c>
      <c r="F143" t="s">
        <v>11</v>
      </c>
      <c r="H143" s="2" t="s">
        <v>47</v>
      </c>
      <c r="I143">
        <v>1982</v>
      </c>
      <c r="J143" t="s">
        <v>49</v>
      </c>
      <c r="K143" t="s">
        <v>121</v>
      </c>
    </row>
    <row r="144" spans="1:11" ht="45">
      <c r="A144" t="str">
        <f t="shared" si="3"/>
        <v>2017-09-27</v>
      </c>
      <c r="B144" t="str">
        <f>"1630"</f>
        <v>1630</v>
      </c>
      <c r="C144" t="s">
        <v>122</v>
      </c>
      <c r="E144" t="s">
        <v>360</v>
      </c>
      <c r="F144" t="s">
        <v>11</v>
      </c>
      <c r="H144" s="2" t="s">
        <v>123</v>
      </c>
      <c r="I144">
        <v>2014</v>
      </c>
      <c r="J144" t="s">
        <v>20</v>
      </c>
      <c r="K144" t="s">
        <v>45</v>
      </c>
    </row>
    <row r="145" spans="1:11" ht="45">
      <c r="A145" t="str">
        <f t="shared" si="3"/>
        <v>2017-09-27</v>
      </c>
      <c r="B145" t="str">
        <f>"1700"</f>
        <v>1700</v>
      </c>
      <c r="C145" t="s">
        <v>124</v>
      </c>
      <c r="D145" s="1" t="s">
        <v>220</v>
      </c>
      <c r="E145" t="s">
        <v>360</v>
      </c>
      <c r="F145" t="s">
        <v>17</v>
      </c>
      <c r="H145" s="2" t="s">
        <v>219</v>
      </c>
      <c r="I145">
        <v>0</v>
      </c>
      <c r="J145" t="s">
        <v>14</v>
      </c>
      <c r="K145" t="s">
        <v>94</v>
      </c>
    </row>
    <row r="146" spans="1:11" ht="45">
      <c r="A146" t="str">
        <f t="shared" si="3"/>
        <v>2017-09-27</v>
      </c>
      <c r="B146" t="str">
        <f>"1730"</f>
        <v>1730</v>
      </c>
      <c r="C146" t="s">
        <v>187</v>
      </c>
      <c r="D146" s="1" t="s">
        <v>222</v>
      </c>
      <c r="E146" t="s">
        <v>360</v>
      </c>
      <c r="F146" t="s">
        <v>17</v>
      </c>
      <c r="H146" s="2" t="s">
        <v>221</v>
      </c>
      <c r="I146">
        <v>2015</v>
      </c>
      <c r="J146" t="s">
        <v>14</v>
      </c>
      <c r="K146" t="s">
        <v>60</v>
      </c>
    </row>
    <row r="147" spans="1:11" ht="45">
      <c r="A147" t="str">
        <f t="shared" si="3"/>
        <v>2017-09-27</v>
      </c>
      <c r="B147" t="str">
        <f>"1800"</f>
        <v>1800</v>
      </c>
      <c r="C147" t="s">
        <v>223</v>
      </c>
      <c r="D147" s="1" t="s">
        <v>226</v>
      </c>
      <c r="E147" t="s">
        <v>360</v>
      </c>
      <c r="F147" t="s">
        <v>11</v>
      </c>
      <c r="G147" t="s">
        <v>224</v>
      </c>
      <c r="H147" s="2" t="s">
        <v>225</v>
      </c>
      <c r="I147">
        <v>2013</v>
      </c>
      <c r="J147" t="s">
        <v>14</v>
      </c>
      <c r="K147" t="s">
        <v>23</v>
      </c>
    </row>
    <row r="148" spans="1:11" ht="30">
      <c r="A148" t="str">
        <f t="shared" si="3"/>
        <v>2017-09-27</v>
      </c>
      <c r="B148" t="str">
        <f>"1815"</f>
        <v>1815</v>
      </c>
      <c r="C148" t="s">
        <v>223</v>
      </c>
      <c r="D148" s="1" t="s">
        <v>228</v>
      </c>
      <c r="E148" t="s">
        <v>360</v>
      </c>
      <c r="F148" t="s">
        <v>11</v>
      </c>
      <c r="G148" t="s">
        <v>224</v>
      </c>
      <c r="H148" s="2" t="s">
        <v>227</v>
      </c>
      <c r="I148">
        <v>2013</v>
      </c>
      <c r="J148" t="s">
        <v>14</v>
      </c>
      <c r="K148" t="s">
        <v>21</v>
      </c>
    </row>
    <row r="149" spans="1:11" ht="45">
      <c r="A149" t="str">
        <f t="shared" si="3"/>
        <v>2017-09-27</v>
      </c>
      <c r="B149" t="str">
        <f>"1830"</f>
        <v>1830</v>
      </c>
      <c r="C149" t="s">
        <v>229</v>
      </c>
      <c r="D149" s="1" t="s">
        <v>231</v>
      </c>
      <c r="E149" t="s">
        <v>360</v>
      </c>
      <c r="F149" t="s">
        <v>17</v>
      </c>
      <c r="H149" s="2" t="s">
        <v>230</v>
      </c>
      <c r="I149">
        <v>2013</v>
      </c>
      <c r="J149" t="s">
        <v>232</v>
      </c>
      <c r="K149" t="s">
        <v>38</v>
      </c>
    </row>
    <row r="150" spans="1:11" ht="45">
      <c r="A150" t="str">
        <f t="shared" si="3"/>
        <v>2017-09-27</v>
      </c>
      <c r="B150" t="str">
        <f>"1900"</f>
        <v>1900</v>
      </c>
      <c r="C150" t="s">
        <v>138</v>
      </c>
      <c r="D150" s="1" t="s">
        <v>234</v>
      </c>
      <c r="H150" s="2" t="s">
        <v>233</v>
      </c>
      <c r="I150">
        <v>0</v>
      </c>
      <c r="J150" t="s">
        <v>14</v>
      </c>
      <c r="K150" t="s">
        <v>23</v>
      </c>
    </row>
    <row r="151" spans="1:11" ht="45">
      <c r="A151" t="str">
        <f t="shared" si="3"/>
        <v>2017-09-27</v>
      </c>
      <c r="B151" t="str">
        <f>"1920"</f>
        <v>1920</v>
      </c>
      <c r="C151" t="s">
        <v>142</v>
      </c>
      <c r="D151" s="1" t="s">
        <v>235</v>
      </c>
      <c r="E151" t="s">
        <v>360</v>
      </c>
      <c r="F151" t="s">
        <v>17</v>
      </c>
      <c r="H151" s="2" t="s">
        <v>143</v>
      </c>
      <c r="I151">
        <v>0</v>
      </c>
      <c r="J151" t="s">
        <v>14</v>
      </c>
      <c r="K151" t="s">
        <v>236</v>
      </c>
    </row>
    <row r="152" spans="1:11" ht="45">
      <c r="A152" t="str">
        <f t="shared" si="3"/>
        <v>2017-09-27</v>
      </c>
      <c r="B152" t="str">
        <f>"1925"</f>
        <v>1925</v>
      </c>
      <c r="C152" t="s">
        <v>146</v>
      </c>
      <c r="F152" t="s">
        <v>52</v>
      </c>
      <c r="H152" s="2" t="s">
        <v>147</v>
      </c>
      <c r="I152">
        <v>2017</v>
      </c>
      <c r="J152" t="s">
        <v>14</v>
      </c>
      <c r="K152" t="s">
        <v>149</v>
      </c>
    </row>
    <row r="153" spans="1:11" ht="45">
      <c r="A153" t="str">
        <f t="shared" si="3"/>
        <v>2017-09-27</v>
      </c>
      <c r="B153" t="str">
        <f>"1930"</f>
        <v>1930</v>
      </c>
      <c r="C153" t="s">
        <v>237</v>
      </c>
      <c r="H153" s="2" t="s">
        <v>238</v>
      </c>
      <c r="I153">
        <v>2013</v>
      </c>
      <c r="J153" t="s">
        <v>154</v>
      </c>
      <c r="K153" t="s">
        <v>45</v>
      </c>
    </row>
    <row r="154" spans="1:11" ht="30">
      <c r="A154" t="str">
        <f t="shared" si="3"/>
        <v>2017-09-27</v>
      </c>
      <c r="B154" t="str">
        <f>"2000"</f>
        <v>2000</v>
      </c>
      <c r="C154" t="s">
        <v>239</v>
      </c>
      <c r="E154" t="s">
        <v>360</v>
      </c>
      <c r="F154" t="s">
        <v>85</v>
      </c>
      <c r="H154" s="2" t="s">
        <v>240</v>
      </c>
      <c r="I154">
        <v>2002</v>
      </c>
      <c r="J154" t="s">
        <v>14</v>
      </c>
      <c r="K154" t="s">
        <v>168</v>
      </c>
    </row>
    <row r="155" spans="1:11" ht="45">
      <c r="A155" t="str">
        <f t="shared" si="3"/>
        <v>2017-09-27</v>
      </c>
      <c r="B155" t="str">
        <f>"2100"</f>
        <v>2100</v>
      </c>
      <c r="C155" t="s">
        <v>155</v>
      </c>
      <c r="F155" t="s">
        <v>52</v>
      </c>
      <c r="H155" s="2" t="s">
        <v>156</v>
      </c>
      <c r="I155">
        <v>2017</v>
      </c>
      <c r="J155" t="s">
        <v>14</v>
      </c>
      <c r="K155" t="s">
        <v>60</v>
      </c>
    </row>
    <row r="156" spans="1:11" ht="30">
      <c r="A156" t="str">
        <f t="shared" si="3"/>
        <v>2017-09-27</v>
      </c>
      <c r="B156" t="str">
        <f>"2130"</f>
        <v>2130</v>
      </c>
      <c r="C156" t="s">
        <v>241</v>
      </c>
      <c r="F156" t="s">
        <v>52</v>
      </c>
      <c r="H156" s="2" t="s">
        <v>242</v>
      </c>
      <c r="I156">
        <v>0</v>
      </c>
      <c r="J156" t="s">
        <v>14</v>
      </c>
      <c r="K156" t="s">
        <v>50</v>
      </c>
    </row>
    <row r="157" spans="1:11" ht="45.75" customHeight="1">
      <c r="A157" t="str">
        <f t="shared" si="3"/>
        <v>2017-09-27</v>
      </c>
      <c r="B157" t="str">
        <f>"2200"</f>
        <v>2200</v>
      </c>
      <c r="C157" t="s">
        <v>243</v>
      </c>
      <c r="D157" s="1" t="s">
        <v>245</v>
      </c>
      <c r="E157" t="s">
        <v>360</v>
      </c>
      <c r="F157" t="s">
        <v>11</v>
      </c>
      <c r="G157" t="s">
        <v>204</v>
      </c>
      <c r="H157" s="2" t="s">
        <v>244</v>
      </c>
      <c r="I157">
        <v>2000</v>
      </c>
      <c r="J157" t="s">
        <v>82</v>
      </c>
      <c r="K157" t="s">
        <v>246</v>
      </c>
    </row>
    <row r="158" spans="1:11" ht="30">
      <c r="A158" t="str">
        <f t="shared" si="3"/>
        <v>2017-09-27</v>
      </c>
      <c r="B158" t="str">
        <f>"2330"</f>
        <v>2330</v>
      </c>
      <c r="C158" t="s">
        <v>241</v>
      </c>
      <c r="E158" t="s">
        <v>360</v>
      </c>
      <c r="F158" t="s">
        <v>52</v>
      </c>
      <c r="H158" s="2" t="s">
        <v>242</v>
      </c>
      <c r="I158">
        <v>0</v>
      </c>
      <c r="J158" t="s">
        <v>14</v>
      </c>
      <c r="K158" t="s">
        <v>50</v>
      </c>
    </row>
    <row r="159" spans="1:11" ht="35.25" customHeight="1">
      <c r="A159" t="str">
        <f aca="true" t="shared" si="4" ref="A159:A201">"2017-09-28"</f>
        <v>2017-09-28</v>
      </c>
      <c r="B159" t="str">
        <f>"0000"</f>
        <v>0000</v>
      </c>
      <c r="C159" t="s">
        <v>10</v>
      </c>
      <c r="E159" t="s">
        <v>360</v>
      </c>
      <c r="F159" t="s">
        <v>11</v>
      </c>
      <c r="H159" s="2" t="s">
        <v>12</v>
      </c>
      <c r="I159">
        <v>2012</v>
      </c>
      <c r="J159" t="s">
        <v>14</v>
      </c>
      <c r="K159" t="s">
        <v>90</v>
      </c>
    </row>
    <row r="160" spans="1:11" ht="35.25" customHeight="1">
      <c r="A160" t="str">
        <f t="shared" si="4"/>
        <v>2017-09-28</v>
      </c>
      <c r="B160" t="str">
        <f>"0100"</f>
        <v>0100</v>
      </c>
      <c r="C160" t="s">
        <v>10</v>
      </c>
      <c r="E160" t="s">
        <v>360</v>
      </c>
      <c r="F160" t="s">
        <v>11</v>
      </c>
      <c r="H160" s="2" t="s">
        <v>12</v>
      </c>
      <c r="I160">
        <v>2012</v>
      </c>
      <c r="J160" t="s">
        <v>14</v>
      </c>
      <c r="K160" t="s">
        <v>90</v>
      </c>
    </row>
    <row r="161" spans="1:11" ht="35.25" customHeight="1">
      <c r="A161" t="str">
        <f t="shared" si="4"/>
        <v>2017-09-28</v>
      </c>
      <c r="B161" t="str">
        <f>"0200"</f>
        <v>0200</v>
      </c>
      <c r="C161" t="s">
        <v>10</v>
      </c>
      <c r="E161" t="s">
        <v>360</v>
      </c>
      <c r="F161" t="s">
        <v>11</v>
      </c>
      <c r="H161" s="2" t="s">
        <v>12</v>
      </c>
      <c r="I161">
        <v>2012</v>
      </c>
      <c r="J161" t="s">
        <v>14</v>
      </c>
      <c r="K161" t="s">
        <v>247</v>
      </c>
    </row>
    <row r="162" spans="1:11" ht="35.25" customHeight="1">
      <c r="A162" t="str">
        <f t="shared" si="4"/>
        <v>2017-09-28</v>
      </c>
      <c r="B162" t="str">
        <f>"0300"</f>
        <v>0300</v>
      </c>
      <c r="C162" t="s">
        <v>10</v>
      </c>
      <c r="E162" t="s">
        <v>360</v>
      </c>
      <c r="F162" t="s">
        <v>11</v>
      </c>
      <c r="H162" s="2" t="s">
        <v>12</v>
      </c>
      <c r="I162">
        <v>2012</v>
      </c>
      <c r="J162" t="s">
        <v>14</v>
      </c>
      <c r="K162" t="s">
        <v>90</v>
      </c>
    </row>
    <row r="163" spans="1:11" ht="35.25" customHeight="1">
      <c r="A163" t="str">
        <f t="shared" si="4"/>
        <v>2017-09-28</v>
      </c>
      <c r="B163" t="str">
        <f>"0400"</f>
        <v>0400</v>
      </c>
      <c r="C163" t="s">
        <v>10</v>
      </c>
      <c r="E163" t="s">
        <v>360</v>
      </c>
      <c r="F163" t="s">
        <v>11</v>
      </c>
      <c r="H163" s="2" t="s">
        <v>12</v>
      </c>
      <c r="I163">
        <v>2012</v>
      </c>
      <c r="J163" t="s">
        <v>14</v>
      </c>
      <c r="K163" t="s">
        <v>90</v>
      </c>
    </row>
    <row r="164" spans="1:11" ht="35.25" customHeight="1">
      <c r="A164" t="str">
        <f t="shared" si="4"/>
        <v>2017-09-28</v>
      </c>
      <c r="B164" t="str">
        <f>"0500"</f>
        <v>0500</v>
      </c>
      <c r="C164" t="s">
        <v>10</v>
      </c>
      <c r="E164" t="s">
        <v>360</v>
      </c>
      <c r="F164" t="s">
        <v>11</v>
      </c>
      <c r="H164" s="2" t="s">
        <v>12</v>
      </c>
      <c r="I164">
        <v>2012</v>
      </c>
      <c r="J164" t="s">
        <v>14</v>
      </c>
      <c r="K164" t="s">
        <v>15</v>
      </c>
    </row>
    <row r="165" spans="1:11" ht="30">
      <c r="A165" t="str">
        <f t="shared" si="4"/>
        <v>2017-09-28</v>
      </c>
      <c r="B165" t="str">
        <f>"0600"</f>
        <v>0600</v>
      </c>
      <c r="C165" t="s">
        <v>32</v>
      </c>
      <c r="D165" s="1" t="s">
        <v>249</v>
      </c>
      <c r="E165" t="s">
        <v>360</v>
      </c>
      <c r="F165" t="s">
        <v>17</v>
      </c>
      <c r="H165" s="2" t="s">
        <v>248</v>
      </c>
      <c r="I165">
        <v>2012</v>
      </c>
      <c r="J165" t="s">
        <v>14</v>
      </c>
      <c r="K165" t="s">
        <v>31</v>
      </c>
    </row>
    <row r="166" spans="1:11" ht="45">
      <c r="A166" t="str">
        <f t="shared" si="4"/>
        <v>2017-09-28</v>
      </c>
      <c r="B166" t="str">
        <f>"0630"</f>
        <v>0630</v>
      </c>
      <c r="C166" t="s">
        <v>28</v>
      </c>
      <c r="D166" s="1" t="s">
        <v>367</v>
      </c>
      <c r="E166" t="s">
        <v>360</v>
      </c>
      <c r="F166" t="s">
        <v>17</v>
      </c>
      <c r="H166" s="2" t="s">
        <v>29</v>
      </c>
      <c r="I166">
        <v>2005</v>
      </c>
      <c r="J166" t="s">
        <v>20</v>
      </c>
      <c r="K166" t="s">
        <v>31</v>
      </c>
    </row>
    <row r="167" spans="1:11" ht="45">
      <c r="A167" t="str">
        <f t="shared" si="4"/>
        <v>2017-09-28</v>
      </c>
      <c r="B167" t="str">
        <f>"0700"</f>
        <v>0700</v>
      </c>
      <c r="C167" t="s">
        <v>39</v>
      </c>
      <c r="D167" s="1" t="s">
        <v>377</v>
      </c>
      <c r="E167" t="s">
        <v>360</v>
      </c>
      <c r="F167" t="s">
        <v>17</v>
      </c>
      <c r="H167" s="2" t="s">
        <v>40</v>
      </c>
      <c r="I167">
        <v>2009</v>
      </c>
      <c r="J167" t="s">
        <v>41</v>
      </c>
      <c r="K167" t="s">
        <v>42</v>
      </c>
    </row>
    <row r="168" spans="1:11" ht="45">
      <c r="A168" t="str">
        <f t="shared" si="4"/>
        <v>2017-09-28</v>
      </c>
      <c r="B168" t="str">
        <f>"0715"</f>
        <v>0715</v>
      </c>
      <c r="C168" t="s">
        <v>39</v>
      </c>
      <c r="D168" s="1" t="s">
        <v>378</v>
      </c>
      <c r="E168" t="s">
        <v>360</v>
      </c>
      <c r="F168" t="s">
        <v>17</v>
      </c>
      <c r="H168" s="2" t="s">
        <v>40</v>
      </c>
      <c r="I168">
        <v>2009</v>
      </c>
      <c r="J168" t="s">
        <v>41</v>
      </c>
      <c r="K168" t="s">
        <v>42</v>
      </c>
    </row>
    <row r="169" spans="1:11" ht="45">
      <c r="A169" t="str">
        <f t="shared" si="4"/>
        <v>2017-09-28</v>
      </c>
      <c r="B169" t="str">
        <f>"0730"</f>
        <v>0730</v>
      </c>
      <c r="C169" t="s">
        <v>32</v>
      </c>
      <c r="D169" s="1" t="s">
        <v>251</v>
      </c>
      <c r="E169" t="s">
        <v>360</v>
      </c>
      <c r="F169" t="s">
        <v>17</v>
      </c>
      <c r="H169" s="2" t="s">
        <v>250</v>
      </c>
      <c r="I169">
        <v>2012</v>
      </c>
      <c r="J169" t="s">
        <v>14</v>
      </c>
      <c r="K169" t="s">
        <v>31</v>
      </c>
    </row>
    <row r="170" spans="1:11" ht="30">
      <c r="A170" t="str">
        <f t="shared" si="4"/>
        <v>2017-09-28</v>
      </c>
      <c r="B170" t="str">
        <f>"0800"</f>
        <v>0800</v>
      </c>
      <c r="C170" t="s">
        <v>43</v>
      </c>
      <c r="E170" t="s">
        <v>360</v>
      </c>
      <c r="F170" t="s">
        <v>17</v>
      </c>
      <c r="H170" s="2" t="s">
        <v>44</v>
      </c>
      <c r="I170">
        <v>2007</v>
      </c>
      <c r="J170" t="s">
        <v>14</v>
      </c>
      <c r="K170" t="s">
        <v>94</v>
      </c>
    </row>
    <row r="171" spans="1:11" ht="45">
      <c r="A171" t="str">
        <f t="shared" si="4"/>
        <v>2017-09-28</v>
      </c>
      <c r="B171" t="str">
        <f>"0830"</f>
        <v>0830</v>
      </c>
      <c r="C171" t="s">
        <v>28</v>
      </c>
      <c r="D171" s="1" t="s">
        <v>252</v>
      </c>
      <c r="E171" t="s">
        <v>360</v>
      </c>
      <c r="F171" t="s">
        <v>17</v>
      </c>
      <c r="H171" s="2" t="s">
        <v>29</v>
      </c>
      <c r="I171">
        <v>2005</v>
      </c>
      <c r="J171" t="s">
        <v>20</v>
      </c>
      <c r="K171" t="s">
        <v>38</v>
      </c>
    </row>
    <row r="172" spans="1:11" ht="45">
      <c r="A172" t="str">
        <f t="shared" si="4"/>
        <v>2017-09-28</v>
      </c>
      <c r="B172" t="str">
        <f>"0900"</f>
        <v>0900</v>
      </c>
      <c r="C172" t="s">
        <v>101</v>
      </c>
      <c r="E172" t="s">
        <v>360</v>
      </c>
      <c r="F172" t="s">
        <v>17</v>
      </c>
      <c r="H172" s="2" t="s">
        <v>102</v>
      </c>
      <c r="I172">
        <v>2013</v>
      </c>
      <c r="J172" t="s">
        <v>14</v>
      </c>
      <c r="K172" t="s">
        <v>103</v>
      </c>
    </row>
    <row r="173" spans="1:11" ht="48" customHeight="1">
      <c r="A173" t="str">
        <f t="shared" si="4"/>
        <v>2017-09-28</v>
      </c>
      <c r="B173" t="str">
        <f>"0915"</f>
        <v>0915</v>
      </c>
      <c r="C173" t="s">
        <v>104</v>
      </c>
      <c r="D173" s="1" t="s">
        <v>218</v>
      </c>
      <c r="E173" t="s">
        <v>360</v>
      </c>
      <c r="F173" t="s">
        <v>17</v>
      </c>
      <c r="H173" s="2" t="s">
        <v>217</v>
      </c>
      <c r="I173">
        <v>2016</v>
      </c>
      <c r="J173" t="s">
        <v>14</v>
      </c>
      <c r="K173" t="s">
        <v>107</v>
      </c>
    </row>
    <row r="174" spans="1:11" ht="45">
      <c r="A174" t="str">
        <f t="shared" si="4"/>
        <v>2017-09-28</v>
      </c>
      <c r="B174" t="str">
        <f>"0930"</f>
        <v>0930</v>
      </c>
      <c r="C174" t="s">
        <v>108</v>
      </c>
      <c r="D174" s="1" t="s">
        <v>254</v>
      </c>
      <c r="E174" t="s">
        <v>360</v>
      </c>
      <c r="F174" t="s">
        <v>17</v>
      </c>
      <c r="H174" s="2" t="s">
        <v>253</v>
      </c>
      <c r="I174">
        <v>0</v>
      </c>
      <c r="J174" t="s">
        <v>14</v>
      </c>
      <c r="K174" t="s">
        <v>60</v>
      </c>
    </row>
    <row r="175" spans="1:11" ht="45">
      <c r="A175" t="str">
        <f t="shared" si="4"/>
        <v>2017-09-28</v>
      </c>
      <c r="B175" t="str">
        <f>"1000"</f>
        <v>1000</v>
      </c>
      <c r="C175" t="s">
        <v>155</v>
      </c>
      <c r="E175" t="s">
        <v>360</v>
      </c>
      <c r="F175" t="s">
        <v>52</v>
      </c>
      <c r="H175" s="2" t="s">
        <v>156</v>
      </c>
      <c r="I175">
        <v>2017</v>
      </c>
      <c r="J175" t="s">
        <v>14</v>
      </c>
      <c r="K175" t="s">
        <v>60</v>
      </c>
    </row>
    <row r="176" spans="1:11" ht="45">
      <c r="A176" t="str">
        <f t="shared" si="4"/>
        <v>2017-09-28</v>
      </c>
      <c r="B176" t="str">
        <f>"1030"</f>
        <v>1030</v>
      </c>
      <c r="C176" t="s">
        <v>229</v>
      </c>
      <c r="D176" s="1" t="s">
        <v>231</v>
      </c>
      <c r="E176" t="s">
        <v>360</v>
      </c>
      <c r="F176" t="s">
        <v>17</v>
      </c>
      <c r="H176" s="2" t="s">
        <v>230</v>
      </c>
      <c r="I176">
        <v>2013</v>
      </c>
      <c r="J176" t="s">
        <v>232</v>
      </c>
      <c r="K176" t="s">
        <v>38</v>
      </c>
    </row>
    <row r="177" spans="1:11" ht="45">
      <c r="A177" t="str">
        <f t="shared" si="4"/>
        <v>2017-09-28</v>
      </c>
      <c r="B177" t="str">
        <f>"1100"</f>
        <v>1100</v>
      </c>
      <c r="C177" t="s">
        <v>237</v>
      </c>
      <c r="E177" t="s">
        <v>360</v>
      </c>
      <c r="H177" s="2" t="s">
        <v>238</v>
      </c>
      <c r="I177">
        <v>2013</v>
      </c>
      <c r="J177" t="s">
        <v>154</v>
      </c>
      <c r="K177" t="s">
        <v>45</v>
      </c>
    </row>
    <row r="178" spans="1:11" ht="45">
      <c r="A178" t="str">
        <f t="shared" si="4"/>
        <v>2017-09-28</v>
      </c>
      <c r="B178" t="str">
        <f>"1130"</f>
        <v>1130</v>
      </c>
      <c r="C178" t="s">
        <v>223</v>
      </c>
      <c r="D178" s="1" t="s">
        <v>226</v>
      </c>
      <c r="E178" t="s">
        <v>360</v>
      </c>
      <c r="F178" t="s">
        <v>11</v>
      </c>
      <c r="G178" t="s">
        <v>224</v>
      </c>
      <c r="H178" s="2" t="s">
        <v>225</v>
      </c>
      <c r="I178">
        <v>2013</v>
      </c>
      <c r="J178" t="s">
        <v>14</v>
      </c>
      <c r="K178" t="s">
        <v>23</v>
      </c>
    </row>
    <row r="179" spans="1:11" ht="45">
      <c r="A179" t="str">
        <f t="shared" si="4"/>
        <v>2017-09-28</v>
      </c>
      <c r="B179" t="str">
        <f>"1145"</f>
        <v>1145</v>
      </c>
      <c r="C179" t="s">
        <v>255</v>
      </c>
      <c r="D179" s="1" t="s">
        <v>255</v>
      </c>
      <c r="E179" t="s">
        <v>360</v>
      </c>
      <c r="F179" t="s">
        <v>17</v>
      </c>
      <c r="H179" s="2" t="s">
        <v>256</v>
      </c>
      <c r="I179">
        <v>2014</v>
      </c>
      <c r="J179" t="s">
        <v>14</v>
      </c>
      <c r="K179" t="s">
        <v>23</v>
      </c>
    </row>
    <row r="180" spans="1:11" ht="30">
      <c r="A180" t="str">
        <f t="shared" si="4"/>
        <v>2017-09-28</v>
      </c>
      <c r="B180" t="str">
        <f>"1200"</f>
        <v>1200</v>
      </c>
      <c r="C180" t="s">
        <v>241</v>
      </c>
      <c r="E180" t="s">
        <v>360</v>
      </c>
      <c r="F180" t="s">
        <v>52</v>
      </c>
      <c r="H180" s="2" t="s">
        <v>242</v>
      </c>
      <c r="I180">
        <v>0</v>
      </c>
      <c r="J180" t="s">
        <v>14</v>
      </c>
      <c r="K180" t="s">
        <v>50</v>
      </c>
    </row>
    <row r="181" spans="1:11" ht="50.25" customHeight="1">
      <c r="A181" t="str">
        <f t="shared" si="4"/>
        <v>2017-09-28</v>
      </c>
      <c r="B181" t="str">
        <f>"1230"</f>
        <v>1230</v>
      </c>
      <c r="C181" t="s">
        <v>243</v>
      </c>
      <c r="D181" s="1" t="s">
        <v>245</v>
      </c>
      <c r="E181" t="s">
        <v>360</v>
      </c>
      <c r="F181" t="s">
        <v>11</v>
      </c>
      <c r="G181" t="s">
        <v>204</v>
      </c>
      <c r="H181" s="2" t="s">
        <v>244</v>
      </c>
      <c r="I181">
        <v>2000</v>
      </c>
      <c r="J181" t="s">
        <v>82</v>
      </c>
      <c r="K181" t="s">
        <v>246</v>
      </c>
    </row>
    <row r="182" spans="1:11" ht="30">
      <c r="A182" t="str">
        <f t="shared" si="4"/>
        <v>2017-09-28</v>
      </c>
      <c r="B182" t="str">
        <f>"1345"</f>
        <v>1345</v>
      </c>
      <c r="C182" t="s">
        <v>239</v>
      </c>
      <c r="E182" t="s">
        <v>360</v>
      </c>
      <c r="F182" t="s">
        <v>85</v>
      </c>
      <c r="H182" s="2" t="s">
        <v>240</v>
      </c>
      <c r="I182">
        <v>2002</v>
      </c>
      <c r="J182" t="s">
        <v>14</v>
      </c>
      <c r="K182" t="s">
        <v>168</v>
      </c>
    </row>
    <row r="183" spans="1:11" ht="30">
      <c r="A183" t="str">
        <f t="shared" si="4"/>
        <v>2017-09-28</v>
      </c>
      <c r="B183" t="str">
        <f>"1445"</f>
        <v>1445</v>
      </c>
      <c r="C183" t="s">
        <v>223</v>
      </c>
      <c r="D183" s="1" t="s">
        <v>228</v>
      </c>
      <c r="E183" t="s">
        <v>360</v>
      </c>
      <c r="F183" t="s">
        <v>11</v>
      </c>
      <c r="G183" t="s">
        <v>224</v>
      </c>
      <c r="H183" s="2" t="s">
        <v>227</v>
      </c>
      <c r="I183">
        <v>2013</v>
      </c>
      <c r="J183" t="s">
        <v>14</v>
      </c>
      <c r="K183" t="s">
        <v>21</v>
      </c>
    </row>
    <row r="184" spans="1:11" ht="45">
      <c r="A184" t="str">
        <f t="shared" si="4"/>
        <v>2017-09-28</v>
      </c>
      <c r="B184" t="str">
        <f>"1500"</f>
        <v>1500</v>
      </c>
      <c r="C184" t="s">
        <v>104</v>
      </c>
      <c r="D184" s="1" t="s">
        <v>258</v>
      </c>
      <c r="E184" t="s">
        <v>360</v>
      </c>
      <c r="F184" t="s">
        <v>17</v>
      </c>
      <c r="H184" s="2" t="s">
        <v>257</v>
      </c>
      <c r="I184">
        <v>2016</v>
      </c>
      <c r="J184" t="s">
        <v>14</v>
      </c>
      <c r="K184" t="s">
        <v>42</v>
      </c>
    </row>
    <row r="185" spans="1:11" ht="45">
      <c r="A185" t="str">
        <f t="shared" si="4"/>
        <v>2017-09-28</v>
      </c>
      <c r="B185" t="str">
        <f>"1515"</f>
        <v>1515</v>
      </c>
      <c r="C185" t="s">
        <v>116</v>
      </c>
      <c r="E185" t="s">
        <v>360</v>
      </c>
      <c r="F185" t="s">
        <v>17</v>
      </c>
      <c r="H185" s="2" t="s">
        <v>117</v>
      </c>
      <c r="I185">
        <v>0</v>
      </c>
      <c r="J185" t="s">
        <v>20</v>
      </c>
      <c r="K185" t="s">
        <v>42</v>
      </c>
    </row>
    <row r="186" spans="1:11" ht="45">
      <c r="A186" t="str">
        <f t="shared" si="4"/>
        <v>2017-09-28</v>
      </c>
      <c r="B186" t="str">
        <f>"1530"</f>
        <v>1530</v>
      </c>
      <c r="C186" t="s">
        <v>118</v>
      </c>
      <c r="E186" t="s">
        <v>360</v>
      </c>
      <c r="F186" t="s">
        <v>17</v>
      </c>
      <c r="H186" s="2" t="s">
        <v>119</v>
      </c>
      <c r="I186">
        <v>0</v>
      </c>
      <c r="J186" t="s">
        <v>120</v>
      </c>
      <c r="K186" t="s">
        <v>21</v>
      </c>
    </row>
    <row r="187" spans="1:11" ht="45">
      <c r="A187" t="str">
        <f t="shared" si="4"/>
        <v>2017-09-28</v>
      </c>
      <c r="B187" t="str">
        <f>"1545"</f>
        <v>1545</v>
      </c>
      <c r="C187" t="s">
        <v>118</v>
      </c>
      <c r="E187" t="s">
        <v>360</v>
      </c>
      <c r="F187" t="s">
        <v>17</v>
      </c>
      <c r="H187" s="2" t="s">
        <v>119</v>
      </c>
      <c r="I187">
        <v>0</v>
      </c>
      <c r="J187" t="s">
        <v>120</v>
      </c>
      <c r="K187" t="s">
        <v>21</v>
      </c>
    </row>
    <row r="188" spans="1:11" ht="45">
      <c r="A188" t="str">
        <f t="shared" si="4"/>
        <v>2017-09-28</v>
      </c>
      <c r="B188" t="str">
        <f>"1600"</f>
        <v>1600</v>
      </c>
      <c r="C188" t="s">
        <v>46</v>
      </c>
      <c r="D188" s="1" t="s">
        <v>379</v>
      </c>
      <c r="E188" t="s">
        <v>360</v>
      </c>
      <c r="F188" t="s">
        <v>11</v>
      </c>
      <c r="H188" s="2" t="s">
        <v>47</v>
      </c>
      <c r="I188">
        <v>1982</v>
      </c>
      <c r="J188" t="s">
        <v>49</v>
      </c>
      <c r="K188" t="s">
        <v>121</v>
      </c>
    </row>
    <row r="189" spans="1:11" ht="45">
      <c r="A189" t="str">
        <f t="shared" si="4"/>
        <v>2017-09-28</v>
      </c>
      <c r="B189" t="str">
        <f>"1630"</f>
        <v>1630</v>
      </c>
      <c r="C189" t="s">
        <v>122</v>
      </c>
      <c r="E189" t="s">
        <v>360</v>
      </c>
      <c r="F189" t="s">
        <v>11</v>
      </c>
      <c r="H189" s="2" t="s">
        <v>123</v>
      </c>
      <c r="I189">
        <v>2014</v>
      </c>
      <c r="J189" t="s">
        <v>20</v>
      </c>
      <c r="K189" t="s">
        <v>45</v>
      </c>
    </row>
    <row r="190" spans="1:11" ht="45">
      <c r="A190" t="str">
        <f t="shared" si="4"/>
        <v>2017-09-28</v>
      </c>
      <c r="B190" t="str">
        <f>"1700"</f>
        <v>1700</v>
      </c>
      <c r="C190" t="s">
        <v>124</v>
      </c>
      <c r="D190" s="1" t="s">
        <v>260</v>
      </c>
      <c r="E190" t="s">
        <v>360</v>
      </c>
      <c r="F190" t="s">
        <v>11</v>
      </c>
      <c r="H190" s="2" t="s">
        <v>259</v>
      </c>
      <c r="I190">
        <v>0</v>
      </c>
      <c r="J190" t="s">
        <v>14</v>
      </c>
      <c r="K190" t="s">
        <v>94</v>
      </c>
    </row>
    <row r="191" spans="1:11" ht="45">
      <c r="A191" t="str">
        <f t="shared" si="4"/>
        <v>2017-09-28</v>
      </c>
      <c r="B191" t="str">
        <f>"1730"</f>
        <v>1730</v>
      </c>
      <c r="C191" t="s">
        <v>187</v>
      </c>
      <c r="D191" s="1" t="s">
        <v>262</v>
      </c>
      <c r="E191" t="s">
        <v>360</v>
      </c>
      <c r="F191" t="s">
        <v>17</v>
      </c>
      <c r="H191" s="2" t="s">
        <v>261</v>
      </c>
      <c r="I191">
        <v>2015</v>
      </c>
      <c r="J191" t="s">
        <v>14</v>
      </c>
      <c r="K191" t="s">
        <v>60</v>
      </c>
    </row>
    <row r="192" spans="1:11" ht="30">
      <c r="A192" t="str">
        <f t="shared" si="4"/>
        <v>2017-09-28</v>
      </c>
      <c r="B192" t="str">
        <f>"1800"</f>
        <v>1800</v>
      </c>
      <c r="C192" t="s">
        <v>263</v>
      </c>
      <c r="D192" s="1" t="s">
        <v>265</v>
      </c>
      <c r="E192" t="s">
        <v>360</v>
      </c>
      <c r="F192" t="s">
        <v>11</v>
      </c>
      <c r="G192" t="s">
        <v>224</v>
      </c>
      <c r="H192" s="2" t="s">
        <v>264</v>
      </c>
      <c r="I192">
        <v>2013</v>
      </c>
      <c r="J192" t="s">
        <v>14</v>
      </c>
      <c r="K192" t="s">
        <v>23</v>
      </c>
    </row>
    <row r="193" spans="1:11" ht="45">
      <c r="A193" t="str">
        <f t="shared" si="4"/>
        <v>2017-09-28</v>
      </c>
      <c r="B193" t="str">
        <f>"1815"</f>
        <v>1815</v>
      </c>
      <c r="C193" t="s">
        <v>263</v>
      </c>
      <c r="D193" s="1" t="s">
        <v>267</v>
      </c>
      <c r="E193" t="s">
        <v>360</v>
      </c>
      <c r="F193" t="s">
        <v>17</v>
      </c>
      <c r="H193" s="2" t="s">
        <v>266</v>
      </c>
      <c r="I193">
        <v>2013</v>
      </c>
      <c r="J193" t="s">
        <v>14</v>
      </c>
      <c r="K193" t="s">
        <v>23</v>
      </c>
    </row>
    <row r="194" spans="1:11" ht="45">
      <c r="A194" t="str">
        <f t="shared" si="4"/>
        <v>2017-09-28</v>
      </c>
      <c r="B194" t="str">
        <f>"1830"</f>
        <v>1830</v>
      </c>
      <c r="C194" t="s">
        <v>229</v>
      </c>
      <c r="D194" s="1" t="s">
        <v>269</v>
      </c>
      <c r="E194" t="s">
        <v>360</v>
      </c>
      <c r="F194" t="s">
        <v>17</v>
      </c>
      <c r="H194" s="2" t="s">
        <v>268</v>
      </c>
      <c r="I194">
        <v>2014</v>
      </c>
      <c r="J194" t="s">
        <v>54</v>
      </c>
      <c r="K194" t="s">
        <v>38</v>
      </c>
    </row>
    <row r="195" spans="1:11" ht="49.5" customHeight="1">
      <c r="A195" t="str">
        <f t="shared" si="4"/>
        <v>2017-09-28</v>
      </c>
      <c r="B195" t="str">
        <f>"1900"</f>
        <v>1900</v>
      </c>
      <c r="C195" t="s">
        <v>138</v>
      </c>
      <c r="D195" s="1" t="s">
        <v>271</v>
      </c>
      <c r="H195" s="2" t="s">
        <v>270</v>
      </c>
      <c r="I195">
        <v>0</v>
      </c>
      <c r="J195" t="s">
        <v>14</v>
      </c>
      <c r="K195" t="s">
        <v>141</v>
      </c>
    </row>
    <row r="196" spans="1:11" ht="49.5" customHeight="1">
      <c r="A196" t="str">
        <f t="shared" si="4"/>
        <v>2017-09-28</v>
      </c>
      <c r="B196" t="str">
        <f>"1920"</f>
        <v>1920</v>
      </c>
      <c r="C196" t="s">
        <v>142</v>
      </c>
      <c r="D196" s="1" t="s">
        <v>272</v>
      </c>
      <c r="E196" t="s">
        <v>360</v>
      </c>
      <c r="F196" t="s">
        <v>17</v>
      </c>
      <c r="H196" s="2" t="s">
        <v>143</v>
      </c>
      <c r="I196">
        <v>0</v>
      </c>
      <c r="J196" t="s">
        <v>14</v>
      </c>
      <c r="K196" t="s">
        <v>273</v>
      </c>
    </row>
    <row r="197" spans="1:11" ht="45">
      <c r="A197" t="str">
        <f t="shared" si="4"/>
        <v>2017-09-28</v>
      </c>
      <c r="B197" t="str">
        <f>"1925"</f>
        <v>1925</v>
      </c>
      <c r="C197" t="s">
        <v>146</v>
      </c>
      <c r="F197" t="s">
        <v>52</v>
      </c>
      <c r="H197" s="2" t="s">
        <v>147</v>
      </c>
      <c r="I197">
        <v>2017</v>
      </c>
      <c r="J197" t="s">
        <v>14</v>
      </c>
      <c r="K197" t="s">
        <v>149</v>
      </c>
    </row>
    <row r="198" spans="1:11" ht="45">
      <c r="A198" t="str">
        <f t="shared" si="4"/>
        <v>2017-09-28</v>
      </c>
      <c r="B198" t="str">
        <f>"1930"</f>
        <v>1930</v>
      </c>
      <c r="C198" t="s">
        <v>274</v>
      </c>
      <c r="F198" t="s">
        <v>52</v>
      </c>
      <c r="H198" s="2" t="s">
        <v>275</v>
      </c>
      <c r="I198">
        <v>2017</v>
      </c>
      <c r="J198" t="s">
        <v>14</v>
      </c>
      <c r="K198" t="s">
        <v>276</v>
      </c>
    </row>
    <row r="199" spans="1:11" ht="45">
      <c r="A199" t="str">
        <f t="shared" si="4"/>
        <v>2017-09-28</v>
      </c>
      <c r="B199" t="str">
        <f>"2100"</f>
        <v>2100</v>
      </c>
      <c r="C199" t="s">
        <v>155</v>
      </c>
      <c r="F199" t="s">
        <v>52</v>
      </c>
      <c r="H199" s="2" t="s">
        <v>156</v>
      </c>
      <c r="I199">
        <v>2017</v>
      </c>
      <c r="J199" t="s">
        <v>14</v>
      </c>
      <c r="K199" t="s">
        <v>60</v>
      </c>
    </row>
    <row r="200" spans="1:11" ht="30">
      <c r="A200" t="str">
        <f t="shared" si="4"/>
        <v>2017-09-28</v>
      </c>
      <c r="B200" t="str">
        <f>"2130"</f>
        <v>2130</v>
      </c>
      <c r="C200" t="s">
        <v>277</v>
      </c>
      <c r="D200" s="1" t="s">
        <v>13</v>
      </c>
      <c r="E200" t="s">
        <v>360</v>
      </c>
      <c r="F200" t="s">
        <v>278</v>
      </c>
      <c r="G200" t="s">
        <v>279</v>
      </c>
      <c r="H200" s="2" t="s">
        <v>280</v>
      </c>
      <c r="I200">
        <v>2001</v>
      </c>
      <c r="J200" t="s">
        <v>14</v>
      </c>
      <c r="K200" t="s">
        <v>281</v>
      </c>
    </row>
    <row r="201" spans="1:11" ht="45">
      <c r="A201" t="str">
        <f t="shared" si="4"/>
        <v>2017-09-28</v>
      </c>
      <c r="B201" t="str">
        <f>"2330"</f>
        <v>2330</v>
      </c>
      <c r="C201" t="s">
        <v>282</v>
      </c>
      <c r="E201" t="s">
        <v>360</v>
      </c>
      <c r="F201" t="s">
        <v>85</v>
      </c>
      <c r="G201" t="s">
        <v>86</v>
      </c>
      <c r="H201" s="2" t="s">
        <v>283</v>
      </c>
      <c r="I201">
        <v>2014</v>
      </c>
      <c r="J201" t="s">
        <v>14</v>
      </c>
      <c r="K201" t="s">
        <v>121</v>
      </c>
    </row>
    <row r="202" spans="1:11" ht="48.75" customHeight="1">
      <c r="A202" t="str">
        <f aca="true" t="shared" si="5" ref="A202:A243">"2017-09-29"</f>
        <v>2017-09-29</v>
      </c>
      <c r="B202" t="str">
        <f>"0000"</f>
        <v>0000</v>
      </c>
      <c r="C202" t="s">
        <v>10</v>
      </c>
      <c r="E202" t="s">
        <v>360</v>
      </c>
      <c r="F202" t="s">
        <v>11</v>
      </c>
      <c r="G202" t="s">
        <v>284</v>
      </c>
      <c r="H202" s="2" t="s">
        <v>285</v>
      </c>
      <c r="I202">
        <v>2011</v>
      </c>
      <c r="J202" t="s">
        <v>14</v>
      </c>
      <c r="K202" t="s">
        <v>247</v>
      </c>
    </row>
    <row r="203" spans="1:11" ht="48.75" customHeight="1">
      <c r="A203" t="str">
        <f t="shared" si="5"/>
        <v>2017-09-29</v>
      </c>
      <c r="B203" t="str">
        <f>"0100"</f>
        <v>0100</v>
      </c>
      <c r="C203" t="s">
        <v>10</v>
      </c>
      <c r="E203" t="s">
        <v>360</v>
      </c>
      <c r="F203" t="s">
        <v>11</v>
      </c>
      <c r="G203" t="s">
        <v>284</v>
      </c>
      <c r="H203" s="2" t="s">
        <v>285</v>
      </c>
      <c r="I203">
        <v>2011</v>
      </c>
      <c r="J203" t="s">
        <v>14</v>
      </c>
      <c r="K203" t="s">
        <v>168</v>
      </c>
    </row>
    <row r="204" spans="1:11" ht="48.75" customHeight="1">
      <c r="A204" t="str">
        <f t="shared" si="5"/>
        <v>2017-09-29</v>
      </c>
      <c r="B204" t="str">
        <f>"0200"</f>
        <v>0200</v>
      </c>
      <c r="C204" t="s">
        <v>10</v>
      </c>
      <c r="E204" t="s">
        <v>360</v>
      </c>
      <c r="F204" t="s">
        <v>11</v>
      </c>
      <c r="G204" t="s">
        <v>284</v>
      </c>
      <c r="H204" s="2" t="s">
        <v>285</v>
      </c>
      <c r="I204">
        <v>2011</v>
      </c>
      <c r="J204" t="s">
        <v>14</v>
      </c>
      <c r="K204" t="s">
        <v>247</v>
      </c>
    </row>
    <row r="205" spans="1:11" ht="48.75" customHeight="1">
      <c r="A205" t="str">
        <f t="shared" si="5"/>
        <v>2017-09-29</v>
      </c>
      <c r="B205" t="str">
        <f>"0300"</f>
        <v>0300</v>
      </c>
      <c r="C205" t="s">
        <v>10</v>
      </c>
      <c r="E205" t="s">
        <v>360</v>
      </c>
      <c r="F205" t="s">
        <v>11</v>
      </c>
      <c r="G205" t="s">
        <v>284</v>
      </c>
      <c r="H205" s="2" t="s">
        <v>285</v>
      </c>
      <c r="I205">
        <v>2011</v>
      </c>
      <c r="J205" t="s">
        <v>14</v>
      </c>
      <c r="K205" t="s">
        <v>91</v>
      </c>
    </row>
    <row r="206" spans="1:11" ht="48.75" customHeight="1">
      <c r="A206" t="str">
        <f t="shared" si="5"/>
        <v>2017-09-29</v>
      </c>
      <c r="B206" t="str">
        <f>"0400"</f>
        <v>0400</v>
      </c>
      <c r="C206" t="s">
        <v>10</v>
      </c>
      <c r="E206" t="s">
        <v>360</v>
      </c>
      <c r="F206" t="s">
        <v>11</v>
      </c>
      <c r="G206" t="s">
        <v>284</v>
      </c>
      <c r="H206" s="2" t="s">
        <v>285</v>
      </c>
      <c r="I206">
        <v>2011</v>
      </c>
      <c r="J206" t="s">
        <v>14</v>
      </c>
      <c r="K206" t="s">
        <v>247</v>
      </c>
    </row>
    <row r="207" spans="1:11" ht="48.75" customHeight="1">
      <c r="A207" t="str">
        <f t="shared" si="5"/>
        <v>2017-09-29</v>
      </c>
      <c r="B207" t="str">
        <f>"0500"</f>
        <v>0500</v>
      </c>
      <c r="C207" t="s">
        <v>10</v>
      </c>
      <c r="E207" t="s">
        <v>360</v>
      </c>
      <c r="F207" t="s">
        <v>11</v>
      </c>
      <c r="G207" t="s">
        <v>284</v>
      </c>
      <c r="H207" s="2" t="s">
        <v>285</v>
      </c>
      <c r="I207">
        <v>2011</v>
      </c>
      <c r="J207" t="s">
        <v>14</v>
      </c>
      <c r="K207" t="s">
        <v>168</v>
      </c>
    </row>
    <row r="208" spans="1:11" ht="30">
      <c r="A208" t="str">
        <f t="shared" si="5"/>
        <v>2017-09-29</v>
      </c>
      <c r="B208" t="str">
        <f>"0600"</f>
        <v>0600</v>
      </c>
      <c r="C208" t="s">
        <v>32</v>
      </c>
      <c r="D208" s="1" t="s">
        <v>34</v>
      </c>
      <c r="E208" t="s">
        <v>360</v>
      </c>
      <c r="F208" t="s">
        <v>17</v>
      </c>
      <c r="H208" s="2" t="s">
        <v>33</v>
      </c>
      <c r="I208">
        <v>2012</v>
      </c>
      <c r="J208" t="s">
        <v>14</v>
      </c>
      <c r="K208" t="s">
        <v>31</v>
      </c>
    </row>
    <row r="209" spans="1:11" ht="45">
      <c r="A209" t="str">
        <f t="shared" si="5"/>
        <v>2017-09-29</v>
      </c>
      <c r="B209" t="str">
        <f>"0630"</f>
        <v>0630</v>
      </c>
      <c r="C209" t="s">
        <v>28</v>
      </c>
      <c r="D209" s="1" t="s">
        <v>177</v>
      </c>
      <c r="E209" t="s">
        <v>360</v>
      </c>
      <c r="F209" t="s">
        <v>17</v>
      </c>
      <c r="H209" s="2" t="s">
        <v>29</v>
      </c>
      <c r="I209">
        <v>2005</v>
      </c>
      <c r="J209" t="s">
        <v>20</v>
      </c>
      <c r="K209" t="s">
        <v>31</v>
      </c>
    </row>
    <row r="210" spans="1:11" ht="45">
      <c r="A210" t="str">
        <f t="shared" si="5"/>
        <v>2017-09-29</v>
      </c>
      <c r="B210" t="str">
        <f>"0700"</f>
        <v>0700</v>
      </c>
      <c r="C210" t="s">
        <v>39</v>
      </c>
      <c r="D210" s="1" t="s">
        <v>286</v>
      </c>
      <c r="E210" t="s">
        <v>360</v>
      </c>
      <c r="F210" t="s">
        <v>17</v>
      </c>
      <c r="H210" s="2" t="s">
        <v>40</v>
      </c>
      <c r="I210">
        <v>2009</v>
      </c>
      <c r="J210" t="s">
        <v>41</v>
      </c>
      <c r="K210" t="s">
        <v>42</v>
      </c>
    </row>
    <row r="211" spans="1:11" ht="45">
      <c r="A211" t="str">
        <f t="shared" si="5"/>
        <v>2017-09-29</v>
      </c>
      <c r="B211" t="str">
        <f>"0715"</f>
        <v>0715</v>
      </c>
      <c r="C211" t="s">
        <v>39</v>
      </c>
      <c r="D211" s="1" t="s">
        <v>287</v>
      </c>
      <c r="E211" t="s">
        <v>360</v>
      </c>
      <c r="F211" t="s">
        <v>17</v>
      </c>
      <c r="H211" s="2" t="s">
        <v>40</v>
      </c>
      <c r="I211">
        <v>2009</v>
      </c>
      <c r="J211" t="s">
        <v>41</v>
      </c>
      <c r="K211" t="s">
        <v>42</v>
      </c>
    </row>
    <row r="212" spans="1:11" ht="30">
      <c r="A212" t="str">
        <f t="shared" si="5"/>
        <v>2017-09-29</v>
      </c>
      <c r="B212" t="str">
        <f>"0730"</f>
        <v>0730</v>
      </c>
      <c r="C212" t="s">
        <v>32</v>
      </c>
      <c r="D212" s="1" t="s">
        <v>289</v>
      </c>
      <c r="E212" t="s">
        <v>360</v>
      </c>
      <c r="F212" t="s">
        <v>17</v>
      </c>
      <c r="H212" s="2" t="s">
        <v>288</v>
      </c>
      <c r="I212">
        <v>2012</v>
      </c>
      <c r="J212" t="s">
        <v>14</v>
      </c>
      <c r="K212" t="s">
        <v>94</v>
      </c>
    </row>
    <row r="213" spans="1:11" ht="30">
      <c r="A213" t="str">
        <f t="shared" si="5"/>
        <v>2017-09-29</v>
      </c>
      <c r="B213" t="str">
        <f>"0800"</f>
        <v>0800</v>
      </c>
      <c r="C213" t="s">
        <v>43</v>
      </c>
      <c r="E213" t="s">
        <v>360</v>
      </c>
      <c r="F213" t="s">
        <v>17</v>
      </c>
      <c r="H213" s="2" t="s">
        <v>44</v>
      </c>
      <c r="I213">
        <v>2007</v>
      </c>
      <c r="J213" t="s">
        <v>14</v>
      </c>
      <c r="K213" t="s">
        <v>45</v>
      </c>
    </row>
    <row r="214" spans="1:11" ht="45">
      <c r="A214" t="str">
        <f t="shared" si="5"/>
        <v>2017-09-29</v>
      </c>
      <c r="B214" t="str">
        <f>"0830"</f>
        <v>0830</v>
      </c>
      <c r="C214" t="s">
        <v>28</v>
      </c>
      <c r="D214" s="1" t="s">
        <v>290</v>
      </c>
      <c r="E214" t="s">
        <v>360</v>
      </c>
      <c r="F214" t="s">
        <v>17</v>
      </c>
      <c r="H214" s="2" t="s">
        <v>29</v>
      </c>
      <c r="I214">
        <v>2005</v>
      </c>
      <c r="J214" t="s">
        <v>20</v>
      </c>
      <c r="K214" t="s">
        <v>38</v>
      </c>
    </row>
    <row r="215" spans="1:11" ht="45">
      <c r="A215" t="str">
        <f t="shared" si="5"/>
        <v>2017-09-29</v>
      </c>
      <c r="B215" t="str">
        <f>"0900"</f>
        <v>0900</v>
      </c>
      <c r="C215" t="s">
        <v>101</v>
      </c>
      <c r="E215" t="s">
        <v>360</v>
      </c>
      <c r="F215" t="s">
        <v>17</v>
      </c>
      <c r="H215" s="2" t="s">
        <v>102</v>
      </c>
      <c r="I215">
        <v>2013</v>
      </c>
      <c r="J215" t="s">
        <v>14</v>
      </c>
      <c r="K215" t="s">
        <v>103</v>
      </c>
    </row>
    <row r="216" spans="1:11" ht="45">
      <c r="A216" t="str">
        <f t="shared" si="5"/>
        <v>2017-09-29</v>
      </c>
      <c r="B216" t="str">
        <f>"0915"</f>
        <v>0915</v>
      </c>
      <c r="C216" t="s">
        <v>104</v>
      </c>
      <c r="D216" s="1" t="s">
        <v>258</v>
      </c>
      <c r="E216" t="s">
        <v>360</v>
      </c>
      <c r="F216" t="s">
        <v>17</v>
      </c>
      <c r="H216" s="2" t="s">
        <v>257</v>
      </c>
      <c r="I216">
        <v>2016</v>
      </c>
      <c r="J216" t="s">
        <v>14</v>
      </c>
      <c r="K216" t="s">
        <v>42</v>
      </c>
    </row>
    <row r="217" spans="1:11" ht="51" customHeight="1">
      <c r="A217" t="str">
        <f t="shared" si="5"/>
        <v>2017-09-29</v>
      </c>
      <c r="B217" t="str">
        <f>"0930"</f>
        <v>0930</v>
      </c>
      <c r="C217" t="s">
        <v>108</v>
      </c>
      <c r="D217" s="1" t="s">
        <v>292</v>
      </c>
      <c r="E217" t="s">
        <v>360</v>
      </c>
      <c r="F217" t="s">
        <v>17</v>
      </c>
      <c r="H217" s="2" t="s">
        <v>291</v>
      </c>
      <c r="I217">
        <v>0</v>
      </c>
      <c r="J217" t="s">
        <v>14</v>
      </c>
      <c r="K217" t="s">
        <v>60</v>
      </c>
    </row>
    <row r="218" spans="1:11" ht="45">
      <c r="A218" t="str">
        <f t="shared" si="5"/>
        <v>2017-09-29</v>
      </c>
      <c r="B218" t="str">
        <f>"1000"</f>
        <v>1000</v>
      </c>
      <c r="C218" t="s">
        <v>155</v>
      </c>
      <c r="E218" t="s">
        <v>360</v>
      </c>
      <c r="F218" t="s">
        <v>52</v>
      </c>
      <c r="H218" s="2" t="s">
        <v>156</v>
      </c>
      <c r="I218">
        <v>2017</v>
      </c>
      <c r="J218" t="s">
        <v>14</v>
      </c>
      <c r="K218" t="s">
        <v>60</v>
      </c>
    </row>
    <row r="219" spans="1:11" ht="45">
      <c r="A219" t="str">
        <f t="shared" si="5"/>
        <v>2017-09-29</v>
      </c>
      <c r="B219" t="str">
        <f>"1030"</f>
        <v>1030</v>
      </c>
      <c r="C219" t="s">
        <v>274</v>
      </c>
      <c r="E219" t="s">
        <v>360</v>
      </c>
      <c r="F219" t="s">
        <v>52</v>
      </c>
      <c r="H219" s="2" t="s">
        <v>275</v>
      </c>
      <c r="I219">
        <v>2017</v>
      </c>
      <c r="J219" t="s">
        <v>14</v>
      </c>
      <c r="K219" t="s">
        <v>276</v>
      </c>
    </row>
    <row r="220" spans="1:11" ht="45">
      <c r="A220" t="str">
        <f t="shared" si="5"/>
        <v>2017-09-29</v>
      </c>
      <c r="B220" t="str">
        <f>"1200"</f>
        <v>1200</v>
      </c>
      <c r="C220" t="s">
        <v>293</v>
      </c>
      <c r="E220" t="s">
        <v>360</v>
      </c>
      <c r="F220" t="s">
        <v>17</v>
      </c>
      <c r="H220" s="2" t="s">
        <v>294</v>
      </c>
      <c r="I220">
        <v>0</v>
      </c>
      <c r="J220" t="s">
        <v>14</v>
      </c>
      <c r="K220" t="s">
        <v>295</v>
      </c>
    </row>
    <row r="221" spans="1:11" ht="45">
      <c r="A221" t="str">
        <f t="shared" si="5"/>
        <v>2017-09-29</v>
      </c>
      <c r="B221" t="str">
        <f>"1400"</f>
        <v>1400</v>
      </c>
      <c r="C221" t="s">
        <v>282</v>
      </c>
      <c r="E221" t="s">
        <v>360</v>
      </c>
      <c r="F221" t="s">
        <v>85</v>
      </c>
      <c r="G221" t="s">
        <v>86</v>
      </c>
      <c r="H221" s="2" t="s">
        <v>283</v>
      </c>
      <c r="I221">
        <v>2014</v>
      </c>
      <c r="J221" t="s">
        <v>14</v>
      </c>
      <c r="K221" t="s">
        <v>121</v>
      </c>
    </row>
    <row r="222" spans="1:11" ht="30">
      <c r="A222" t="str">
        <f t="shared" si="5"/>
        <v>2017-09-29</v>
      </c>
      <c r="B222" t="str">
        <f>"1430"</f>
        <v>1430</v>
      </c>
      <c r="C222" t="s">
        <v>263</v>
      </c>
      <c r="D222" s="1" t="s">
        <v>265</v>
      </c>
      <c r="E222" t="s">
        <v>360</v>
      </c>
      <c r="F222" t="s">
        <v>11</v>
      </c>
      <c r="G222" t="s">
        <v>224</v>
      </c>
      <c r="H222" s="2" t="s">
        <v>264</v>
      </c>
      <c r="I222">
        <v>2013</v>
      </c>
      <c r="J222" t="s">
        <v>14</v>
      </c>
      <c r="K222" t="s">
        <v>23</v>
      </c>
    </row>
    <row r="223" spans="1:11" ht="45">
      <c r="A223" t="str">
        <f t="shared" si="5"/>
        <v>2017-09-29</v>
      </c>
      <c r="B223" t="str">
        <f>"1445"</f>
        <v>1445</v>
      </c>
      <c r="C223" t="s">
        <v>263</v>
      </c>
      <c r="D223" s="1" t="s">
        <v>267</v>
      </c>
      <c r="E223" t="s">
        <v>360</v>
      </c>
      <c r="F223" t="s">
        <v>17</v>
      </c>
      <c r="H223" s="2" t="s">
        <v>266</v>
      </c>
      <c r="I223">
        <v>2013</v>
      </c>
      <c r="J223" t="s">
        <v>14</v>
      </c>
      <c r="K223" t="s">
        <v>23</v>
      </c>
    </row>
    <row r="224" spans="1:11" ht="30">
      <c r="A224" t="str">
        <f t="shared" si="5"/>
        <v>2017-09-29</v>
      </c>
      <c r="B224" t="str">
        <f>"1500"</f>
        <v>1500</v>
      </c>
      <c r="C224" t="s">
        <v>104</v>
      </c>
      <c r="D224" s="1" t="s">
        <v>297</v>
      </c>
      <c r="E224" t="s">
        <v>360</v>
      </c>
      <c r="F224" t="s">
        <v>17</v>
      </c>
      <c r="H224" s="2" t="s">
        <v>296</v>
      </c>
      <c r="I224">
        <v>2016</v>
      </c>
      <c r="J224" t="s">
        <v>14</v>
      </c>
      <c r="K224" t="s">
        <v>107</v>
      </c>
    </row>
    <row r="225" spans="1:11" ht="45">
      <c r="A225" t="str">
        <f t="shared" si="5"/>
        <v>2017-09-29</v>
      </c>
      <c r="B225" t="str">
        <f>"1515"</f>
        <v>1515</v>
      </c>
      <c r="C225" t="s">
        <v>116</v>
      </c>
      <c r="E225" t="s">
        <v>360</v>
      </c>
      <c r="F225" t="s">
        <v>17</v>
      </c>
      <c r="H225" s="2" t="s">
        <v>117</v>
      </c>
      <c r="I225">
        <v>0</v>
      </c>
      <c r="J225" t="s">
        <v>20</v>
      </c>
      <c r="K225" t="s">
        <v>103</v>
      </c>
    </row>
    <row r="226" spans="1:11" ht="45">
      <c r="A226" t="str">
        <f t="shared" si="5"/>
        <v>2017-09-29</v>
      </c>
      <c r="B226" t="str">
        <f>"1530"</f>
        <v>1530</v>
      </c>
      <c r="C226" t="s">
        <v>118</v>
      </c>
      <c r="E226" t="s">
        <v>360</v>
      </c>
      <c r="F226" t="s">
        <v>17</v>
      </c>
      <c r="H226" s="2" t="s">
        <v>119</v>
      </c>
      <c r="I226">
        <v>0</v>
      </c>
      <c r="J226" t="s">
        <v>120</v>
      </c>
      <c r="K226" t="s">
        <v>21</v>
      </c>
    </row>
    <row r="227" spans="1:11" ht="45">
      <c r="A227" t="str">
        <f t="shared" si="5"/>
        <v>2017-09-29</v>
      </c>
      <c r="B227" t="str">
        <f>"1545"</f>
        <v>1545</v>
      </c>
      <c r="C227" t="s">
        <v>118</v>
      </c>
      <c r="E227" t="s">
        <v>360</v>
      </c>
      <c r="F227" t="s">
        <v>17</v>
      </c>
      <c r="H227" s="2" t="s">
        <v>119</v>
      </c>
      <c r="I227">
        <v>0</v>
      </c>
      <c r="J227" t="s">
        <v>120</v>
      </c>
      <c r="K227" t="s">
        <v>21</v>
      </c>
    </row>
    <row r="228" spans="1:11" ht="45">
      <c r="A228" t="str">
        <f t="shared" si="5"/>
        <v>2017-09-29</v>
      </c>
      <c r="B228" t="str">
        <f>"1600"</f>
        <v>1600</v>
      </c>
      <c r="C228" t="s">
        <v>46</v>
      </c>
      <c r="D228" s="1" t="s">
        <v>48</v>
      </c>
      <c r="E228" t="s">
        <v>360</v>
      </c>
      <c r="F228" t="s">
        <v>11</v>
      </c>
      <c r="H228" s="2" t="s">
        <v>47</v>
      </c>
      <c r="I228">
        <v>1982</v>
      </c>
      <c r="J228" t="s">
        <v>49</v>
      </c>
      <c r="K228" t="s">
        <v>50</v>
      </c>
    </row>
    <row r="229" spans="1:11" ht="45">
      <c r="A229" t="str">
        <f t="shared" si="5"/>
        <v>2017-09-29</v>
      </c>
      <c r="B229" t="str">
        <f>"1630"</f>
        <v>1630</v>
      </c>
      <c r="C229" t="s">
        <v>122</v>
      </c>
      <c r="E229" t="s">
        <v>360</v>
      </c>
      <c r="F229" t="s">
        <v>11</v>
      </c>
      <c r="H229" s="2" t="s">
        <v>123</v>
      </c>
      <c r="I229">
        <v>2014</v>
      </c>
      <c r="J229" t="s">
        <v>20</v>
      </c>
      <c r="K229" t="s">
        <v>45</v>
      </c>
    </row>
    <row r="230" spans="1:11" ht="45">
      <c r="A230" t="str">
        <f t="shared" si="5"/>
        <v>2017-09-29</v>
      </c>
      <c r="B230" t="str">
        <f>"1700"</f>
        <v>1700</v>
      </c>
      <c r="C230" t="s">
        <v>124</v>
      </c>
      <c r="D230" s="1" t="s">
        <v>299</v>
      </c>
      <c r="E230" t="s">
        <v>360</v>
      </c>
      <c r="F230" t="s">
        <v>17</v>
      </c>
      <c r="H230" s="2" t="s">
        <v>298</v>
      </c>
      <c r="I230">
        <v>0</v>
      </c>
      <c r="J230" t="s">
        <v>14</v>
      </c>
      <c r="K230" t="s">
        <v>94</v>
      </c>
    </row>
    <row r="231" spans="1:11" ht="45">
      <c r="A231" t="str">
        <f t="shared" si="5"/>
        <v>2017-09-29</v>
      </c>
      <c r="B231" t="str">
        <f>"1730"</f>
        <v>1730</v>
      </c>
      <c r="C231" t="s">
        <v>187</v>
      </c>
      <c r="D231" s="1" t="s">
        <v>301</v>
      </c>
      <c r="E231" t="s">
        <v>360</v>
      </c>
      <c r="F231" t="s">
        <v>17</v>
      </c>
      <c r="H231" s="2" t="s">
        <v>300</v>
      </c>
      <c r="I231">
        <v>2015</v>
      </c>
      <c r="J231" t="s">
        <v>14</v>
      </c>
      <c r="K231" t="s">
        <v>60</v>
      </c>
    </row>
    <row r="232" spans="1:11" ht="45">
      <c r="A232" t="str">
        <f t="shared" si="5"/>
        <v>2017-09-29</v>
      </c>
      <c r="B232" t="str">
        <f>"1800"</f>
        <v>1800</v>
      </c>
      <c r="C232" t="s">
        <v>302</v>
      </c>
      <c r="D232" s="1" t="s">
        <v>304</v>
      </c>
      <c r="E232" t="s">
        <v>360</v>
      </c>
      <c r="F232" t="s">
        <v>17</v>
      </c>
      <c r="H232" s="2" t="s">
        <v>303</v>
      </c>
      <c r="I232">
        <v>2013</v>
      </c>
      <c r="J232" t="s">
        <v>14</v>
      </c>
      <c r="K232" t="s">
        <v>23</v>
      </c>
    </row>
    <row r="233" spans="1:11" ht="30">
      <c r="A233" t="str">
        <f t="shared" si="5"/>
        <v>2017-09-29</v>
      </c>
      <c r="B233" t="str">
        <f>"1815"</f>
        <v>1815</v>
      </c>
      <c r="C233" t="s">
        <v>302</v>
      </c>
      <c r="D233" s="1" t="s">
        <v>306</v>
      </c>
      <c r="E233" t="s">
        <v>360</v>
      </c>
      <c r="F233" t="s">
        <v>11</v>
      </c>
      <c r="H233" s="2" t="s">
        <v>305</v>
      </c>
      <c r="I233">
        <v>2013</v>
      </c>
      <c r="J233" t="s">
        <v>14</v>
      </c>
      <c r="K233" t="s">
        <v>103</v>
      </c>
    </row>
    <row r="234" spans="1:11" ht="45">
      <c r="A234" t="str">
        <f t="shared" si="5"/>
        <v>2017-09-29</v>
      </c>
      <c r="B234" t="str">
        <f>"1830"</f>
        <v>1830</v>
      </c>
      <c r="C234" t="s">
        <v>198</v>
      </c>
      <c r="D234" s="1" t="s">
        <v>307</v>
      </c>
      <c r="E234" t="s">
        <v>360</v>
      </c>
      <c r="F234" t="s">
        <v>17</v>
      </c>
      <c r="H234" s="2" t="s">
        <v>199</v>
      </c>
      <c r="I234">
        <v>0</v>
      </c>
      <c r="J234" t="s">
        <v>20</v>
      </c>
      <c r="K234" t="s">
        <v>38</v>
      </c>
    </row>
    <row r="235" spans="1:11" ht="33" customHeight="1">
      <c r="A235" t="str">
        <f t="shared" si="5"/>
        <v>2017-09-29</v>
      </c>
      <c r="B235" t="str">
        <f>"1900"</f>
        <v>1900</v>
      </c>
      <c r="C235" t="s">
        <v>138</v>
      </c>
      <c r="D235" s="1" t="s">
        <v>309</v>
      </c>
      <c r="H235" s="2" t="s">
        <v>308</v>
      </c>
      <c r="I235">
        <v>0</v>
      </c>
      <c r="J235" t="s">
        <v>14</v>
      </c>
      <c r="K235" t="s">
        <v>141</v>
      </c>
    </row>
    <row r="236" spans="1:11" ht="51" customHeight="1">
      <c r="A236" t="str">
        <f t="shared" si="5"/>
        <v>2017-09-29</v>
      </c>
      <c r="B236" t="str">
        <f>"1920"</f>
        <v>1920</v>
      </c>
      <c r="C236" t="s">
        <v>142</v>
      </c>
      <c r="D236" s="1" t="s">
        <v>310</v>
      </c>
      <c r="E236" t="s">
        <v>360</v>
      </c>
      <c r="F236" t="s">
        <v>11</v>
      </c>
      <c r="H236" s="2" t="s">
        <v>143</v>
      </c>
      <c r="I236">
        <v>0</v>
      </c>
      <c r="J236" t="s">
        <v>14</v>
      </c>
      <c r="K236" t="s">
        <v>311</v>
      </c>
    </row>
    <row r="237" spans="1:11" ht="45">
      <c r="A237" t="str">
        <f t="shared" si="5"/>
        <v>2017-09-29</v>
      </c>
      <c r="B237" t="str">
        <f>"1925"</f>
        <v>1925</v>
      </c>
      <c r="C237" t="s">
        <v>146</v>
      </c>
      <c r="D237" s="1" t="s">
        <v>148</v>
      </c>
      <c r="F237" t="s">
        <v>52</v>
      </c>
      <c r="H237" s="2" t="s">
        <v>147</v>
      </c>
      <c r="I237">
        <v>2017</v>
      </c>
      <c r="J237" t="s">
        <v>14</v>
      </c>
      <c r="K237" t="s">
        <v>149</v>
      </c>
    </row>
    <row r="238" spans="1:11" ht="48" customHeight="1">
      <c r="A238" t="str">
        <f t="shared" si="5"/>
        <v>2017-09-29</v>
      </c>
      <c r="B238" t="str">
        <f>"1930"</f>
        <v>1930</v>
      </c>
      <c r="C238" t="s">
        <v>312</v>
      </c>
      <c r="D238" s="1" t="s">
        <v>13</v>
      </c>
      <c r="E238" t="s">
        <v>360</v>
      </c>
      <c r="F238" t="s">
        <v>11</v>
      </c>
      <c r="H238" s="2" t="s">
        <v>313</v>
      </c>
      <c r="I238">
        <v>1995</v>
      </c>
      <c r="J238" t="s">
        <v>120</v>
      </c>
      <c r="K238" t="s">
        <v>281</v>
      </c>
    </row>
    <row r="239" spans="1:11" ht="30">
      <c r="A239" t="str">
        <f t="shared" si="5"/>
        <v>2017-09-29</v>
      </c>
      <c r="B239" t="str">
        <f>"2110"</f>
        <v>2110</v>
      </c>
      <c r="C239" t="s">
        <v>69</v>
      </c>
      <c r="E239" t="s">
        <v>360</v>
      </c>
      <c r="F239" t="s">
        <v>52</v>
      </c>
      <c r="H239" s="2" t="s">
        <v>70</v>
      </c>
      <c r="I239">
        <v>2017</v>
      </c>
      <c r="J239" t="s">
        <v>14</v>
      </c>
      <c r="K239" t="s">
        <v>60</v>
      </c>
    </row>
    <row r="240" spans="1:11" ht="50.25" customHeight="1">
      <c r="A240" t="str">
        <f t="shared" si="5"/>
        <v>2017-09-29</v>
      </c>
      <c r="B240" t="str">
        <f>"2135"</f>
        <v>2135</v>
      </c>
      <c r="C240" t="s">
        <v>314</v>
      </c>
      <c r="D240" s="1" t="s">
        <v>316</v>
      </c>
      <c r="E240" t="s">
        <v>360</v>
      </c>
      <c r="F240" t="s">
        <v>17</v>
      </c>
      <c r="H240" s="2" t="s">
        <v>315</v>
      </c>
      <c r="I240">
        <v>2010</v>
      </c>
      <c r="J240" t="s">
        <v>82</v>
      </c>
      <c r="K240" t="s">
        <v>50</v>
      </c>
    </row>
    <row r="241" spans="1:11" ht="50.25" customHeight="1">
      <c r="A241" t="str">
        <f t="shared" si="5"/>
        <v>2017-09-29</v>
      </c>
      <c r="B241" t="str">
        <f>"2205"</f>
        <v>2205</v>
      </c>
      <c r="C241" t="s">
        <v>314</v>
      </c>
      <c r="D241" s="1" t="s">
        <v>317</v>
      </c>
      <c r="E241" t="s">
        <v>360</v>
      </c>
      <c r="F241" t="s">
        <v>11</v>
      </c>
      <c r="H241" s="2" t="s">
        <v>315</v>
      </c>
      <c r="I241">
        <v>2010</v>
      </c>
      <c r="J241" t="s">
        <v>82</v>
      </c>
      <c r="K241" t="s">
        <v>60</v>
      </c>
    </row>
    <row r="242" spans="1:11" ht="51" customHeight="1">
      <c r="A242" t="str">
        <f t="shared" si="5"/>
        <v>2017-09-29</v>
      </c>
      <c r="B242" t="str">
        <f>"2235"</f>
        <v>2235</v>
      </c>
      <c r="C242" t="s">
        <v>318</v>
      </c>
      <c r="D242" s="1" t="s">
        <v>320</v>
      </c>
      <c r="E242" t="s">
        <v>360</v>
      </c>
      <c r="F242" t="s">
        <v>11</v>
      </c>
      <c r="H242" s="2" t="s">
        <v>319</v>
      </c>
      <c r="I242">
        <v>2013</v>
      </c>
      <c r="J242" t="s">
        <v>120</v>
      </c>
      <c r="K242" t="s">
        <v>80</v>
      </c>
    </row>
    <row r="243" spans="1:11" ht="45">
      <c r="A243" t="str">
        <f t="shared" si="5"/>
        <v>2017-09-29</v>
      </c>
      <c r="B243" t="str">
        <f>"2335"</f>
        <v>2335</v>
      </c>
      <c r="C243" t="s">
        <v>321</v>
      </c>
      <c r="E243" t="s">
        <v>360</v>
      </c>
      <c r="F243" t="s">
        <v>11</v>
      </c>
      <c r="G243" t="s">
        <v>322</v>
      </c>
      <c r="H243" s="2" t="s">
        <v>323</v>
      </c>
      <c r="I243">
        <v>2014</v>
      </c>
      <c r="J243" t="s">
        <v>14</v>
      </c>
      <c r="K243" t="s">
        <v>50</v>
      </c>
    </row>
    <row r="244" spans="1:11" ht="49.5" customHeight="1">
      <c r="A244" t="str">
        <f aca="true" t="shared" si="6" ref="A244:A280">"2017-09-30"</f>
        <v>2017-09-30</v>
      </c>
      <c r="B244" t="str">
        <f>"0005"</f>
        <v>0005</v>
      </c>
      <c r="C244" t="s">
        <v>10</v>
      </c>
      <c r="E244" t="s">
        <v>360</v>
      </c>
      <c r="F244" t="s">
        <v>11</v>
      </c>
      <c r="G244" t="s">
        <v>284</v>
      </c>
      <c r="H244" s="2" t="s">
        <v>285</v>
      </c>
      <c r="I244">
        <v>2011</v>
      </c>
      <c r="J244" t="s">
        <v>14</v>
      </c>
      <c r="K244" t="s">
        <v>324</v>
      </c>
    </row>
    <row r="245" spans="1:11" ht="49.5" customHeight="1">
      <c r="A245" t="str">
        <f t="shared" si="6"/>
        <v>2017-09-30</v>
      </c>
      <c r="B245" t="str">
        <f>"0100"</f>
        <v>0100</v>
      </c>
      <c r="C245" t="s">
        <v>10</v>
      </c>
      <c r="E245" t="s">
        <v>360</v>
      </c>
      <c r="F245" t="s">
        <v>11</v>
      </c>
      <c r="G245" t="s">
        <v>284</v>
      </c>
      <c r="H245" s="2" t="s">
        <v>285</v>
      </c>
      <c r="I245">
        <v>2011</v>
      </c>
      <c r="J245" t="s">
        <v>14</v>
      </c>
      <c r="K245" t="s">
        <v>90</v>
      </c>
    </row>
    <row r="246" spans="1:11" ht="49.5" customHeight="1">
      <c r="A246" t="str">
        <f t="shared" si="6"/>
        <v>2017-09-30</v>
      </c>
      <c r="B246" t="str">
        <f>"0200"</f>
        <v>0200</v>
      </c>
      <c r="C246" t="s">
        <v>10</v>
      </c>
      <c r="E246" t="s">
        <v>360</v>
      </c>
      <c r="F246" t="s">
        <v>11</v>
      </c>
      <c r="G246" t="s">
        <v>284</v>
      </c>
      <c r="H246" s="2" t="s">
        <v>285</v>
      </c>
      <c r="I246">
        <v>2011</v>
      </c>
      <c r="J246" t="s">
        <v>14</v>
      </c>
      <c r="K246" t="s">
        <v>91</v>
      </c>
    </row>
    <row r="247" spans="1:11" ht="49.5" customHeight="1">
      <c r="A247" t="str">
        <f t="shared" si="6"/>
        <v>2017-09-30</v>
      </c>
      <c r="B247" t="str">
        <f>"0300"</f>
        <v>0300</v>
      </c>
      <c r="C247" t="s">
        <v>10</v>
      </c>
      <c r="E247" t="s">
        <v>360</v>
      </c>
      <c r="F247" t="s">
        <v>11</v>
      </c>
      <c r="G247" t="s">
        <v>284</v>
      </c>
      <c r="H247" s="2" t="s">
        <v>285</v>
      </c>
      <c r="I247">
        <v>2011</v>
      </c>
      <c r="J247" t="s">
        <v>14</v>
      </c>
      <c r="K247" t="s">
        <v>247</v>
      </c>
    </row>
    <row r="248" spans="1:11" ht="49.5" customHeight="1">
      <c r="A248" t="str">
        <f t="shared" si="6"/>
        <v>2017-09-30</v>
      </c>
      <c r="B248" t="str">
        <f>"0400"</f>
        <v>0400</v>
      </c>
      <c r="C248" t="s">
        <v>10</v>
      </c>
      <c r="E248" t="s">
        <v>360</v>
      </c>
      <c r="F248" t="s">
        <v>11</v>
      </c>
      <c r="G248" t="s">
        <v>284</v>
      </c>
      <c r="H248" s="2" t="s">
        <v>285</v>
      </c>
      <c r="I248">
        <v>2011</v>
      </c>
      <c r="J248" t="s">
        <v>14</v>
      </c>
      <c r="K248" t="s">
        <v>247</v>
      </c>
    </row>
    <row r="249" spans="1:11" ht="49.5" customHeight="1">
      <c r="A249" t="str">
        <f t="shared" si="6"/>
        <v>2017-09-30</v>
      </c>
      <c r="B249" t="str">
        <f>"0500"</f>
        <v>0500</v>
      </c>
      <c r="C249" t="s">
        <v>10</v>
      </c>
      <c r="E249" t="s">
        <v>360</v>
      </c>
      <c r="F249" t="s">
        <v>11</v>
      </c>
      <c r="G249" t="s">
        <v>284</v>
      </c>
      <c r="H249" s="2" t="s">
        <v>285</v>
      </c>
      <c r="I249">
        <v>2011</v>
      </c>
      <c r="J249" t="s">
        <v>14</v>
      </c>
      <c r="K249" t="s">
        <v>91</v>
      </c>
    </row>
    <row r="250" spans="1:11" ht="36" customHeight="1">
      <c r="A250" t="str">
        <f t="shared" si="6"/>
        <v>2017-09-30</v>
      </c>
      <c r="B250" t="str">
        <f>"0600"</f>
        <v>0600</v>
      </c>
      <c r="C250" t="s">
        <v>16</v>
      </c>
      <c r="D250" s="1" t="s">
        <v>380</v>
      </c>
      <c r="E250" t="s">
        <v>360</v>
      </c>
      <c r="F250" t="s">
        <v>17</v>
      </c>
      <c r="H250" s="2" t="s">
        <v>18</v>
      </c>
      <c r="I250">
        <v>2002</v>
      </c>
      <c r="J250" t="s">
        <v>20</v>
      </c>
      <c r="K250" t="s">
        <v>21</v>
      </c>
    </row>
    <row r="251" spans="1:11" ht="34.5" customHeight="1">
      <c r="A251" t="str">
        <f t="shared" si="6"/>
        <v>2017-09-30</v>
      </c>
      <c r="B251" t="str">
        <f>"0615"</f>
        <v>0615</v>
      </c>
      <c r="C251" t="s">
        <v>16</v>
      </c>
      <c r="D251" s="1" t="s">
        <v>381</v>
      </c>
      <c r="E251" t="s">
        <v>360</v>
      </c>
      <c r="F251" t="s">
        <v>17</v>
      </c>
      <c r="H251" s="2" t="s">
        <v>18</v>
      </c>
      <c r="I251">
        <v>2002</v>
      </c>
      <c r="J251" t="s">
        <v>20</v>
      </c>
      <c r="K251" t="s">
        <v>23</v>
      </c>
    </row>
    <row r="252" spans="1:11" ht="15">
      <c r="A252" t="str">
        <f t="shared" si="6"/>
        <v>2017-09-30</v>
      </c>
      <c r="B252" t="str">
        <f>"0630"</f>
        <v>0630</v>
      </c>
      <c r="C252" t="s">
        <v>24</v>
      </c>
      <c r="D252" s="1" t="s">
        <v>325</v>
      </c>
      <c r="E252" t="s">
        <v>360</v>
      </c>
      <c r="F252" t="s">
        <v>17</v>
      </c>
      <c r="H252" s="2" t="s">
        <v>25</v>
      </c>
      <c r="I252">
        <v>2013</v>
      </c>
      <c r="J252" t="s">
        <v>14</v>
      </c>
      <c r="K252" t="s">
        <v>27</v>
      </c>
    </row>
    <row r="253" spans="1:11" ht="45">
      <c r="A253" t="str">
        <f t="shared" si="6"/>
        <v>2017-09-30</v>
      </c>
      <c r="B253" t="str">
        <f>"0700"</f>
        <v>0700</v>
      </c>
      <c r="C253" t="s">
        <v>28</v>
      </c>
      <c r="D253" s="1" t="s">
        <v>326</v>
      </c>
      <c r="E253" t="s">
        <v>360</v>
      </c>
      <c r="F253" t="s">
        <v>17</v>
      </c>
      <c r="H253" s="2" t="s">
        <v>29</v>
      </c>
      <c r="I253">
        <v>2005</v>
      </c>
      <c r="J253" t="s">
        <v>20</v>
      </c>
      <c r="K253" t="s">
        <v>31</v>
      </c>
    </row>
    <row r="254" spans="1:11" ht="45">
      <c r="A254" t="str">
        <f t="shared" si="6"/>
        <v>2017-09-30</v>
      </c>
      <c r="B254" t="str">
        <f>"0730"</f>
        <v>0730</v>
      </c>
      <c r="C254" t="s">
        <v>108</v>
      </c>
      <c r="D254" s="1" t="s">
        <v>254</v>
      </c>
      <c r="E254" t="s">
        <v>360</v>
      </c>
      <c r="F254" t="s">
        <v>17</v>
      </c>
      <c r="H254" s="2" t="s">
        <v>253</v>
      </c>
      <c r="I254">
        <v>0</v>
      </c>
      <c r="J254" t="s">
        <v>14</v>
      </c>
      <c r="K254" t="s">
        <v>60</v>
      </c>
    </row>
    <row r="255" spans="1:11" ht="30">
      <c r="A255" t="str">
        <f t="shared" si="6"/>
        <v>2017-09-30</v>
      </c>
      <c r="B255" t="str">
        <f>"0800"</f>
        <v>0800</v>
      </c>
      <c r="C255" t="s">
        <v>327</v>
      </c>
      <c r="D255" s="1" t="s">
        <v>329</v>
      </c>
      <c r="E255" t="s">
        <v>360</v>
      </c>
      <c r="F255" t="s">
        <v>17</v>
      </c>
      <c r="H255" s="2" t="s">
        <v>328</v>
      </c>
      <c r="I255">
        <v>2009</v>
      </c>
      <c r="J255" t="s">
        <v>14</v>
      </c>
      <c r="K255" t="s">
        <v>50</v>
      </c>
    </row>
    <row r="256" spans="1:11" ht="45">
      <c r="A256" t="str">
        <f t="shared" si="6"/>
        <v>2017-09-30</v>
      </c>
      <c r="B256" t="str">
        <f>"0830"</f>
        <v>0830</v>
      </c>
      <c r="C256" t="s">
        <v>32</v>
      </c>
      <c r="D256" s="1" t="s">
        <v>251</v>
      </c>
      <c r="E256" t="s">
        <v>360</v>
      </c>
      <c r="F256" t="s">
        <v>17</v>
      </c>
      <c r="H256" s="2" t="s">
        <v>250</v>
      </c>
      <c r="I256">
        <v>2012</v>
      </c>
      <c r="J256" t="s">
        <v>14</v>
      </c>
      <c r="K256" t="s">
        <v>31</v>
      </c>
    </row>
    <row r="257" spans="1:11" ht="38.25" customHeight="1">
      <c r="A257" t="str">
        <f t="shared" si="6"/>
        <v>2017-09-30</v>
      </c>
      <c r="B257" t="str">
        <f>"0900"</f>
        <v>0900</v>
      </c>
      <c r="C257" t="s">
        <v>16</v>
      </c>
      <c r="D257" s="1" t="s">
        <v>330</v>
      </c>
      <c r="E257" t="s">
        <v>360</v>
      </c>
      <c r="F257" t="s">
        <v>17</v>
      </c>
      <c r="H257" s="2" t="s">
        <v>18</v>
      </c>
      <c r="I257">
        <v>2002</v>
      </c>
      <c r="J257" t="s">
        <v>20</v>
      </c>
      <c r="K257" t="s">
        <v>21</v>
      </c>
    </row>
    <row r="258" spans="1:11" ht="36.75" customHeight="1">
      <c r="A258" t="str">
        <f t="shared" si="6"/>
        <v>2017-09-30</v>
      </c>
      <c r="B258" t="str">
        <f>"0915"</f>
        <v>0915</v>
      </c>
      <c r="C258" t="s">
        <v>16</v>
      </c>
      <c r="D258" s="1" t="s">
        <v>331</v>
      </c>
      <c r="E258" t="s">
        <v>360</v>
      </c>
      <c r="F258" t="s">
        <v>17</v>
      </c>
      <c r="H258" s="2" t="s">
        <v>18</v>
      </c>
      <c r="I258">
        <v>2002</v>
      </c>
      <c r="J258" t="s">
        <v>20</v>
      </c>
      <c r="K258" t="s">
        <v>23</v>
      </c>
    </row>
    <row r="259" spans="1:11" ht="45">
      <c r="A259" t="str">
        <f t="shared" si="6"/>
        <v>2017-09-30</v>
      </c>
      <c r="B259" t="str">
        <f>"0930"</f>
        <v>0930</v>
      </c>
      <c r="C259" t="s">
        <v>118</v>
      </c>
      <c r="E259" t="s">
        <v>360</v>
      </c>
      <c r="F259" t="s">
        <v>17</v>
      </c>
      <c r="H259" s="2" t="s">
        <v>119</v>
      </c>
      <c r="I259">
        <v>0</v>
      </c>
      <c r="J259" t="s">
        <v>120</v>
      </c>
      <c r="K259" t="s">
        <v>21</v>
      </c>
    </row>
    <row r="260" spans="1:11" ht="45">
      <c r="A260" t="str">
        <f t="shared" si="6"/>
        <v>2017-09-30</v>
      </c>
      <c r="B260" t="str">
        <f>"0945"</f>
        <v>0945</v>
      </c>
      <c r="C260" t="s">
        <v>118</v>
      </c>
      <c r="E260" t="s">
        <v>360</v>
      </c>
      <c r="F260" t="s">
        <v>17</v>
      </c>
      <c r="H260" s="2" t="s">
        <v>119</v>
      </c>
      <c r="I260">
        <v>0</v>
      </c>
      <c r="J260" t="s">
        <v>120</v>
      </c>
      <c r="K260" t="s">
        <v>21</v>
      </c>
    </row>
    <row r="261" spans="1:11" ht="30">
      <c r="A261" t="str">
        <f t="shared" si="6"/>
        <v>2017-09-30</v>
      </c>
      <c r="B261" t="str">
        <f>"1000"</f>
        <v>1000</v>
      </c>
      <c r="C261" t="s">
        <v>69</v>
      </c>
      <c r="E261" t="s">
        <v>360</v>
      </c>
      <c r="F261" t="s">
        <v>52</v>
      </c>
      <c r="H261" s="2" t="s">
        <v>70</v>
      </c>
      <c r="I261">
        <v>2017</v>
      </c>
      <c r="J261" t="s">
        <v>14</v>
      </c>
      <c r="K261" t="s">
        <v>60</v>
      </c>
    </row>
    <row r="262" spans="1:11" ht="45">
      <c r="A262" t="str">
        <f t="shared" si="6"/>
        <v>2017-09-30</v>
      </c>
      <c r="B262" t="str">
        <f>"1030"</f>
        <v>1030</v>
      </c>
      <c r="C262" t="s">
        <v>274</v>
      </c>
      <c r="E262" t="s">
        <v>360</v>
      </c>
      <c r="F262" t="s">
        <v>52</v>
      </c>
      <c r="H262" s="2" t="s">
        <v>275</v>
      </c>
      <c r="I262">
        <v>2017</v>
      </c>
      <c r="J262" t="s">
        <v>14</v>
      </c>
      <c r="K262" t="s">
        <v>276</v>
      </c>
    </row>
    <row r="263" spans="1:11" ht="50.25" customHeight="1">
      <c r="A263" t="str">
        <f t="shared" si="6"/>
        <v>2017-09-30</v>
      </c>
      <c r="B263" t="str">
        <f>"1200"</f>
        <v>1200</v>
      </c>
      <c r="C263" t="s">
        <v>314</v>
      </c>
      <c r="D263" s="1" t="s">
        <v>316</v>
      </c>
      <c r="E263" t="s">
        <v>360</v>
      </c>
      <c r="F263" t="s">
        <v>17</v>
      </c>
      <c r="H263" s="2" t="s">
        <v>315</v>
      </c>
      <c r="I263">
        <v>2010</v>
      </c>
      <c r="J263" t="s">
        <v>82</v>
      </c>
      <c r="K263" t="s">
        <v>50</v>
      </c>
    </row>
    <row r="264" spans="1:11" ht="46.5" customHeight="1">
      <c r="A264" t="str">
        <f t="shared" si="6"/>
        <v>2017-09-30</v>
      </c>
      <c r="B264" t="str">
        <f>"1230"</f>
        <v>1230</v>
      </c>
      <c r="C264" t="s">
        <v>314</v>
      </c>
      <c r="D264" s="1" t="s">
        <v>317</v>
      </c>
      <c r="E264" t="s">
        <v>360</v>
      </c>
      <c r="F264" t="s">
        <v>11</v>
      </c>
      <c r="H264" s="2" t="s">
        <v>315</v>
      </c>
      <c r="I264">
        <v>2010</v>
      </c>
      <c r="J264" t="s">
        <v>82</v>
      </c>
      <c r="K264" t="s">
        <v>60</v>
      </c>
    </row>
    <row r="265" spans="1:11" ht="51.75" customHeight="1">
      <c r="A265" t="str">
        <f t="shared" si="6"/>
        <v>2017-09-30</v>
      </c>
      <c r="B265" t="str">
        <f>"1300"</f>
        <v>1300</v>
      </c>
      <c r="C265" t="s">
        <v>312</v>
      </c>
      <c r="D265" s="1" t="s">
        <v>13</v>
      </c>
      <c r="E265" t="s">
        <v>360</v>
      </c>
      <c r="F265" t="s">
        <v>11</v>
      </c>
      <c r="H265" s="2" t="s">
        <v>313</v>
      </c>
      <c r="I265">
        <v>1995</v>
      </c>
      <c r="J265" t="s">
        <v>120</v>
      </c>
      <c r="K265" t="s">
        <v>281</v>
      </c>
    </row>
    <row r="266" spans="1:11" ht="30">
      <c r="A266" t="str">
        <f t="shared" si="6"/>
        <v>2017-09-30</v>
      </c>
      <c r="B266" t="str">
        <f>"1445"</f>
        <v>1445</v>
      </c>
      <c r="C266" t="s">
        <v>302</v>
      </c>
      <c r="D266" s="1" t="s">
        <v>306</v>
      </c>
      <c r="E266" t="s">
        <v>360</v>
      </c>
      <c r="F266" t="s">
        <v>11</v>
      </c>
      <c r="H266" s="2" t="s">
        <v>305</v>
      </c>
      <c r="I266">
        <v>2013</v>
      </c>
      <c r="J266" t="s">
        <v>14</v>
      </c>
      <c r="K266" t="s">
        <v>103</v>
      </c>
    </row>
    <row r="267" spans="1:11" ht="15">
      <c r="A267" t="str">
        <f t="shared" si="6"/>
        <v>2017-09-30</v>
      </c>
      <c r="B267" t="str">
        <f>"1500"</f>
        <v>1500</v>
      </c>
      <c r="C267" t="s">
        <v>332</v>
      </c>
      <c r="D267" s="1" t="s">
        <v>334</v>
      </c>
      <c r="E267" t="s">
        <v>360</v>
      </c>
      <c r="F267" t="s">
        <v>17</v>
      </c>
      <c r="H267" s="2" t="s">
        <v>333</v>
      </c>
      <c r="I267">
        <v>0</v>
      </c>
      <c r="J267" t="s">
        <v>14</v>
      </c>
      <c r="K267" t="s">
        <v>167</v>
      </c>
    </row>
    <row r="268" spans="1:11" ht="45">
      <c r="A268" t="str">
        <f t="shared" si="6"/>
        <v>2017-09-30</v>
      </c>
      <c r="B268" t="str">
        <f>"1600"</f>
        <v>1600</v>
      </c>
      <c r="C268" t="s">
        <v>198</v>
      </c>
      <c r="D268" s="1" t="s">
        <v>307</v>
      </c>
      <c r="E268" t="s">
        <v>360</v>
      </c>
      <c r="F268" t="s">
        <v>17</v>
      </c>
      <c r="H268" s="2" t="s">
        <v>199</v>
      </c>
      <c r="I268">
        <v>0</v>
      </c>
      <c r="J268" t="s">
        <v>20</v>
      </c>
      <c r="K268" t="s">
        <v>38</v>
      </c>
    </row>
    <row r="269" spans="1:11" ht="30">
      <c r="A269" t="str">
        <f t="shared" si="6"/>
        <v>2017-09-30</v>
      </c>
      <c r="B269" t="str">
        <f>"1630"</f>
        <v>1630</v>
      </c>
      <c r="C269" t="s">
        <v>335</v>
      </c>
      <c r="E269" t="s">
        <v>360</v>
      </c>
      <c r="F269" t="s">
        <v>17</v>
      </c>
      <c r="H269" s="2" t="s">
        <v>336</v>
      </c>
      <c r="I269">
        <v>2013</v>
      </c>
      <c r="J269" t="s">
        <v>14</v>
      </c>
      <c r="K269" t="s">
        <v>50</v>
      </c>
    </row>
    <row r="270" spans="1:11" ht="30">
      <c r="A270" t="str">
        <f t="shared" si="6"/>
        <v>2017-09-30</v>
      </c>
      <c r="B270" t="str">
        <f>"1700"</f>
        <v>1700</v>
      </c>
      <c r="C270" t="s">
        <v>337</v>
      </c>
      <c r="E270" t="s">
        <v>360</v>
      </c>
      <c r="F270" t="s">
        <v>11</v>
      </c>
      <c r="H270" s="2" t="s">
        <v>338</v>
      </c>
      <c r="I270">
        <v>2015</v>
      </c>
      <c r="J270" t="s">
        <v>14</v>
      </c>
      <c r="K270" t="s">
        <v>339</v>
      </c>
    </row>
    <row r="271" spans="1:11" ht="45">
      <c r="A271" t="str">
        <f t="shared" si="6"/>
        <v>2017-09-30</v>
      </c>
      <c r="B271" t="str">
        <f>"1800"</f>
        <v>1800</v>
      </c>
      <c r="C271" t="s">
        <v>51</v>
      </c>
      <c r="F271" t="s">
        <v>52</v>
      </c>
      <c r="H271" s="2" t="s">
        <v>53</v>
      </c>
      <c r="I271">
        <v>2017</v>
      </c>
      <c r="J271" t="s">
        <v>54</v>
      </c>
      <c r="K271" t="s">
        <v>50</v>
      </c>
    </row>
    <row r="272" spans="1:11" ht="45">
      <c r="A272" t="str">
        <f t="shared" si="6"/>
        <v>2017-09-30</v>
      </c>
      <c r="B272" t="str">
        <f>"1830"</f>
        <v>1830</v>
      </c>
      <c r="C272" t="s">
        <v>340</v>
      </c>
      <c r="D272" s="1" t="s">
        <v>342</v>
      </c>
      <c r="E272" t="s">
        <v>360</v>
      </c>
      <c r="F272" t="s">
        <v>11</v>
      </c>
      <c r="H272" s="2" t="s">
        <v>341</v>
      </c>
      <c r="I272">
        <v>0</v>
      </c>
      <c r="J272" t="s">
        <v>14</v>
      </c>
      <c r="K272" t="s">
        <v>121</v>
      </c>
    </row>
    <row r="273" spans="1:11" ht="45">
      <c r="A273" t="str">
        <f t="shared" si="6"/>
        <v>2017-09-30</v>
      </c>
      <c r="B273" t="str">
        <f>"1900"</f>
        <v>1900</v>
      </c>
      <c r="C273" t="s">
        <v>58</v>
      </c>
      <c r="E273" t="s">
        <v>360</v>
      </c>
      <c r="F273" t="s">
        <v>17</v>
      </c>
      <c r="H273" s="2" t="s">
        <v>59</v>
      </c>
      <c r="I273">
        <v>2004</v>
      </c>
      <c r="J273" t="s">
        <v>54</v>
      </c>
      <c r="K273" t="s">
        <v>50</v>
      </c>
    </row>
    <row r="274" spans="1:11" ht="30">
      <c r="A274" t="str">
        <f t="shared" si="6"/>
        <v>2017-09-30</v>
      </c>
      <c r="B274" t="str">
        <f>"1930"</f>
        <v>1930</v>
      </c>
      <c r="C274" t="s">
        <v>239</v>
      </c>
      <c r="D274" s="1" t="s">
        <v>239</v>
      </c>
      <c r="E274" t="s">
        <v>360</v>
      </c>
      <c r="F274" t="s">
        <v>85</v>
      </c>
      <c r="H274" s="2" t="s">
        <v>240</v>
      </c>
      <c r="I274">
        <v>2002</v>
      </c>
      <c r="J274" t="s">
        <v>14</v>
      </c>
      <c r="K274" t="s">
        <v>168</v>
      </c>
    </row>
    <row r="275" spans="1:11" ht="45">
      <c r="A275" t="str">
        <f t="shared" si="6"/>
        <v>2017-09-30</v>
      </c>
      <c r="B275" t="str">
        <f>"2030"</f>
        <v>2030</v>
      </c>
      <c r="C275" t="s">
        <v>343</v>
      </c>
      <c r="D275" s="1" t="s">
        <v>345</v>
      </c>
      <c r="E275" t="s">
        <v>360</v>
      </c>
      <c r="F275" t="s">
        <v>17</v>
      </c>
      <c r="H275" s="2" t="s">
        <v>344</v>
      </c>
      <c r="I275">
        <v>0</v>
      </c>
      <c r="J275" t="s">
        <v>14</v>
      </c>
      <c r="K275" t="s">
        <v>94</v>
      </c>
    </row>
    <row r="276" spans="1:11" ht="45">
      <c r="A276" t="str">
        <f t="shared" si="6"/>
        <v>2017-09-30</v>
      </c>
      <c r="B276" t="str">
        <f>"2100"</f>
        <v>2100</v>
      </c>
      <c r="C276" t="s">
        <v>346</v>
      </c>
      <c r="H276" s="2" t="s">
        <v>347</v>
      </c>
      <c r="I276">
        <v>2015</v>
      </c>
      <c r="J276" t="s">
        <v>20</v>
      </c>
      <c r="K276" t="s">
        <v>348</v>
      </c>
    </row>
    <row r="277" spans="1:11" ht="15">
      <c r="A277" t="str">
        <f t="shared" si="6"/>
        <v>2017-09-30</v>
      </c>
      <c r="B277" t="str">
        <f>"2130"</f>
        <v>2130</v>
      </c>
      <c r="C277" t="s">
        <v>349</v>
      </c>
      <c r="D277" s="1" t="s">
        <v>352</v>
      </c>
      <c r="E277" t="s">
        <v>360</v>
      </c>
      <c r="F277" t="s">
        <v>11</v>
      </c>
      <c r="G277" t="s">
        <v>350</v>
      </c>
      <c r="H277" s="2" t="s">
        <v>351</v>
      </c>
      <c r="I277">
        <v>2007</v>
      </c>
      <c r="J277" t="s">
        <v>82</v>
      </c>
      <c r="K277" t="s">
        <v>38</v>
      </c>
    </row>
    <row r="278" spans="1:11" ht="30">
      <c r="A278" t="str">
        <f t="shared" si="6"/>
        <v>2017-09-30</v>
      </c>
      <c r="B278" t="str">
        <f>"2200"</f>
        <v>2200</v>
      </c>
      <c r="C278" t="s">
        <v>353</v>
      </c>
      <c r="D278" s="1" t="s">
        <v>356</v>
      </c>
      <c r="E278" t="s">
        <v>360</v>
      </c>
      <c r="F278" t="s">
        <v>11</v>
      </c>
      <c r="G278" t="s">
        <v>354</v>
      </c>
      <c r="H278" s="2" t="s">
        <v>355</v>
      </c>
      <c r="I278">
        <v>2009</v>
      </c>
      <c r="J278" t="s">
        <v>14</v>
      </c>
      <c r="K278" t="s">
        <v>50</v>
      </c>
    </row>
    <row r="279" spans="1:11" ht="45">
      <c r="A279" t="str">
        <f t="shared" si="6"/>
        <v>2017-09-30</v>
      </c>
      <c r="B279" t="str">
        <f>"2230"</f>
        <v>2230</v>
      </c>
      <c r="C279" t="s">
        <v>357</v>
      </c>
      <c r="E279" t="s">
        <v>360</v>
      </c>
      <c r="F279" t="s">
        <v>11</v>
      </c>
      <c r="H279" s="2" t="s">
        <v>358</v>
      </c>
      <c r="I279">
        <v>2015</v>
      </c>
      <c r="J279" t="s">
        <v>232</v>
      </c>
      <c r="K279" t="s">
        <v>94</v>
      </c>
    </row>
    <row r="280" spans="1:11" ht="48.75" customHeight="1">
      <c r="A280" t="str">
        <f t="shared" si="6"/>
        <v>2017-09-30</v>
      </c>
      <c r="B280" t="str">
        <f>"2300"</f>
        <v>2300</v>
      </c>
      <c r="C280" t="s">
        <v>318</v>
      </c>
      <c r="D280" s="1" t="s">
        <v>320</v>
      </c>
      <c r="E280" t="s">
        <v>360</v>
      </c>
      <c r="F280" t="s">
        <v>11</v>
      </c>
      <c r="H280" s="2" t="s">
        <v>319</v>
      </c>
      <c r="I280">
        <v>2013</v>
      </c>
      <c r="J280" t="s">
        <v>120</v>
      </c>
      <c r="K280" t="s">
        <v>80</v>
      </c>
    </row>
    <row r="281" spans="1:11" ht="49.5" customHeight="1">
      <c r="A281" t="str">
        <f>"2017-10-01"</f>
        <v>2017-10-01</v>
      </c>
      <c r="B281" t="str">
        <f>"0000"</f>
        <v>0000</v>
      </c>
      <c r="C281" t="s">
        <v>10</v>
      </c>
      <c r="E281" t="s">
        <v>360</v>
      </c>
      <c r="F281" t="s">
        <v>11</v>
      </c>
      <c r="G281" t="s">
        <v>284</v>
      </c>
      <c r="H281" s="2" t="s">
        <v>285</v>
      </c>
      <c r="I281">
        <v>2011</v>
      </c>
      <c r="J281" t="s">
        <v>14</v>
      </c>
      <c r="K281" t="s">
        <v>168</v>
      </c>
    </row>
    <row r="282" spans="1:11" ht="50.25" customHeight="1">
      <c r="A282" t="str">
        <f>"2017-10-01"</f>
        <v>2017-10-01</v>
      </c>
      <c r="B282" t="str">
        <f>"0100"</f>
        <v>0100</v>
      </c>
      <c r="C282" t="s">
        <v>10</v>
      </c>
      <c r="E282" t="s">
        <v>360</v>
      </c>
      <c r="F282" t="s">
        <v>11</v>
      </c>
      <c r="G282" t="s">
        <v>284</v>
      </c>
      <c r="H282" s="2" t="s">
        <v>285</v>
      </c>
      <c r="I282">
        <v>2011</v>
      </c>
      <c r="J282" t="s">
        <v>14</v>
      </c>
      <c r="K282" t="s">
        <v>90</v>
      </c>
    </row>
    <row r="283" spans="1:11" ht="51" customHeight="1">
      <c r="A283" t="str">
        <f>"2017-10-01"</f>
        <v>2017-10-01</v>
      </c>
      <c r="B283" t="str">
        <f>"0300"</f>
        <v>0300</v>
      </c>
      <c r="C283" t="s">
        <v>10</v>
      </c>
      <c r="E283" t="s">
        <v>360</v>
      </c>
      <c r="F283" t="s">
        <v>11</v>
      </c>
      <c r="G283" t="s">
        <v>284</v>
      </c>
      <c r="H283" s="2" t="s">
        <v>285</v>
      </c>
      <c r="I283">
        <v>2011</v>
      </c>
      <c r="J283" t="s">
        <v>14</v>
      </c>
      <c r="K283" t="s">
        <v>168</v>
      </c>
    </row>
    <row r="284" spans="1:11" ht="48.75" customHeight="1">
      <c r="A284" t="str">
        <f>"2017-10-01"</f>
        <v>2017-10-01</v>
      </c>
      <c r="B284" t="str">
        <f>"0400"</f>
        <v>0400</v>
      </c>
      <c r="C284" t="s">
        <v>10</v>
      </c>
      <c r="E284" t="s">
        <v>360</v>
      </c>
      <c r="F284" t="s">
        <v>11</v>
      </c>
      <c r="G284" t="s">
        <v>284</v>
      </c>
      <c r="H284" s="2" t="s">
        <v>285</v>
      </c>
      <c r="I284">
        <v>2011</v>
      </c>
      <c r="J284" t="s">
        <v>14</v>
      </c>
      <c r="K284" t="s">
        <v>90</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Microsoft Office User</cp:lastModifiedBy>
  <dcterms:created xsi:type="dcterms:W3CDTF">2017-08-25T05:51:29Z</dcterms:created>
  <dcterms:modified xsi:type="dcterms:W3CDTF">2017-09-17T08:32:24Z</dcterms:modified>
  <cp:category/>
  <cp:version/>
  <cp:contentType/>
  <cp:contentStatus/>
</cp:coreProperties>
</file>