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2580" activeTab="0"/>
  </bookViews>
  <sheets>
    <sheet name=" NITV_EPG_Rpt830512" sheetId="1" r:id="rId1"/>
  </sheets>
  <definedNames/>
  <calcPr fullCalcOnLoad="1"/>
</workbook>
</file>

<file path=xl/sharedStrings.xml><?xml version="1.0" encoding="utf-8"?>
<sst xmlns="http://schemas.openxmlformats.org/spreadsheetml/2006/main" count="1945" uniqueCount="412">
  <si>
    <t>Date</t>
  </si>
  <si>
    <t>Start Time</t>
  </si>
  <si>
    <t>Title</t>
  </si>
  <si>
    <t>Classification</t>
  </si>
  <si>
    <t>Consumer Advice</t>
  </si>
  <si>
    <t>Digital Epg Synpopsis</t>
  </si>
  <si>
    <t>Episode Title</t>
  </si>
  <si>
    <t>Year of Production</t>
  </si>
  <si>
    <t>Country of Origin</t>
  </si>
  <si>
    <t>Nominal Length</t>
  </si>
  <si>
    <t>Volumz</t>
  </si>
  <si>
    <t>PG</t>
  </si>
  <si>
    <t xml:space="preserve">a l </t>
  </si>
  <si>
    <t>Hosted by Alec Doomadgee, Volumz brings you music and interviews highlighting the best of the Australian Indigenous music scene.</t>
  </si>
  <si>
    <t xml:space="preserve"> </t>
  </si>
  <si>
    <t>AUSTRALIA</t>
  </si>
  <si>
    <t>55mins</t>
  </si>
  <si>
    <t>Tipi Tales</t>
  </si>
  <si>
    <t>G</t>
  </si>
  <si>
    <t>Set in the crook of a forest, Tipi Tales are adventures in story and song, where Elizabeth, Junior, Russell and Sam play and grow together.</t>
  </si>
  <si>
    <t>So Smart</t>
  </si>
  <si>
    <t>CANADA</t>
  </si>
  <si>
    <t>13mins</t>
  </si>
  <si>
    <t>Surprise</t>
  </si>
  <si>
    <t>14mins</t>
  </si>
  <si>
    <t xml:space="preserve">Yamba's Playtime </t>
  </si>
  <si>
    <t>Come join Yamba the Honeyant and her friends for lots of fun!</t>
  </si>
  <si>
    <t>Yamba's Jungle Safari</t>
  </si>
  <si>
    <t>29mins</t>
  </si>
  <si>
    <t xml:space="preserve">Welcome To Wapos Bay </t>
  </si>
  <si>
    <t>The kids of Wapos Bay love adventure and their playground is a vast area that's been home to their Cree ancestors for millennia. As they explore the world around them, they learn respect &amp; cooperation</t>
  </si>
  <si>
    <t>Self Improvement</t>
  </si>
  <si>
    <t>23mins</t>
  </si>
  <si>
    <t>Bushwhacked</t>
  </si>
  <si>
    <t>Brandon challenges Kayne to a deadly mission: to find and then tag a venomous Tiger Snake.</t>
  </si>
  <si>
    <t>Tiger Snake</t>
  </si>
  <si>
    <t>24mins</t>
  </si>
  <si>
    <t>Musomagic Outback Tracks</t>
  </si>
  <si>
    <t>Showcasing songs and videos created in remote outback communities.</t>
  </si>
  <si>
    <t>Areyonga</t>
  </si>
  <si>
    <t>22mins</t>
  </si>
  <si>
    <t>The Time Compass</t>
  </si>
  <si>
    <t>The social organization, daily life, myths and beliefs of the main cultures of history addressed in a different tone, with touches of humour in a 'close-to-the-kids' language.</t>
  </si>
  <si>
    <t>SPAIN</t>
  </si>
  <si>
    <t>11mins</t>
  </si>
  <si>
    <t>The Dreaming</t>
  </si>
  <si>
    <t>Animated traditional stories explained by the Elders  including the Dolphin NSW and the Wanka Manapulpa Minyma, WA</t>
  </si>
  <si>
    <t>Mugu Kids</t>
  </si>
  <si>
    <t>Look, listen, learn and dance with Mugu Kids Host Jub as she plays with a bouncing ball and does some exercise for the kids and Uncle Warren H Williams plays with some kids at Hermannsburg.</t>
  </si>
  <si>
    <t>School</t>
  </si>
  <si>
    <t>25mins</t>
  </si>
  <si>
    <t>Maori Tv's Native Affairs 2017</t>
  </si>
  <si>
    <t>NC</t>
  </si>
  <si>
    <t>Maori Television's flagship current affairs show, Native Affairs, mixes pre-recorded stories with live interviews and panels, where invited guests discuss the latest events.</t>
  </si>
  <si>
    <t>NEW ZEALAND</t>
  </si>
  <si>
    <t>26mins</t>
  </si>
  <si>
    <t>One With Nature</t>
  </si>
  <si>
    <t>This compelling documentary series demonstrates how Aboriginal people in Canada have lived as One with Nature for thousands of generations.</t>
  </si>
  <si>
    <t>Small Business Secrets</t>
  </si>
  <si>
    <t>Small Business Secrets shines a light on the small business owners and innovators playing a vital role in the economic growth of Australia.</t>
  </si>
  <si>
    <t>City Slickers Rodeo</t>
  </si>
  <si>
    <t>City Slickers Rodeo features six urban youths that are sent to a rodeo boot camp to learn the rough and tough sport of rodeo from some of New Zealand's best cowboys.</t>
  </si>
  <si>
    <t>Colour Theory: Underground</t>
  </si>
  <si>
    <t>Known on the streets as Mz Murri Cod and living between two worlds, Libby fuses her knowledge as a graffiti artist to develop artistic works exhibited in the modern gallery and contemporary art space.</t>
  </si>
  <si>
    <t>Libby Harward</t>
  </si>
  <si>
    <t>Culture Warriors</t>
  </si>
  <si>
    <t>This series profiles some of our top contemporary artists. This week features Shane Pickett, Danie Mellor and Gulumbu Yunupingu.</t>
  </si>
  <si>
    <t>Rugby Union South Australia</t>
  </si>
  <si>
    <t>Brighton and Onkaparinga battle it out in this Preliminary Final.</t>
  </si>
  <si>
    <t>Preliminary Final</t>
  </si>
  <si>
    <t>90mins</t>
  </si>
  <si>
    <t>Soccer from the Oceania Footbal Confederation.</t>
  </si>
  <si>
    <t>58mins</t>
  </si>
  <si>
    <t>Experience the excitement of Grand Final AFL from communities throughout Australia.</t>
  </si>
  <si>
    <t>Tasmania State League Grand Final</t>
  </si>
  <si>
    <t>60mins</t>
  </si>
  <si>
    <t>Laura Festival</t>
  </si>
  <si>
    <t>Every 2 years thousands of people from across the world are drawn to far north Qld to see traditional Aboriginal Dancing at its best. Featuring the New Mapoon Dancers and the Wujal Wujal Dance Troupe.</t>
  </si>
  <si>
    <t>New Mapoon - Wujal Wujal</t>
  </si>
  <si>
    <t>Te Kaea</t>
  </si>
  <si>
    <t>When it happens in the Maori world, you'll hear about it on Te Kaea first. This is Maori Television's flagship news program's week in review, featuring local, national and international stories.</t>
  </si>
  <si>
    <t>The Point Review</t>
  </si>
  <si>
    <t>Host Karla Grant takes a look back at the stories and issues that made news throughout the week.</t>
  </si>
  <si>
    <t xml:space="preserve">Project Matauranga </t>
  </si>
  <si>
    <t>Investigates Maori worldviews and methodologies within the scientific community and looks at their practical application for finding solutions by combining Maori knowledge and western science.</t>
  </si>
  <si>
    <t>Okahu</t>
  </si>
  <si>
    <t>Native Planet</t>
  </si>
  <si>
    <t>Host Simon Baker takes you around the world and deep into fascinating Aboriginal communities and cultures waging a passionate defence of mother earth.</t>
  </si>
  <si>
    <t>Navajo</t>
  </si>
  <si>
    <t>42mins</t>
  </si>
  <si>
    <t>50mins</t>
  </si>
  <si>
    <t>Major!</t>
  </si>
  <si>
    <t>M</t>
  </si>
  <si>
    <t xml:space="preserve">l </t>
  </si>
  <si>
    <t>This is the story of one woman's courageous journey - Miss Major Griffin-Gracy, a 74 year old black transgender woman who has been fighting for the rights of transwomen of colour for over 40 years.</t>
  </si>
  <si>
    <t>USA</t>
  </si>
  <si>
    <t>86mins</t>
  </si>
  <si>
    <t>Takeover</t>
  </si>
  <si>
    <t>Although specific to time and place, the film is timeless and universal in its observations of a conflict between an Indigenous minority and a powerful government.</t>
  </si>
  <si>
    <t>Eight Ladies</t>
  </si>
  <si>
    <t>Filmed in Alyawarr Country, Eight Ladies is a moving revelation of womens' sense of relaxed oneness with their Country and of maintaining a lifestyle from the old days before white man came.</t>
  </si>
  <si>
    <t>In this reverse episode, Kayne challenges Brandon to help save animals that live in the city or get into a spot of bother living alongside humans.</t>
  </si>
  <si>
    <t>Melbourne</t>
  </si>
  <si>
    <t>Journey Through Fear</t>
  </si>
  <si>
    <t>Ancient China Part 1</t>
  </si>
  <si>
    <t>Ancient China Part 2</t>
  </si>
  <si>
    <t>Brandon challenges Kayne to track down an elusive cassowary, one of Australia's rarest birds.</t>
  </si>
  <si>
    <t>Cassowary</t>
  </si>
  <si>
    <t xml:space="preserve">My Animal Friends </t>
  </si>
  <si>
    <t>This series is a unique look at the early life and development of young animals, edited and narrated from the viewpoint of the animals themselves.</t>
  </si>
  <si>
    <t>12mins</t>
  </si>
  <si>
    <t xml:space="preserve">Aussie Bush Tales </t>
  </si>
  <si>
    <t>The Aboriginal children come across a honey ants nest and eat the ants and the honey nectar went all over their faces. A white dingo puppy follows them to lick the nectar off their lips.</t>
  </si>
  <si>
    <t>Waa Whoo A White Dingo</t>
  </si>
  <si>
    <t>9mins</t>
  </si>
  <si>
    <t xml:space="preserve">Mugu Kids </t>
  </si>
  <si>
    <t>Look, listen, learn and dance with Mugu Kids host Jub as we learn about nature. Also Aunty Sharon Edgar Jones teaches her kids landscapes names in the Wanarruwa language.</t>
  </si>
  <si>
    <t>Nature</t>
  </si>
  <si>
    <t xml:space="preserve">Pro Bull Riding </t>
  </si>
  <si>
    <t>24 riders from 5 countries compete in a man-on-man elimination series. Welcome to the world's toughest sport, where it's not just about winning, it's all about survival.</t>
  </si>
  <si>
    <t>Brisbane, Queensland</t>
  </si>
  <si>
    <t>One fresh misty morning a young Aboriginal boy went running through the bush, he kicked his big toe on a rock hopping around on one foot he put his throbbing toe into the river.</t>
  </si>
  <si>
    <t>Ouch! My Golden Toe</t>
  </si>
  <si>
    <t>Tales Of Tatonka</t>
  </si>
  <si>
    <t>Meet Wanji, Nunpa, Yamni and Topa, four adventurous wolf cubs who live with their parents amidst a wolf pack in the plains and forests of North America</t>
  </si>
  <si>
    <t>Inuk</t>
  </si>
  <si>
    <t>Inuk is a highly imaginative seven-year-old Inuit boy who lives with his family in the Arctic. Destined to become a shaman, Inuk has special magical powers.</t>
  </si>
  <si>
    <t>UNITED KINGDOM</t>
  </si>
  <si>
    <t>Mysterious Cities Of Gold</t>
  </si>
  <si>
    <t>The original 80s animation classic that follows a young orphan called Esteban as he searches the New World for both his father and the mysterious Cities of Gold.</t>
  </si>
  <si>
    <t>FRANCE</t>
  </si>
  <si>
    <t>27mins</t>
  </si>
  <si>
    <t>Kagagi, The Raven</t>
  </si>
  <si>
    <t>Matthew is an average 16 year old, or at least he was. He has found out that he has inherited an ancient power and responsibility - and the age old evil known as the Windingo has returned.</t>
  </si>
  <si>
    <t>21mins</t>
  </si>
  <si>
    <t>Kriol Kitchen</t>
  </si>
  <si>
    <t>In this episode, Patty Mamid shows us how to prepare Creamy Chilli Squid and Soybean Seafood Soup. Drawing on her multicultural heritage, Patty cooks up two exotic dishes of her own making.</t>
  </si>
  <si>
    <t>Patty Mamid: Creamy Chilli Squid &amp; Soybean Seafood Soup</t>
  </si>
  <si>
    <t>Surviving</t>
  </si>
  <si>
    <t>Kurruru is the first Aboriginal and Torres Strait islander youth performing arts company to be established in Australia and has been operating since 1984 out of the western suburbs of Adelaide.</t>
  </si>
  <si>
    <t>Shirleen McLaughlin</t>
  </si>
  <si>
    <t>Jalaru, a Djugan/Yawuru Djabera Djabera Gooniyandi man is a Broome based photographer and graphic artist. In this short story Jalaru shares his love of photography and his own journey.</t>
  </si>
  <si>
    <t>Michael Torres</t>
  </si>
  <si>
    <t>15mins</t>
  </si>
  <si>
    <t>Defining Moments</t>
  </si>
  <si>
    <t>This documentary on Emma Donovan will capture the raw emotion of her experience at the Garma Festival. This intimate story will showcase her connection with country and culture.</t>
  </si>
  <si>
    <t>Emma Donovan</t>
  </si>
  <si>
    <t>Our Stories</t>
  </si>
  <si>
    <t>In the heart of Western Australia’s spinifex country, rangers from Australia’s ten deserts meet to share their experiences and discuss threats facing their lands.</t>
  </si>
  <si>
    <t>Spinifex Rangers</t>
  </si>
  <si>
    <t>Custodians</t>
  </si>
  <si>
    <t>Linton Burgess is a traditional owner of the Lutrawita tribe of Tasmania. He showcases his country from the highest point and takes us to see a healing octopus tree.</t>
  </si>
  <si>
    <t>Lutrawita - Hobart</t>
  </si>
  <si>
    <t>5mins</t>
  </si>
  <si>
    <t>NITV News</t>
  </si>
  <si>
    <t>NITV presents the latest stories from a trusted lens, with a specific focus on Aboriginal and Torres Strait Islander news relevant to all Australians. For more news coverage, visit nitv.org.au/news.</t>
  </si>
  <si>
    <t>7mins</t>
  </si>
  <si>
    <t>Jersey Strong</t>
  </si>
  <si>
    <t>Jadya, a reformed gang member, and Brooke, a defence lawyer, two strong women from very different worlds, share a common goal - to do some good in  Newark, New Jersey.</t>
  </si>
  <si>
    <t>Something Of The Times</t>
  </si>
  <si>
    <t>40mins</t>
  </si>
  <si>
    <t>The Point</t>
  </si>
  <si>
    <t>Join us for considered analysis, agenda-setting interviews and a distinctive Indigenous approach that investigates cultural, political and social issues from a fresh perspective. #ThePointNITV</t>
  </si>
  <si>
    <t>Get Your Fish On</t>
  </si>
  <si>
    <t>Whether you're a fishing ace, an amateur angler or just love a bit of fishy fun, this series of the popular competitive fishing show, Get Your Fish On will have you hooked.</t>
  </si>
  <si>
    <t>Tutukaka</t>
  </si>
  <si>
    <t>Cowboys from 5 countries compete in a knockout series. Welcome to the world’s toughest sport, where it’s not just about winning, it’s all about survival.</t>
  </si>
  <si>
    <t>Newcastle, NSW</t>
  </si>
  <si>
    <t>48mins</t>
  </si>
  <si>
    <t>Te Araroa: Tales From The Trails</t>
  </si>
  <si>
    <t>Pio Terei takes a fresh look at Aotearoa by foot, to connect with the people and local histories. The unspoilt landscapes hark back to when Maori and Pakeha explorers first encountered this land.</t>
  </si>
  <si>
    <t>Pakiri</t>
  </si>
  <si>
    <t>51mins</t>
  </si>
  <si>
    <t>Brandon challenges Kayne to catch, cook and then eat an Arafura File Snake - a rare delicacy that lives in croc-infested waters in Arnhem Land!</t>
  </si>
  <si>
    <t>Arafura File Snake</t>
  </si>
  <si>
    <t>They Dance At Night</t>
  </si>
  <si>
    <t>Classical Greece Part 1</t>
  </si>
  <si>
    <t>Classical Greece Part 2</t>
  </si>
  <si>
    <t>10mins</t>
  </si>
  <si>
    <t>Brandon challenges Kayne to find a honey ant in the midst of the central desert - a ridiculous idea, especially when Kayne learns they live four feet underground.</t>
  </si>
  <si>
    <t>Honey Ant</t>
  </si>
  <si>
    <t>Look, listen, learn and dance with Mugu Kids host Jub while the Witchetty Grubs sing, Tricky Little Things and Arone Raymond Meek reads his book, Enora and The Black Crane.</t>
  </si>
  <si>
    <t>Numbers</t>
  </si>
  <si>
    <t>24 riders from 5 compete in the world's toughest sport, with the cowboys required to survive 8 seconds on the bull. It's not just about winning, it's all about conquering fear.</t>
  </si>
  <si>
    <t>Mackay, Queensland</t>
  </si>
  <si>
    <t>The children walk among the termite mounds, they notice ants all over the ground, they wanted to catch an echidna for a stew. Then they heard a strange voice coming from the billabong.</t>
  </si>
  <si>
    <t>Run Echidna Run</t>
  </si>
  <si>
    <t>Maiden Flight Of The Condor</t>
  </si>
  <si>
    <t>Every 2 years people are drawn to far north Qld to see traditional Aboriginal Dancing. Featuring the Duchess Marrinyama Dancers, from Mossman Gorge the Wabal Wabal Women and Goobidi Manjal Mens groups</t>
  </si>
  <si>
    <t>Duchess - Mossman</t>
  </si>
  <si>
    <t>Neville Poelina will show us how to make two delicious dishes with duck and bush turkey - making the most out of his outdoor forty four gallon homemade bush oven. Orange Duck and Bush Turkey Curry.</t>
  </si>
  <si>
    <t>Neville Poelina: Orange Duck &amp; Curry Bush Turkey</t>
  </si>
  <si>
    <t>Around The Campfire</t>
  </si>
  <si>
    <t xml:space="preserve">w </t>
  </si>
  <si>
    <t>Rhonda Collard Spratt, shows us around the Songlines creatives a shop set up in Toowomba to bring the various artists of the region together and gives you a glimpse of their artists.</t>
  </si>
  <si>
    <t>Toowoomba With Rhonda Collard-Spratt</t>
  </si>
  <si>
    <t>Roy Gibson a Kuku Yalanji elder has had a dream to build a centre that would help his community. Working with young people to get real training in hospitality and tourism industries.</t>
  </si>
  <si>
    <t>Mossman Dreaming With Roy Gibson</t>
  </si>
  <si>
    <t>Deaf since birth, Gutinarra’s first language is Yolnu Sign Language, a language commonly known and widely used among the Yolnu community.</t>
  </si>
  <si>
    <t>16mins</t>
  </si>
  <si>
    <t>Beryl Carmichael is an elder of the Ngiyeempaa tribe in New South Wales. Her land has many large inland lakes which she explains their stories.</t>
  </si>
  <si>
    <t>Ngiyeempaa - Menindee</t>
  </si>
  <si>
    <t>6mins</t>
  </si>
  <si>
    <t>Stingray Sisters</t>
  </si>
  <si>
    <t>Babba</t>
  </si>
  <si>
    <t>Narisha “Nish” Cash truly challenges the misconceived idea that the world of graffiti art is a man’s world. Nish’s journey of rebellion thrust her into a landscape where not many females existed.</t>
  </si>
  <si>
    <t>Narisha Cash</t>
  </si>
  <si>
    <t xml:space="preserve">
This series profiles some of our top contemporary artists. This week features Christian Bumbara Thompson, Owen Yalandja and Christopher Pease.
</t>
  </si>
  <si>
    <t xml:space="preserve">Haunting: Australia </t>
  </si>
  <si>
    <t xml:space="preserve">v </t>
  </si>
  <si>
    <t>Hailing from all corners of the globe, six of the best ghost hunters in the business have joined forces to investigate paranormal activity in Australia.</t>
  </si>
  <si>
    <t>Adelaide Arcade</t>
  </si>
  <si>
    <t>44mins</t>
  </si>
  <si>
    <t>Goin' Troppo In The Toppo</t>
  </si>
  <si>
    <t>We take a sneak peek at just some of the amazing characters, sites and life of Darwin. Presented by Belinda Miller and Dennis Stokes.</t>
  </si>
  <si>
    <t>Brandon challenges Kayne to a hoof-thumping mission: to train as a Jackaroo and then muster about 40 head of cattle in the Megalong Valley.</t>
  </si>
  <si>
    <t>Cattle Muster</t>
  </si>
  <si>
    <t>Something To Remember</t>
  </si>
  <si>
    <t>Ancient Egypt Part 1</t>
  </si>
  <si>
    <t>Ancient Egypt Part 2</t>
  </si>
  <si>
    <t>Brandon challenges Kayne to the unthinkable- to lure in a great white shark by beatboxing!</t>
  </si>
  <si>
    <t>Great White Sharks</t>
  </si>
  <si>
    <t>All's Fair</t>
  </si>
  <si>
    <t>Look, listen, learn and dance with Mugu Kids host Jub. Nadeena Dixon performs her song, Mulberry Dive and Annette Sax reads the book she illustrated, Bartja and Mayila.</t>
  </si>
  <si>
    <t>Stories</t>
  </si>
  <si>
    <t>Elder Moort wanted goats milk to drink, he sent the boys into the gorges looking for a herd of goats. They brought back a billy goat. Elder Moort yelled out to the boys - 'This is not a milking goat!'</t>
  </si>
  <si>
    <t>Desert Billy Goats</t>
  </si>
  <si>
    <t>8mins</t>
  </si>
  <si>
    <t>Every two years people are drawn to far north Qld to see traditional Aboriginal Dancing at its very best. This episode features the Aurukun Dancers and from Umagico the Wabu Nan Geth Dance Group.</t>
  </si>
  <si>
    <t>Aurukun - Umagico</t>
  </si>
  <si>
    <t>Denise Andrews Macale with the help of Mitch and Ali turn the humble bush turkey into a delicious stew using basic vegetables and Asian sauces to complement the gamey taste of this native bird.</t>
  </si>
  <si>
    <t>Denise Andrews Macale: Bush Turkey Stew &amp; Chilli Fresh Water Mussels In White Wine</t>
  </si>
  <si>
    <t>Desperate Measures</t>
  </si>
  <si>
    <t>Elaine Terrick, tells the story of her ancestor, the sole survivor of what became known as the Butcher's Ridge Massacre in East Gippsland, Victoria.</t>
  </si>
  <si>
    <t>Jambi With Elaine Terrick</t>
  </si>
  <si>
    <t>Interviewing the final surviving inhabitants of Malay Town, a shanty town located along the outskirts of Cairns during the late 30's and 40's.</t>
  </si>
  <si>
    <t>Malay Town</t>
  </si>
  <si>
    <t>Real Pasifik</t>
  </si>
  <si>
    <t>A cooking series with a beautiful philosophy; exploring cooking as a product of culture and community. We look at sourcing local ingredients and harvesting the rich knowledge of indigenous communities</t>
  </si>
  <si>
    <t>New Zealand</t>
  </si>
  <si>
    <t>VANUATU</t>
  </si>
  <si>
    <t>Artist Lavinia Ketchell draws inspiration from the volcanic origins of her Island home in the creation of her ceramic sculptures.</t>
  </si>
  <si>
    <t>Erub, Island Of Fire</t>
  </si>
  <si>
    <t>Lindsay Thomas is a traditional owner of the Nukunu in Port Augusta South Australia. His people belong to the Southern end of The Flinders Ranges.</t>
  </si>
  <si>
    <t>Nukunu - Port Augusta</t>
  </si>
  <si>
    <t>4mins</t>
  </si>
  <si>
    <t>Africa On A Plate</t>
  </si>
  <si>
    <t>In South Africa’s stunning wine capital, Host Lentswe Bhengu is put to the test at his alma mater and inspired by the the country’s first black-owned winery – adding something from each to his salmon</t>
  </si>
  <si>
    <t>SOUTH AFRICA</t>
  </si>
  <si>
    <t>Sacred Buffalo People</t>
  </si>
  <si>
    <t>A dramatic search into the relationship of the buffalo to the native people of America. This emotional film explores the powerful bond between Indian people of the Northern Plains and the buffalo.</t>
  </si>
  <si>
    <t>57mins</t>
  </si>
  <si>
    <t>We Shall Remain</t>
  </si>
  <si>
    <t xml:space="preserve">a v </t>
  </si>
  <si>
    <t>The final eisode tells the gripping story of the 1973 siege of Wounded Knee, examining the broad political and economic forces that led to the emergence of the American Indian Movement in the 1960s.</t>
  </si>
  <si>
    <t>Wounded Knee</t>
  </si>
  <si>
    <t>75mins</t>
  </si>
  <si>
    <t>Express Yourself</t>
  </si>
  <si>
    <t>MA</t>
  </si>
  <si>
    <t xml:space="preserve">l s </t>
  </si>
  <si>
    <t>Some of the best Indigenous comedians and hip hop artists, hosted by stand-up King Sean Choolburra. This ep  includes Matt Ford, Deborah Bland and Andrew Saunders and features music by Dizzy Doolan</t>
  </si>
  <si>
    <t>56mins</t>
  </si>
  <si>
    <t>Brandon takes Kayne to Tasmania for a ridiculously nail-biting mission, to track down and then kiss a Tasmanian Devil!</t>
  </si>
  <si>
    <t>Tassie Devil</t>
  </si>
  <si>
    <t>Imperial Rome Part 1</t>
  </si>
  <si>
    <t>Imperial Rome Part 2</t>
  </si>
  <si>
    <t>Brandon takes Kayne to the Great Barrier Reef to track down one of the greatest sights in the animals kingdom: baby turtles racing for the sea minutes after they are born.</t>
  </si>
  <si>
    <t>Turtles</t>
  </si>
  <si>
    <t>As The Bannock Browns</t>
  </si>
  <si>
    <t>Look, listen, learn and dance with Mugu Kids host Jub. Bronwyn Bancroft reads her book, Remembering Lionsville also we learn some of the Eastern Arrernte language from Patricia Ellis.</t>
  </si>
  <si>
    <t>Gather</t>
  </si>
  <si>
    <t>Teach Tiwi Proper Way</t>
  </si>
  <si>
    <t>Although Melville Island and Bathurst Island are less than one nautical mile apart, their communities of Tiwi people have developed very different approaches to teaching the Tiwi language.</t>
  </si>
  <si>
    <t>28mins</t>
  </si>
  <si>
    <t>The children go down to the river to catch some mud crabs for dinner. Boya rescues a Joey kangaroo and makes a new friend. All their hard work is wasted as the mud crabs all get away except for one.</t>
  </si>
  <si>
    <t>Boya's Pet Mud Crab</t>
  </si>
  <si>
    <t xml:space="preserve">Inuk is a highly imaginative seven-year-old Inuit boy who lives with his family in the Arctic. Destined to become a shaman, Inuk has special magical powers. </t>
  </si>
  <si>
    <t>Check out the amazing Laura Aboriginal Dance Festival. This episode features the Mapoon Dance Troupe and from Yarrabah the Gura Buna Gunggandji, the Yindjii Lower Coast and the State School Dancers.</t>
  </si>
  <si>
    <t>Mapoon - Yarrabah</t>
  </si>
  <si>
    <t>This episode is a salute to the fighting freshwater and saltwater barramundi. Alex Rogers whips up a simple dish with one of his favourite fish.</t>
  </si>
  <si>
    <t>Alex Rogers: Crumbed Barra Fillets With Salad, Steamed Barra With Ginger And Soy, Curry Barra Soup</t>
  </si>
  <si>
    <t>Our Footprint</t>
  </si>
  <si>
    <t>Agnes Abbott is an Eastern Arrernte elder from Central Australia who reflects on some of her remarkable experiences growing up and running away and her battle to keep her culture and community safe.</t>
  </si>
  <si>
    <t>Agnes Abbott</t>
  </si>
  <si>
    <t>Uncle Alan Wilson is a respected Kokatha and Wirangu Elder living in Port Lincoln, takes us through the community and educates us of the horrific Aboriginal massacre in Elliston that occurred in 1849.</t>
  </si>
  <si>
    <t>Allan Wilson</t>
  </si>
  <si>
    <t xml:space="preserve">Tangaroa With Pio </t>
  </si>
  <si>
    <t>Pio is back with fresh new ocean adventures in this fun and bilingual fishing programme that explores the oceans around the coastal communities of Aotearoa.</t>
  </si>
  <si>
    <t>Auckland - Mixed</t>
  </si>
  <si>
    <t>Told through the words of elders, younger politicians and song, The Striking Pearls is a story of resilience and pride that paved the way for many of the freedoms enjoyed in the region today.</t>
  </si>
  <si>
    <t>Striking Pearls</t>
  </si>
  <si>
    <t>Murrundindi is an Aboriginal Zoo keeper at the Healesville Sanctuary Zoo and a proud traditional owner of the Wurundjeri nation in Victoria.</t>
  </si>
  <si>
    <t>Wurundjeri - Healesville</t>
  </si>
  <si>
    <t>Haunting: Australia</t>
  </si>
  <si>
    <t xml:space="preserve">h </t>
  </si>
  <si>
    <t>Aradale Lunatic Asylum</t>
  </si>
  <si>
    <t>45mins</t>
  </si>
  <si>
    <t>Haunted: The Other Side</t>
  </si>
  <si>
    <t>Share in the journey of these Aboriginal ghost hunters as they try to understand what they encounter in the context of indigneous culture of the land.</t>
  </si>
  <si>
    <t xml:space="preserve">a l v </t>
  </si>
  <si>
    <t>105mins</t>
  </si>
  <si>
    <t xml:space="preserve">Hardwood </t>
  </si>
  <si>
    <t>Hardwood is a personal journey by director Hubert Davis, the son of former Harlem Globetrotter Mel Davis, who explores how his father's decisions affected his life and those of his extended family.</t>
  </si>
  <si>
    <t>Brandon challenges Kayne to track down one of the deadliest and rarest spiders on earth: the northern tree-dwelling funnel web spider!</t>
  </si>
  <si>
    <t>Funnel Web Spider</t>
  </si>
  <si>
    <t>Brandon challenges Kayne to catch a saltwater croc and attach a satellite tag to it to help rangers keep the local community safe.</t>
  </si>
  <si>
    <t>Saltwater Croc</t>
  </si>
  <si>
    <t>Guardians</t>
  </si>
  <si>
    <t>Look, listen, learn and dance with Mugu Kids host Jub. MStar performs her song, Like a Dinosaur and we learn heads, shoulders, knees and toes in the Awabakal language.</t>
  </si>
  <si>
    <t>Our Body</t>
  </si>
  <si>
    <t>Saving Tuna</t>
  </si>
  <si>
    <t>Revealing the extraordinary life-cycle of the longfin eel (tuna), its legendary history among Maori tribes, and the passion of iwi and individuals to help the threatened eel survive!</t>
  </si>
  <si>
    <t>52mins</t>
  </si>
  <si>
    <t>The Aboriginal boys find some eucalyptus branches and decide to make three didgeridoos that will have the most beautiful acoustic sounds in the land.</t>
  </si>
  <si>
    <t>Three Didgeridoos</t>
  </si>
  <si>
    <t>Every two years thousands of people are drawn to far north Qld to see traditional Aboriginal Dancing at its very best. Featuring from Coen the Allkumo Malkati Dance Team and the Lockhart River Dancers</t>
  </si>
  <si>
    <t>Coen - Lockhart River</t>
  </si>
  <si>
    <t>19mins</t>
  </si>
  <si>
    <t>In this episode, Marie Morgan draws on the Kimberley history of station and mission days. Marie shares with us a family recipe that takes us back to a simpler time.</t>
  </si>
  <si>
    <t>Maria Morgan: Ox Tail Stew &amp; Vegie Bake</t>
  </si>
  <si>
    <t>Unearthed</t>
  </si>
  <si>
    <t>Mantua Watson, aspires to be a clothes designer, this animated story is about what she sees as her future.</t>
  </si>
  <si>
    <t>Mantuwa Watson-Animated Future</t>
  </si>
  <si>
    <t>Daniel Rioli, Josh Tranter, Shane McAuliffe and Mickitja Rotumah-Onus, faced the challenges of leaving their families and communities to attend a prestigious private school in Ballarat.</t>
  </si>
  <si>
    <t>Four Friends</t>
  </si>
  <si>
    <t>Underexposed</t>
  </si>
  <si>
    <t>An adrenaline packed series following a new partnership between two emerging Aboriginal extreme sports storytellers, photographer Mason Mashon and writer Tannis Baradziej.</t>
  </si>
  <si>
    <t>Manganna’s Calling shares Brody’s search to find ways to stop the logging of his precious birth Country and the guidance offered by the Manganna’s the Black Cockatoo.</t>
  </si>
  <si>
    <t>Manganna's Calling</t>
  </si>
  <si>
    <t>Karno Walker is a Ramindjeri man from Kangaroo Island in South Australia. He takes us all on a tour of his island and showcases some unusual rock formations that have designs of animals on them.</t>
  </si>
  <si>
    <t>Ramindjeri - Kangaroo Island</t>
  </si>
  <si>
    <t>Khumba</t>
  </si>
  <si>
    <t>A half-striped zebra is born into a petty, isolated herd obsessed with stripes. Rumors that the odd foal is cursed spread and before long, he's blamed for the drought that sets into the Great Karoo.</t>
  </si>
  <si>
    <t>81mins</t>
  </si>
  <si>
    <t>Music Voyager</t>
  </si>
  <si>
    <t>This music-based travel series invites viewers to discover the exciting sounds of the planet. Ethnomusicologist and record producer Jacob Edgar embarks on a quest to find the world's best songs.</t>
  </si>
  <si>
    <t>Albany/ Columbus</t>
  </si>
  <si>
    <t>Bahamas: Junkanoo Celebration</t>
  </si>
  <si>
    <t>The Deerskins</t>
  </si>
  <si>
    <t>When the mayor and his cronies decide to expand the local mini-putt course, the Deerskins are forced off the reserve and into the neighbouring community of Cheddarville.</t>
  </si>
  <si>
    <t>Meet The Deerskins</t>
  </si>
  <si>
    <t>The Deerskins experience culture shock when they move to the town of Cheddarville, which is known for a bizarre claim to fame and populated by eccentrics, crooks and beauty queens.</t>
  </si>
  <si>
    <t>Welcome To The Cheddarville</t>
  </si>
  <si>
    <t>Destiny In Alice</t>
  </si>
  <si>
    <t>Through the expert guidance of Destiny Attenborough, an Aboriginal mock anthropologist, this hilarious film provides glimpses into the world of women who love women in Alice Springs.</t>
  </si>
  <si>
    <t>59mins</t>
  </si>
  <si>
    <t>Mine</t>
  </si>
  <si>
    <t>Good Medicine</t>
  </si>
  <si>
    <t>People In The Community</t>
  </si>
  <si>
    <t>Patients</t>
  </si>
  <si>
    <t>Look, listen, learn and dance with Mugu Kids host Jub as we learn all about Australian Bush Tucker. Mother and daughter, Sarah Weston and her daughter Bailey from Perth teach us some Noongar language.</t>
  </si>
  <si>
    <t>Bush Tucker</t>
  </si>
  <si>
    <t>Waabiny Time</t>
  </si>
  <si>
    <t>In Noongar Boodgar, Noongar Country there's so much to see. Wano, this way the djet, the flowers and ali bidi, that way you can see the boorn, the trees. Moorditj!</t>
  </si>
  <si>
    <t>Country And Directions</t>
  </si>
  <si>
    <t>Double Trouble</t>
  </si>
  <si>
    <t>Mocassin Games</t>
  </si>
  <si>
    <t xml:space="preserve">Nitv On The Road: Yabun </t>
  </si>
  <si>
    <t>From our travelling music series, NITV showcases veterans and newcomers alike as they perform on the Yabun stage at Victoria Park, Sydney.</t>
  </si>
  <si>
    <t>Drifting Doolagahls And Elaine Crombie</t>
  </si>
  <si>
    <t xml:space="preserve">Nitv On The Road: Barunga Festival </t>
  </si>
  <si>
    <t>From our travelling music series, NITV showcases veterans and newcomers alike as they perform at the Barunga Festival 2015</t>
  </si>
  <si>
    <t>53mins</t>
  </si>
  <si>
    <t>Rainbow Serpent</t>
  </si>
  <si>
    <t>Mum Shirl, CBE is the Aboriginal Matriarch of urban families in Sydney. Marcia Langton is a lawyer and anthropologist. Maryanne Bin-Sallik has risen through the public service.</t>
  </si>
  <si>
    <t>Women</t>
  </si>
  <si>
    <t>From The Western Frontier</t>
  </si>
  <si>
    <t>Prominent Nyungar artist Sandra Hill helps her granddaughter Meeka find her cultural identity.</t>
  </si>
  <si>
    <t>Mohawk Girls</t>
  </si>
  <si>
    <t>Mohawk Girls is a comedic look at the lives of four modern-day women trying to stay true to their roots while they navigate sex, work, sex, love, sex and the occasional throw down.</t>
  </si>
  <si>
    <t>Noahs Arc</t>
  </si>
  <si>
    <t>Follows the lives and relationships of four gay men in Los Angeles.</t>
  </si>
  <si>
    <t>I'm With Stupid</t>
  </si>
  <si>
    <t>On The Edge</t>
  </si>
  <si>
    <t xml:space="preserve">l v </t>
  </si>
  <si>
    <t>The group visit a sacred indigenous reserve. They learn the ancienty art of boomerang throwing, study rock art, make damper and have encounters with wild animals.</t>
  </si>
  <si>
    <t>Walkabout</t>
  </si>
  <si>
    <t>Love Patrol</t>
  </si>
  <si>
    <t xml:space="preserve">a </t>
  </si>
  <si>
    <t>A soap opera from Vanuatu with a serious message. Set in a police station in the Pacific, the local characters confront real issues that occur in their communities.</t>
  </si>
  <si>
    <t>4 For The Road</t>
  </si>
  <si>
    <t>NITV brings you the music you like to listen to when you're out on a long drive. Whether you like the reggae beats of Bart Willoughby, the sensational Casey Donovan, the soulful sounds of Ian Tambo</t>
  </si>
  <si>
    <t>4 For The Road With Benny Walker</t>
  </si>
  <si>
    <t>Repeat</t>
  </si>
  <si>
    <t>The Aztec Empire Part 1</t>
  </si>
  <si>
    <t>The Aztec Empire Part 2</t>
  </si>
  <si>
    <t>A Place To Call Home</t>
  </si>
  <si>
    <t>AFL 2017: Heartland Footy</t>
  </si>
  <si>
    <t>A Time To Learn</t>
  </si>
  <si>
    <t>The Great Condor</t>
  </si>
  <si>
    <t>The Elements</t>
  </si>
  <si>
    <t>Gutinarra Djalkiri: The Journey Of Gutinarra</t>
  </si>
  <si>
    <t>The Balance Of Nature</t>
  </si>
  <si>
    <t>AFL Canberra Grand Final</t>
  </si>
  <si>
    <t>The Nasca Plateau</t>
  </si>
  <si>
    <t>The Spaniards' Cannon</t>
  </si>
  <si>
    <t>The Dark Man</t>
  </si>
  <si>
    <t>The Tall Man</t>
  </si>
  <si>
    <t>The Carolingian Empire Part 1</t>
  </si>
  <si>
    <t>The Carolingian Empire Part 2</t>
  </si>
  <si>
    <t>The Amazons</t>
  </si>
  <si>
    <t>The Spit</t>
  </si>
  <si>
    <t>The Third Space</t>
  </si>
  <si>
    <t>In the small town of Cold Rock, a nurse's young son is the latest victim in a series of child abductions rumored to be orchestrated by an ominous figure known as 'The Tall Man'.</t>
  </si>
  <si>
    <t>With an Aboriginal mother and a caucasian father, daughters Noni, Alice and Grace Eather are navigating their twenties while moving as they always have between two cultures and two homes.</t>
  </si>
  <si>
    <t>This documentary reconstructs the life of buffalo hunters in the remote wetlands of the Northern Territory in the 1930s - the white hunters and the Aboriginal labour that supported their operations.</t>
  </si>
  <si>
    <t>Football 2016: Football Down Under</t>
  </si>
  <si>
    <t>Rpt</t>
  </si>
  <si>
    <t xml:space="preserve">Week 42: Sunday 15th October to Saturday 21st October </t>
  </si>
  <si>
    <t>Going Places With Ernie Dingo</t>
  </si>
  <si>
    <t>Uluru</t>
  </si>
  <si>
    <t>Uluru, Ernie lands in the red centre and meets traditional Annangu owner Sammy and his partner Kathryn and gets an insight into Sammy's views, and joins rangers to participates in a controlled burn.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</si>
</sst>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6">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2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99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0">
    <xf numFmtId="0" fontId="0" fillId="0" borderId="0" xfId="0" applyFont="1" applyAlignment="1">
      <alignment/>
    </xf>
    <xf numFmtId="0" fontId="0" fillId="0" borderId="0" xfId="0" applyAlignment="1">
      <alignment wrapText="1"/>
    </xf>
    <xf numFmtId="0" fontId="0" fillId="0" borderId="0" xfId="0" applyAlignment="1">
      <alignment vertical="top" wrapText="1"/>
    </xf>
    <xf numFmtId="0" fontId="35" fillId="0" borderId="0" xfId="0" applyFont="1" applyAlignment="1">
      <alignment/>
    </xf>
    <xf numFmtId="0" fontId="0" fillId="33" borderId="0" xfId="0" applyFill="1" applyAlignment="1">
      <alignment/>
    </xf>
    <xf numFmtId="0" fontId="0" fillId="33" borderId="0" xfId="0" applyFill="1" applyAlignment="1">
      <alignment wrapText="1"/>
    </xf>
    <xf numFmtId="0" fontId="0" fillId="33" borderId="0" xfId="0" applyFill="1" applyAlignment="1">
      <alignment vertical="top" wrapText="1"/>
    </xf>
    <xf numFmtId="0" fontId="0" fillId="0" borderId="0" xfId="0" applyFill="1" applyAlignment="1">
      <alignment/>
    </xf>
    <xf numFmtId="0" fontId="0" fillId="0" borderId="0" xfId="0" applyFill="1" applyAlignment="1">
      <alignment wrapText="1"/>
    </xf>
    <xf numFmtId="0" fontId="0" fillId="0" borderId="0" xfId="0" applyFill="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295"/>
  <sheetViews>
    <sheetView tabSelected="1" zoomScalePageLayoutView="0" workbookViewId="0" topLeftCell="A1">
      <pane ySplit="3" topLeftCell="A4" activePane="bottomLeft" state="frozen"/>
      <selection pane="topLeft" activeCell="A1" sqref="A1"/>
      <selection pane="bottomLeft" activeCell="D5" sqref="D5"/>
    </sheetView>
  </sheetViews>
  <sheetFormatPr defaultColWidth="8.8515625" defaultRowHeight="15"/>
  <cols>
    <col min="1" max="1" width="10.421875" style="0" bestFit="1" customWidth="1"/>
    <col min="2" max="2" width="10.00390625" style="0" bestFit="1" customWidth="1"/>
    <col min="3" max="3" width="36.140625" style="0" bestFit="1" customWidth="1"/>
    <col min="4" max="4" width="62.421875" style="1" customWidth="1"/>
    <col min="5" max="5" width="8.8515625" style="0" customWidth="1"/>
    <col min="6" max="6" width="12.7109375" style="0" bestFit="1" customWidth="1"/>
    <col min="7" max="7" width="16.421875" style="0" bestFit="1" customWidth="1"/>
    <col min="8" max="8" width="56.00390625" style="2" customWidth="1"/>
    <col min="9" max="9" width="17.421875" style="0" bestFit="1" customWidth="1"/>
    <col min="10" max="10" width="17.00390625" style="0" bestFit="1" customWidth="1"/>
    <col min="11" max="11" width="15.140625" style="0" bestFit="1" customWidth="1"/>
  </cols>
  <sheetData>
    <row r="1" ht="276" customHeight="1"/>
    <row r="2" ht="30.75" customHeight="1">
      <c r="A2" s="3" t="s">
        <v>408</v>
      </c>
    </row>
    <row r="3" spans="1:11" ht="15">
      <c r="A3" t="s">
        <v>0</v>
      </c>
      <c r="B3" t="s">
        <v>1</v>
      </c>
      <c r="C3" t="s">
        <v>2</v>
      </c>
      <c r="D3" s="1" t="s">
        <v>6</v>
      </c>
      <c r="E3" t="s">
        <v>383</v>
      </c>
      <c r="F3" t="s">
        <v>3</v>
      </c>
      <c r="G3" t="s">
        <v>4</v>
      </c>
      <c r="H3" s="2" t="s">
        <v>5</v>
      </c>
      <c r="I3" t="s">
        <v>7</v>
      </c>
      <c r="J3" t="s">
        <v>8</v>
      </c>
      <c r="K3" t="s">
        <v>9</v>
      </c>
    </row>
    <row r="4" spans="1:11" ht="30">
      <c r="A4" t="str">
        <f aca="true" t="shared" si="0" ref="A4:A32">"2017-10-15"</f>
        <v>2017-10-15</v>
      </c>
      <c r="B4" t="str">
        <f>"0500"</f>
        <v>0500</v>
      </c>
      <c r="C4" t="s">
        <v>10</v>
      </c>
      <c r="E4" t="s">
        <v>407</v>
      </c>
      <c r="F4" t="s">
        <v>11</v>
      </c>
      <c r="G4" t="s">
        <v>12</v>
      </c>
      <c r="H4" s="2" t="s">
        <v>13</v>
      </c>
      <c r="I4">
        <v>2012</v>
      </c>
      <c r="J4" t="s">
        <v>15</v>
      </c>
      <c r="K4" t="s">
        <v>16</v>
      </c>
    </row>
    <row r="5" spans="1:11" ht="30">
      <c r="A5" t="str">
        <f t="shared" si="0"/>
        <v>2017-10-15</v>
      </c>
      <c r="B5" t="str">
        <f>"0600"</f>
        <v>0600</v>
      </c>
      <c r="C5" t="s">
        <v>17</v>
      </c>
      <c r="D5" s="1" t="s">
        <v>20</v>
      </c>
      <c r="E5" t="s">
        <v>407</v>
      </c>
      <c r="F5" t="s">
        <v>18</v>
      </c>
      <c r="H5" s="2" t="s">
        <v>19</v>
      </c>
      <c r="I5">
        <v>2002</v>
      </c>
      <c r="J5" t="s">
        <v>21</v>
      </c>
      <c r="K5" t="s">
        <v>22</v>
      </c>
    </row>
    <row r="6" spans="1:11" ht="30">
      <c r="A6" t="str">
        <f t="shared" si="0"/>
        <v>2017-10-15</v>
      </c>
      <c r="B6" t="str">
        <f>"0615"</f>
        <v>0615</v>
      </c>
      <c r="C6" t="s">
        <v>17</v>
      </c>
      <c r="D6" s="1" t="s">
        <v>23</v>
      </c>
      <c r="E6" t="s">
        <v>407</v>
      </c>
      <c r="F6" t="s">
        <v>18</v>
      </c>
      <c r="H6" s="2" t="s">
        <v>19</v>
      </c>
      <c r="I6">
        <v>2002</v>
      </c>
      <c r="J6" t="s">
        <v>21</v>
      </c>
      <c r="K6" t="s">
        <v>24</v>
      </c>
    </row>
    <row r="7" spans="1:11" ht="22.5" customHeight="1">
      <c r="A7" t="str">
        <f t="shared" si="0"/>
        <v>2017-10-15</v>
      </c>
      <c r="B7" t="str">
        <f>"0630"</f>
        <v>0630</v>
      </c>
      <c r="C7" t="s">
        <v>25</v>
      </c>
      <c r="D7" s="1" t="s">
        <v>27</v>
      </c>
      <c r="E7" t="s">
        <v>407</v>
      </c>
      <c r="F7" t="s">
        <v>18</v>
      </c>
      <c r="H7" s="2" t="s">
        <v>26</v>
      </c>
      <c r="I7">
        <v>2013</v>
      </c>
      <c r="J7" t="s">
        <v>15</v>
      </c>
      <c r="K7" t="s">
        <v>28</v>
      </c>
    </row>
    <row r="8" spans="1:11" ht="45">
      <c r="A8" t="str">
        <f t="shared" si="0"/>
        <v>2017-10-15</v>
      </c>
      <c r="B8" t="str">
        <f>"0700"</f>
        <v>0700</v>
      </c>
      <c r="C8" t="s">
        <v>29</v>
      </c>
      <c r="D8" s="1" t="s">
        <v>31</v>
      </c>
      <c r="E8" t="s">
        <v>407</v>
      </c>
      <c r="F8" t="s">
        <v>18</v>
      </c>
      <c r="H8" s="2" t="s">
        <v>30</v>
      </c>
      <c r="I8">
        <v>2005</v>
      </c>
      <c r="J8" t="s">
        <v>21</v>
      </c>
      <c r="K8" t="s">
        <v>32</v>
      </c>
    </row>
    <row r="9" spans="1:11" ht="30">
      <c r="A9" t="str">
        <f t="shared" si="0"/>
        <v>2017-10-15</v>
      </c>
      <c r="B9" t="str">
        <f>"0730"</f>
        <v>0730</v>
      </c>
      <c r="C9" t="s">
        <v>33</v>
      </c>
      <c r="D9" s="1" t="s">
        <v>35</v>
      </c>
      <c r="E9" t="s">
        <v>407</v>
      </c>
      <c r="F9" t="s">
        <v>18</v>
      </c>
      <c r="H9" s="2" t="s">
        <v>34</v>
      </c>
      <c r="I9">
        <v>2012</v>
      </c>
      <c r="J9" t="s">
        <v>15</v>
      </c>
      <c r="K9" t="s">
        <v>36</v>
      </c>
    </row>
    <row r="10" spans="1:11" ht="15">
      <c r="A10" t="str">
        <f t="shared" si="0"/>
        <v>2017-10-15</v>
      </c>
      <c r="B10" t="str">
        <f>"0800"</f>
        <v>0800</v>
      </c>
      <c r="C10" t="s">
        <v>37</v>
      </c>
      <c r="D10" s="1" t="s">
        <v>39</v>
      </c>
      <c r="E10" t="s">
        <v>407</v>
      </c>
      <c r="F10" t="s">
        <v>18</v>
      </c>
      <c r="H10" s="2" t="s">
        <v>38</v>
      </c>
      <c r="I10">
        <v>2014</v>
      </c>
      <c r="J10" t="s">
        <v>15</v>
      </c>
      <c r="K10" t="s">
        <v>40</v>
      </c>
    </row>
    <row r="11" spans="1:11" ht="45">
      <c r="A11" t="str">
        <f t="shared" si="0"/>
        <v>2017-10-15</v>
      </c>
      <c r="B11" t="str">
        <f>"0830"</f>
        <v>0830</v>
      </c>
      <c r="C11" t="s">
        <v>41</v>
      </c>
      <c r="D11" s="1" t="s">
        <v>384</v>
      </c>
      <c r="E11" t="s">
        <v>407</v>
      </c>
      <c r="F11" t="s">
        <v>11</v>
      </c>
      <c r="H11" s="2" t="s">
        <v>42</v>
      </c>
      <c r="I11">
        <v>2009</v>
      </c>
      <c r="J11" t="s">
        <v>43</v>
      </c>
      <c r="K11" t="s">
        <v>44</v>
      </c>
    </row>
    <row r="12" spans="1:11" ht="45">
      <c r="A12" t="str">
        <f t="shared" si="0"/>
        <v>2017-10-15</v>
      </c>
      <c r="B12" t="str">
        <f>"0845"</f>
        <v>0845</v>
      </c>
      <c r="C12" t="s">
        <v>41</v>
      </c>
      <c r="D12" s="1" t="s">
        <v>385</v>
      </c>
      <c r="E12" t="s">
        <v>407</v>
      </c>
      <c r="F12" t="s">
        <v>11</v>
      </c>
      <c r="H12" s="2" t="s">
        <v>42</v>
      </c>
      <c r="I12">
        <v>2009</v>
      </c>
      <c r="J12" t="s">
        <v>43</v>
      </c>
      <c r="K12" t="s">
        <v>44</v>
      </c>
    </row>
    <row r="13" spans="1:11" ht="30">
      <c r="A13" t="str">
        <f t="shared" si="0"/>
        <v>2017-10-15</v>
      </c>
      <c r="B13" t="str">
        <f>"0900"</f>
        <v>0900</v>
      </c>
      <c r="C13" t="s">
        <v>45</v>
      </c>
      <c r="E13" t="s">
        <v>407</v>
      </c>
      <c r="F13" t="s">
        <v>18</v>
      </c>
      <c r="H13" s="2" t="s">
        <v>46</v>
      </c>
      <c r="I13">
        <v>2007</v>
      </c>
      <c r="J13" t="s">
        <v>15</v>
      </c>
      <c r="K13" t="s">
        <v>40</v>
      </c>
    </row>
    <row r="14" spans="1:11" ht="45">
      <c r="A14" t="str">
        <f t="shared" si="0"/>
        <v>2017-10-15</v>
      </c>
      <c r="B14" t="str">
        <f>"0930"</f>
        <v>0930</v>
      </c>
      <c r="C14" t="s">
        <v>47</v>
      </c>
      <c r="D14" s="1" t="s">
        <v>49</v>
      </c>
      <c r="E14" t="s">
        <v>407</v>
      </c>
      <c r="F14" t="s">
        <v>18</v>
      </c>
      <c r="H14" s="2" t="s">
        <v>48</v>
      </c>
      <c r="I14">
        <v>0</v>
      </c>
      <c r="J14" t="s">
        <v>15</v>
      </c>
      <c r="K14" t="s">
        <v>50</v>
      </c>
    </row>
    <row r="15" spans="1:11" ht="45">
      <c r="A15" t="str">
        <f t="shared" si="0"/>
        <v>2017-10-15</v>
      </c>
      <c r="B15" t="str">
        <f>"1000"</f>
        <v>1000</v>
      </c>
      <c r="C15" t="s">
        <v>51</v>
      </c>
      <c r="E15" t="s">
        <v>407</v>
      </c>
      <c r="F15" t="s">
        <v>52</v>
      </c>
      <c r="H15" s="2" t="s">
        <v>53</v>
      </c>
      <c r="I15">
        <v>2017</v>
      </c>
      <c r="J15" t="s">
        <v>54</v>
      </c>
      <c r="K15" t="s">
        <v>55</v>
      </c>
    </row>
    <row r="16" spans="1:11" ht="30">
      <c r="A16" t="str">
        <f t="shared" si="0"/>
        <v>2017-10-15</v>
      </c>
      <c r="B16" t="str">
        <f>"1030"</f>
        <v>1030</v>
      </c>
      <c r="C16" t="s">
        <v>56</v>
      </c>
      <c r="D16" s="1" t="s">
        <v>386</v>
      </c>
      <c r="E16" t="s">
        <v>407</v>
      </c>
      <c r="F16" t="s">
        <v>18</v>
      </c>
      <c r="H16" s="2" t="s">
        <v>57</v>
      </c>
      <c r="I16">
        <v>2011</v>
      </c>
      <c r="J16" t="s">
        <v>21</v>
      </c>
      <c r="K16" t="s">
        <v>40</v>
      </c>
    </row>
    <row r="17" spans="1:11" ht="30">
      <c r="A17" t="str">
        <f t="shared" si="0"/>
        <v>2017-10-15</v>
      </c>
      <c r="B17" t="str">
        <f>"1100"</f>
        <v>1100</v>
      </c>
      <c r="C17" t="s">
        <v>58</v>
      </c>
      <c r="E17" t="s">
        <v>407</v>
      </c>
      <c r="F17" t="s">
        <v>52</v>
      </c>
      <c r="H17" s="2" t="s">
        <v>59</v>
      </c>
      <c r="I17">
        <v>0</v>
      </c>
      <c r="J17" t="s">
        <v>15</v>
      </c>
      <c r="K17" t="s">
        <v>36</v>
      </c>
    </row>
    <row r="18" spans="1:11" ht="45">
      <c r="A18" t="str">
        <f t="shared" si="0"/>
        <v>2017-10-15</v>
      </c>
      <c r="B18" t="str">
        <f>"1130"</f>
        <v>1130</v>
      </c>
      <c r="C18" t="s">
        <v>60</v>
      </c>
      <c r="E18" t="s">
        <v>407</v>
      </c>
      <c r="F18" t="s">
        <v>11</v>
      </c>
      <c r="H18" s="2" t="s">
        <v>61</v>
      </c>
      <c r="I18">
        <v>2004</v>
      </c>
      <c r="J18" t="s">
        <v>54</v>
      </c>
      <c r="K18" t="s">
        <v>50</v>
      </c>
    </row>
    <row r="19" spans="1:11" ht="45">
      <c r="A19" t="str">
        <f t="shared" si="0"/>
        <v>2017-10-15</v>
      </c>
      <c r="B19" t="str">
        <f>"1200"</f>
        <v>1200</v>
      </c>
      <c r="C19" t="s">
        <v>62</v>
      </c>
      <c r="D19" s="1" t="s">
        <v>64</v>
      </c>
      <c r="E19" t="s">
        <v>407</v>
      </c>
      <c r="H19" s="2" t="s">
        <v>63</v>
      </c>
      <c r="I19">
        <v>0</v>
      </c>
      <c r="J19" t="s">
        <v>15</v>
      </c>
      <c r="K19" t="s">
        <v>55</v>
      </c>
    </row>
    <row r="20" spans="1:11" ht="30">
      <c r="A20" t="str">
        <f t="shared" si="0"/>
        <v>2017-10-15</v>
      </c>
      <c r="B20" t="str">
        <f>"1230"</f>
        <v>1230</v>
      </c>
      <c r="C20" t="s">
        <v>65</v>
      </c>
      <c r="E20" t="s">
        <v>407</v>
      </c>
      <c r="F20" t="s">
        <v>18</v>
      </c>
      <c r="H20" s="2" t="s">
        <v>66</v>
      </c>
      <c r="I20">
        <v>2008</v>
      </c>
      <c r="J20" t="s">
        <v>15</v>
      </c>
      <c r="K20" t="s">
        <v>50</v>
      </c>
    </row>
    <row r="21" spans="1:11" ht="15">
      <c r="A21" t="str">
        <f t="shared" si="0"/>
        <v>2017-10-15</v>
      </c>
      <c r="B21" t="str">
        <f>"1300"</f>
        <v>1300</v>
      </c>
      <c r="C21" t="s">
        <v>67</v>
      </c>
      <c r="D21" s="1" t="s">
        <v>69</v>
      </c>
      <c r="F21" t="s">
        <v>52</v>
      </c>
      <c r="H21" s="2" t="s">
        <v>68</v>
      </c>
      <c r="I21">
        <v>2017</v>
      </c>
      <c r="J21" t="s">
        <v>15</v>
      </c>
      <c r="K21" t="s">
        <v>70</v>
      </c>
    </row>
    <row r="22" spans="1:11" ht="15">
      <c r="A22" t="str">
        <f t="shared" si="0"/>
        <v>2017-10-15</v>
      </c>
      <c r="B22" t="str">
        <f>"1430"</f>
        <v>1430</v>
      </c>
      <c r="C22" t="s">
        <v>406</v>
      </c>
      <c r="F22" t="s">
        <v>52</v>
      </c>
      <c r="H22" s="2" t="s">
        <v>71</v>
      </c>
      <c r="I22">
        <v>2016</v>
      </c>
      <c r="J22" t="s">
        <v>54</v>
      </c>
      <c r="K22" t="s">
        <v>72</v>
      </c>
    </row>
    <row r="23" spans="1:11" ht="30">
      <c r="A23" t="str">
        <f t="shared" si="0"/>
        <v>2017-10-15</v>
      </c>
      <c r="B23" t="str">
        <f>"1530"</f>
        <v>1530</v>
      </c>
      <c r="C23" t="s">
        <v>387</v>
      </c>
      <c r="D23" s="1" t="s">
        <v>74</v>
      </c>
      <c r="E23" t="s">
        <v>407</v>
      </c>
      <c r="F23" t="s">
        <v>52</v>
      </c>
      <c r="H23" s="2" t="s">
        <v>73</v>
      </c>
      <c r="I23">
        <v>2017</v>
      </c>
      <c r="J23" t="s">
        <v>15</v>
      </c>
      <c r="K23" t="s">
        <v>75</v>
      </c>
    </row>
    <row r="24" spans="1:11" ht="45">
      <c r="A24" t="str">
        <f t="shared" si="0"/>
        <v>2017-10-15</v>
      </c>
      <c r="B24" t="str">
        <f>"1630"</f>
        <v>1630</v>
      </c>
      <c r="C24" t="s">
        <v>76</v>
      </c>
      <c r="D24" s="1" t="s">
        <v>78</v>
      </c>
      <c r="E24" t="s">
        <v>407</v>
      </c>
      <c r="F24" t="s">
        <v>18</v>
      </c>
      <c r="H24" s="2" t="s">
        <v>77</v>
      </c>
      <c r="I24">
        <v>2013</v>
      </c>
      <c r="J24" t="s">
        <v>15</v>
      </c>
      <c r="K24" t="s">
        <v>36</v>
      </c>
    </row>
    <row r="25" spans="1:11" ht="45">
      <c r="A25" t="str">
        <f t="shared" si="0"/>
        <v>2017-10-15</v>
      </c>
      <c r="B25" t="str">
        <f>"1700"</f>
        <v>1700</v>
      </c>
      <c r="C25" t="s">
        <v>79</v>
      </c>
      <c r="F25" t="s">
        <v>52</v>
      </c>
      <c r="H25" s="2" t="s">
        <v>80</v>
      </c>
      <c r="I25">
        <v>2017</v>
      </c>
      <c r="J25" t="s">
        <v>54</v>
      </c>
      <c r="K25" t="s">
        <v>50</v>
      </c>
    </row>
    <row r="26" spans="1:11" ht="30">
      <c r="A26" t="str">
        <f t="shared" si="0"/>
        <v>2017-10-15</v>
      </c>
      <c r="B26" t="str">
        <f>"1730"</f>
        <v>1730</v>
      </c>
      <c r="C26" t="s">
        <v>81</v>
      </c>
      <c r="E26" t="s">
        <v>407</v>
      </c>
      <c r="F26" t="s">
        <v>52</v>
      </c>
      <c r="H26" s="2" t="s">
        <v>82</v>
      </c>
      <c r="I26">
        <v>2017</v>
      </c>
      <c r="J26" t="s">
        <v>15</v>
      </c>
      <c r="K26" t="s">
        <v>50</v>
      </c>
    </row>
    <row r="27" spans="1:11" ht="45">
      <c r="A27" t="str">
        <f t="shared" si="0"/>
        <v>2017-10-15</v>
      </c>
      <c r="B27" t="str">
        <f>"1800"</f>
        <v>1800</v>
      </c>
      <c r="C27" t="s">
        <v>83</v>
      </c>
      <c r="D27" s="1" t="s">
        <v>85</v>
      </c>
      <c r="E27" t="s">
        <v>407</v>
      </c>
      <c r="F27" t="s">
        <v>18</v>
      </c>
      <c r="H27" s="2" t="s">
        <v>84</v>
      </c>
      <c r="I27">
        <v>2012</v>
      </c>
      <c r="J27" t="s">
        <v>54</v>
      </c>
      <c r="K27" t="s">
        <v>55</v>
      </c>
    </row>
    <row r="28" spans="1:11" ht="45">
      <c r="A28" t="str">
        <f t="shared" si="0"/>
        <v>2017-10-15</v>
      </c>
      <c r="B28" t="str">
        <f>"1830"</f>
        <v>1830</v>
      </c>
      <c r="C28" t="s">
        <v>86</v>
      </c>
      <c r="D28" s="1" t="s">
        <v>88</v>
      </c>
      <c r="E28" t="s">
        <v>407</v>
      </c>
      <c r="F28" t="s">
        <v>11</v>
      </c>
      <c r="H28" s="2" t="s">
        <v>87</v>
      </c>
      <c r="I28">
        <v>0</v>
      </c>
      <c r="J28" t="s">
        <v>21</v>
      </c>
      <c r="K28" t="s">
        <v>89</v>
      </c>
    </row>
    <row r="29" spans="1:11" s="4" customFormat="1" ht="45">
      <c r="A29" s="4" t="str">
        <f t="shared" si="0"/>
        <v>2017-10-15</v>
      </c>
      <c r="B29" s="4" t="str">
        <f>"1930"</f>
        <v>1930</v>
      </c>
      <c r="C29" s="4" t="s">
        <v>409</v>
      </c>
      <c r="D29" s="5" t="s">
        <v>410</v>
      </c>
      <c r="E29" s="4" t="s">
        <v>407</v>
      </c>
      <c r="F29" s="4" t="s">
        <v>18</v>
      </c>
      <c r="H29" s="6" t="s">
        <v>411</v>
      </c>
      <c r="I29" s="4">
        <v>2016</v>
      </c>
      <c r="J29" s="4" t="s">
        <v>15</v>
      </c>
      <c r="K29" s="4" t="s">
        <v>90</v>
      </c>
    </row>
    <row r="30" spans="1:11" ht="45">
      <c r="A30" t="str">
        <f t="shared" si="0"/>
        <v>2017-10-15</v>
      </c>
      <c r="B30" t="str">
        <f>"2030"</f>
        <v>2030</v>
      </c>
      <c r="C30" t="s">
        <v>91</v>
      </c>
      <c r="E30" t="s">
        <v>407</v>
      </c>
      <c r="F30" t="s">
        <v>92</v>
      </c>
      <c r="G30" t="s">
        <v>93</v>
      </c>
      <c r="H30" s="2" t="s">
        <v>94</v>
      </c>
      <c r="I30">
        <v>2016</v>
      </c>
      <c r="J30" t="s">
        <v>95</v>
      </c>
      <c r="K30" t="s">
        <v>96</v>
      </c>
    </row>
    <row r="31" spans="1:11" ht="45">
      <c r="A31" t="str">
        <f t="shared" si="0"/>
        <v>2017-10-15</v>
      </c>
      <c r="B31" t="str">
        <f>"2200"</f>
        <v>2200</v>
      </c>
      <c r="C31" t="s">
        <v>97</v>
      </c>
      <c r="E31" t="s">
        <v>407</v>
      </c>
      <c r="F31" t="s">
        <v>11</v>
      </c>
      <c r="H31" s="2" t="s">
        <v>98</v>
      </c>
      <c r="I31">
        <v>1979</v>
      </c>
      <c r="J31" t="s">
        <v>15</v>
      </c>
      <c r="K31" t="s">
        <v>96</v>
      </c>
    </row>
    <row r="32" spans="1:11" ht="45">
      <c r="A32" t="str">
        <f t="shared" si="0"/>
        <v>2017-10-15</v>
      </c>
      <c r="B32" t="str">
        <f>"2330"</f>
        <v>2330</v>
      </c>
      <c r="C32" t="s">
        <v>99</v>
      </c>
      <c r="E32" t="s">
        <v>407</v>
      </c>
      <c r="F32" t="s">
        <v>18</v>
      </c>
      <c r="H32" s="2" t="s">
        <v>100</v>
      </c>
      <c r="I32">
        <v>2010</v>
      </c>
      <c r="J32" t="s">
        <v>15</v>
      </c>
      <c r="K32" t="s">
        <v>40</v>
      </c>
    </row>
    <row r="33" spans="1:11" ht="30">
      <c r="A33" t="str">
        <f aca="true" t="shared" si="1" ref="A33:A74">"2017-10-16"</f>
        <v>2017-10-16</v>
      </c>
      <c r="B33" t="str">
        <f>"0000"</f>
        <v>0000</v>
      </c>
      <c r="C33" t="s">
        <v>10</v>
      </c>
      <c r="E33" t="s">
        <v>407</v>
      </c>
      <c r="F33" t="s">
        <v>11</v>
      </c>
      <c r="G33" t="s">
        <v>12</v>
      </c>
      <c r="H33" s="2" t="s">
        <v>13</v>
      </c>
      <c r="I33">
        <v>2012</v>
      </c>
      <c r="J33" t="s">
        <v>15</v>
      </c>
      <c r="K33" t="s">
        <v>75</v>
      </c>
    </row>
    <row r="34" spans="1:11" ht="30">
      <c r="A34" t="str">
        <f t="shared" si="1"/>
        <v>2017-10-16</v>
      </c>
      <c r="B34" t="str">
        <f>"0100"</f>
        <v>0100</v>
      </c>
      <c r="C34" t="s">
        <v>10</v>
      </c>
      <c r="E34" t="s">
        <v>407</v>
      </c>
      <c r="F34" t="s">
        <v>11</v>
      </c>
      <c r="G34" t="s">
        <v>12</v>
      </c>
      <c r="H34" s="2" t="s">
        <v>13</v>
      </c>
      <c r="I34">
        <v>2012</v>
      </c>
      <c r="J34" t="s">
        <v>15</v>
      </c>
      <c r="K34" t="s">
        <v>75</v>
      </c>
    </row>
    <row r="35" spans="1:11" ht="30">
      <c r="A35" t="str">
        <f t="shared" si="1"/>
        <v>2017-10-16</v>
      </c>
      <c r="B35" t="str">
        <f>"0200"</f>
        <v>0200</v>
      </c>
      <c r="C35" t="s">
        <v>10</v>
      </c>
      <c r="E35" t="s">
        <v>407</v>
      </c>
      <c r="F35" t="s">
        <v>11</v>
      </c>
      <c r="G35" t="s">
        <v>12</v>
      </c>
      <c r="H35" s="2" t="s">
        <v>13</v>
      </c>
      <c r="I35">
        <v>2012</v>
      </c>
      <c r="J35" t="s">
        <v>15</v>
      </c>
      <c r="K35" t="s">
        <v>75</v>
      </c>
    </row>
    <row r="36" spans="1:11" ht="30">
      <c r="A36" t="str">
        <f t="shared" si="1"/>
        <v>2017-10-16</v>
      </c>
      <c r="B36" t="str">
        <f>"0300"</f>
        <v>0300</v>
      </c>
      <c r="C36" t="s">
        <v>10</v>
      </c>
      <c r="E36" t="s">
        <v>407</v>
      </c>
      <c r="F36" t="s">
        <v>11</v>
      </c>
      <c r="G36" t="s">
        <v>12</v>
      </c>
      <c r="H36" s="2" t="s">
        <v>13</v>
      </c>
      <c r="I36">
        <v>2012</v>
      </c>
      <c r="J36" t="s">
        <v>15</v>
      </c>
      <c r="K36" t="s">
        <v>75</v>
      </c>
    </row>
    <row r="37" spans="1:11" ht="30">
      <c r="A37" t="str">
        <f t="shared" si="1"/>
        <v>2017-10-16</v>
      </c>
      <c r="B37" t="str">
        <f>"0400"</f>
        <v>0400</v>
      </c>
      <c r="C37" t="s">
        <v>10</v>
      </c>
      <c r="E37" t="s">
        <v>407</v>
      </c>
      <c r="F37" t="s">
        <v>11</v>
      </c>
      <c r="G37" t="s">
        <v>12</v>
      </c>
      <c r="H37" s="2" t="s">
        <v>13</v>
      </c>
      <c r="I37">
        <v>2012</v>
      </c>
      <c r="J37" t="s">
        <v>15</v>
      </c>
      <c r="K37" t="s">
        <v>75</v>
      </c>
    </row>
    <row r="38" spans="1:11" ht="30">
      <c r="A38" t="str">
        <f t="shared" si="1"/>
        <v>2017-10-16</v>
      </c>
      <c r="B38" t="str">
        <f>"0500"</f>
        <v>0500</v>
      </c>
      <c r="C38" t="s">
        <v>10</v>
      </c>
      <c r="E38" t="s">
        <v>407</v>
      </c>
      <c r="F38" t="s">
        <v>11</v>
      </c>
      <c r="G38" t="s">
        <v>12</v>
      </c>
      <c r="H38" s="2" t="s">
        <v>13</v>
      </c>
      <c r="I38">
        <v>2012</v>
      </c>
      <c r="J38" t="s">
        <v>15</v>
      </c>
      <c r="K38" t="s">
        <v>72</v>
      </c>
    </row>
    <row r="39" spans="1:11" ht="30">
      <c r="A39" t="str">
        <f t="shared" si="1"/>
        <v>2017-10-16</v>
      </c>
      <c r="B39" t="str">
        <f>"0600"</f>
        <v>0600</v>
      </c>
      <c r="C39" t="s">
        <v>33</v>
      </c>
      <c r="D39" s="1" t="s">
        <v>102</v>
      </c>
      <c r="E39" t="s">
        <v>407</v>
      </c>
      <c r="F39" t="s">
        <v>18</v>
      </c>
      <c r="H39" s="2" t="s">
        <v>101</v>
      </c>
      <c r="I39">
        <v>2012</v>
      </c>
      <c r="J39" t="s">
        <v>15</v>
      </c>
      <c r="K39" t="s">
        <v>32</v>
      </c>
    </row>
    <row r="40" spans="1:11" ht="45">
      <c r="A40" t="str">
        <f t="shared" si="1"/>
        <v>2017-10-16</v>
      </c>
      <c r="B40" t="str">
        <f>"0630"</f>
        <v>0630</v>
      </c>
      <c r="C40" t="s">
        <v>29</v>
      </c>
      <c r="D40" s="1" t="s">
        <v>103</v>
      </c>
      <c r="E40" t="s">
        <v>407</v>
      </c>
      <c r="F40" t="s">
        <v>18</v>
      </c>
      <c r="H40" s="2" t="s">
        <v>30</v>
      </c>
      <c r="I40">
        <v>2005</v>
      </c>
      <c r="J40" t="s">
        <v>21</v>
      </c>
      <c r="K40" t="s">
        <v>32</v>
      </c>
    </row>
    <row r="41" spans="1:11" ht="45">
      <c r="A41" t="str">
        <f t="shared" si="1"/>
        <v>2017-10-16</v>
      </c>
      <c r="B41" t="str">
        <f>"0700"</f>
        <v>0700</v>
      </c>
      <c r="C41" t="s">
        <v>41</v>
      </c>
      <c r="D41" s="1" t="s">
        <v>104</v>
      </c>
      <c r="E41" t="s">
        <v>407</v>
      </c>
      <c r="F41" t="s">
        <v>18</v>
      </c>
      <c r="H41" s="2" t="s">
        <v>42</v>
      </c>
      <c r="I41">
        <v>2009</v>
      </c>
      <c r="J41" t="s">
        <v>43</v>
      </c>
      <c r="K41" t="s">
        <v>44</v>
      </c>
    </row>
    <row r="42" spans="1:11" ht="45">
      <c r="A42" t="str">
        <f t="shared" si="1"/>
        <v>2017-10-16</v>
      </c>
      <c r="B42" t="str">
        <f>"0715"</f>
        <v>0715</v>
      </c>
      <c r="C42" t="s">
        <v>41</v>
      </c>
      <c r="D42" s="1" t="s">
        <v>105</v>
      </c>
      <c r="E42" t="s">
        <v>407</v>
      </c>
      <c r="F42" t="s">
        <v>18</v>
      </c>
      <c r="H42" s="2" t="s">
        <v>42</v>
      </c>
      <c r="I42">
        <v>2009</v>
      </c>
      <c r="J42" t="s">
        <v>43</v>
      </c>
      <c r="K42" t="s">
        <v>44</v>
      </c>
    </row>
    <row r="43" spans="1:11" ht="30">
      <c r="A43" t="str">
        <f t="shared" si="1"/>
        <v>2017-10-16</v>
      </c>
      <c r="B43" t="str">
        <f>"0730"</f>
        <v>0730</v>
      </c>
      <c r="C43" t="s">
        <v>33</v>
      </c>
      <c r="D43" s="1" t="s">
        <v>107</v>
      </c>
      <c r="E43" t="s">
        <v>407</v>
      </c>
      <c r="F43" t="s">
        <v>18</v>
      </c>
      <c r="H43" s="2" t="s">
        <v>106</v>
      </c>
      <c r="I43">
        <v>2012</v>
      </c>
      <c r="J43" t="s">
        <v>15</v>
      </c>
      <c r="K43" t="s">
        <v>32</v>
      </c>
    </row>
    <row r="44" spans="1:11" ht="30">
      <c r="A44" t="str">
        <f t="shared" si="1"/>
        <v>2017-10-16</v>
      </c>
      <c r="B44" t="str">
        <f>"0800"</f>
        <v>0800</v>
      </c>
      <c r="C44" t="s">
        <v>45</v>
      </c>
      <c r="E44" t="s">
        <v>407</v>
      </c>
      <c r="F44" t="s">
        <v>18</v>
      </c>
      <c r="H44" s="2" t="s">
        <v>46</v>
      </c>
      <c r="I44">
        <v>2007</v>
      </c>
      <c r="J44" t="s">
        <v>15</v>
      </c>
      <c r="K44" t="s">
        <v>36</v>
      </c>
    </row>
    <row r="45" spans="1:11" ht="45">
      <c r="A45" t="str">
        <f t="shared" si="1"/>
        <v>2017-10-16</v>
      </c>
      <c r="B45" t="str">
        <f>"0830"</f>
        <v>0830</v>
      </c>
      <c r="C45" t="s">
        <v>29</v>
      </c>
      <c r="D45" s="1" t="s">
        <v>388</v>
      </c>
      <c r="E45" t="s">
        <v>407</v>
      </c>
      <c r="F45" t="s">
        <v>18</v>
      </c>
      <c r="H45" s="2" t="s">
        <v>30</v>
      </c>
      <c r="I45">
        <v>2005</v>
      </c>
      <c r="J45" t="s">
        <v>21</v>
      </c>
      <c r="K45" t="s">
        <v>32</v>
      </c>
    </row>
    <row r="46" spans="1:11" ht="45">
      <c r="A46" t="str">
        <f t="shared" si="1"/>
        <v>2017-10-16</v>
      </c>
      <c r="B46" t="str">
        <f>"0900"</f>
        <v>0900</v>
      </c>
      <c r="C46" t="s">
        <v>108</v>
      </c>
      <c r="E46" t="s">
        <v>407</v>
      </c>
      <c r="F46" t="s">
        <v>18</v>
      </c>
      <c r="H46" s="2" t="s">
        <v>109</v>
      </c>
      <c r="I46">
        <v>2013</v>
      </c>
      <c r="J46" t="s">
        <v>15</v>
      </c>
      <c r="K46" t="s">
        <v>110</v>
      </c>
    </row>
    <row r="47" spans="1:11" ht="45">
      <c r="A47" t="str">
        <f t="shared" si="1"/>
        <v>2017-10-16</v>
      </c>
      <c r="B47" t="str">
        <f>"0915"</f>
        <v>0915</v>
      </c>
      <c r="C47" t="s">
        <v>111</v>
      </c>
      <c r="D47" s="1" t="s">
        <v>113</v>
      </c>
      <c r="E47" t="s">
        <v>407</v>
      </c>
      <c r="F47" t="s">
        <v>18</v>
      </c>
      <c r="H47" s="2" t="s">
        <v>112</v>
      </c>
      <c r="I47">
        <v>2016</v>
      </c>
      <c r="J47" t="s">
        <v>15</v>
      </c>
      <c r="K47" t="s">
        <v>114</v>
      </c>
    </row>
    <row r="48" spans="1:11" ht="45">
      <c r="A48" t="str">
        <f t="shared" si="1"/>
        <v>2017-10-16</v>
      </c>
      <c r="B48" t="str">
        <f>"0930"</f>
        <v>0930</v>
      </c>
      <c r="C48" t="s">
        <v>115</v>
      </c>
      <c r="D48" s="1" t="s">
        <v>117</v>
      </c>
      <c r="E48" t="s">
        <v>407</v>
      </c>
      <c r="F48" t="s">
        <v>18</v>
      </c>
      <c r="H48" s="2" t="s">
        <v>116</v>
      </c>
      <c r="I48">
        <v>0</v>
      </c>
      <c r="J48" t="s">
        <v>15</v>
      </c>
      <c r="K48" t="s">
        <v>50</v>
      </c>
    </row>
    <row r="49" spans="1:11" ht="45">
      <c r="A49" t="str">
        <f t="shared" si="1"/>
        <v>2017-10-16</v>
      </c>
      <c r="B49" t="str">
        <f>"1000"</f>
        <v>1000</v>
      </c>
      <c r="C49" t="s">
        <v>79</v>
      </c>
      <c r="E49" t="s">
        <v>407</v>
      </c>
      <c r="F49" t="s">
        <v>52</v>
      </c>
      <c r="H49" s="2" t="s">
        <v>80</v>
      </c>
      <c r="I49">
        <v>2017</v>
      </c>
      <c r="J49" t="s">
        <v>54</v>
      </c>
      <c r="K49" t="s">
        <v>50</v>
      </c>
    </row>
    <row r="50" spans="1:11" s="7" customFormat="1" ht="45">
      <c r="A50" s="7" t="str">
        <f t="shared" si="1"/>
        <v>2017-10-16</v>
      </c>
      <c r="B50" s="7" t="str">
        <f>"1030"</f>
        <v>1030</v>
      </c>
      <c r="C50" s="7" t="s">
        <v>409</v>
      </c>
      <c r="D50" s="8" t="s">
        <v>410</v>
      </c>
      <c r="E50" s="7" t="s">
        <v>407</v>
      </c>
      <c r="F50" s="7" t="s">
        <v>18</v>
      </c>
      <c r="H50" s="9" t="s">
        <v>411</v>
      </c>
      <c r="I50" s="7">
        <v>2016</v>
      </c>
      <c r="J50" s="7" t="s">
        <v>15</v>
      </c>
      <c r="K50" s="7" t="s">
        <v>90</v>
      </c>
    </row>
    <row r="51" spans="1:11" ht="45">
      <c r="A51" t="str">
        <f t="shared" si="1"/>
        <v>2017-10-16</v>
      </c>
      <c r="B51" t="str">
        <f>"1130"</f>
        <v>1130</v>
      </c>
      <c r="C51" t="s">
        <v>99</v>
      </c>
      <c r="E51" t="s">
        <v>407</v>
      </c>
      <c r="F51" t="s">
        <v>18</v>
      </c>
      <c r="H51" s="2" t="s">
        <v>100</v>
      </c>
      <c r="I51">
        <v>2010</v>
      </c>
      <c r="J51" t="s">
        <v>15</v>
      </c>
      <c r="K51" t="s">
        <v>40</v>
      </c>
    </row>
    <row r="52" spans="1:11" ht="45">
      <c r="A52" t="str">
        <f t="shared" si="1"/>
        <v>2017-10-16</v>
      </c>
      <c r="B52" t="str">
        <f>"1200"</f>
        <v>1200</v>
      </c>
      <c r="C52" t="s">
        <v>91</v>
      </c>
      <c r="E52" t="s">
        <v>407</v>
      </c>
      <c r="F52" t="s">
        <v>92</v>
      </c>
      <c r="G52" t="s">
        <v>93</v>
      </c>
      <c r="H52" s="2" t="s">
        <v>94</v>
      </c>
      <c r="I52">
        <v>2016</v>
      </c>
      <c r="J52" t="s">
        <v>95</v>
      </c>
      <c r="K52" t="s">
        <v>96</v>
      </c>
    </row>
    <row r="53" spans="1:11" ht="45">
      <c r="A53" t="str">
        <f t="shared" si="1"/>
        <v>2017-10-16</v>
      </c>
      <c r="B53" t="str">
        <f>"1330"</f>
        <v>1330</v>
      </c>
      <c r="C53" t="s">
        <v>118</v>
      </c>
      <c r="D53" s="1" t="s">
        <v>120</v>
      </c>
      <c r="E53" t="s">
        <v>407</v>
      </c>
      <c r="F53" t="s">
        <v>52</v>
      </c>
      <c r="H53" s="2" t="s">
        <v>119</v>
      </c>
      <c r="I53">
        <v>2016</v>
      </c>
      <c r="J53" t="s">
        <v>15</v>
      </c>
      <c r="K53" t="s">
        <v>90</v>
      </c>
    </row>
    <row r="54" spans="1:11" ht="45">
      <c r="A54" t="str">
        <f t="shared" si="1"/>
        <v>2017-10-16</v>
      </c>
      <c r="B54" t="str">
        <f>"1430"</f>
        <v>1430</v>
      </c>
      <c r="C54" t="s">
        <v>83</v>
      </c>
      <c r="D54" s="1" t="s">
        <v>85</v>
      </c>
      <c r="E54" t="s">
        <v>407</v>
      </c>
      <c r="F54" t="s">
        <v>18</v>
      </c>
      <c r="H54" s="2" t="s">
        <v>84</v>
      </c>
      <c r="I54">
        <v>2012</v>
      </c>
      <c r="J54" t="s">
        <v>54</v>
      </c>
      <c r="K54" t="s">
        <v>55</v>
      </c>
    </row>
    <row r="55" spans="1:11" ht="51" customHeight="1">
      <c r="A55" t="str">
        <f t="shared" si="1"/>
        <v>2017-10-16</v>
      </c>
      <c r="B55" t="str">
        <f>"1500"</f>
        <v>1500</v>
      </c>
      <c r="C55" t="s">
        <v>111</v>
      </c>
      <c r="D55" s="1" t="s">
        <v>122</v>
      </c>
      <c r="E55" t="s">
        <v>407</v>
      </c>
      <c r="F55" t="s">
        <v>18</v>
      </c>
      <c r="H55" s="2" t="s">
        <v>121</v>
      </c>
      <c r="I55">
        <v>2016</v>
      </c>
      <c r="J55" t="s">
        <v>15</v>
      </c>
      <c r="K55" t="s">
        <v>114</v>
      </c>
    </row>
    <row r="56" spans="1:11" ht="45">
      <c r="A56" t="str">
        <f t="shared" si="1"/>
        <v>2017-10-16</v>
      </c>
      <c r="B56" t="str">
        <f>"1515"</f>
        <v>1515</v>
      </c>
      <c r="C56" t="s">
        <v>123</v>
      </c>
      <c r="E56" t="s">
        <v>407</v>
      </c>
      <c r="F56" t="s">
        <v>18</v>
      </c>
      <c r="H56" s="2" t="s">
        <v>124</v>
      </c>
      <c r="I56">
        <v>0</v>
      </c>
      <c r="J56" t="s">
        <v>21</v>
      </c>
      <c r="K56" t="s">
        <v>22</v>
      </c>
    </row>
    <row r="57" spans="1:11" ht="45">
      <c r="A57" t="str">
        <f t="shared" si="1"/>
        <v>2017-10-16</v>
      </c>
      <c r="B57" t="str">
        <f>"1530"</f>
        <v>1530</v>
      </c>
      <c r="C57" t="s">
        <v>125</v>
      </c>
      <c r="E57" t="s">
        <v>407</v>
      </c>
      <c r="F57" t="s">
        <v>18</v>
      </c>
      <c r="H57" s="2" t="s">
        <v>126</v>
      </c>
      <c r="I57">
        <v>0</v>
      </c>
      <c r="J57" t="s">
        <v>127</v>
      </c>
      <c r="K57" t="s">
        <v>22</v>
      </c>
    </row>
    <row r="58" spans="1:11" ht="45">
      <c r="A58" t="str">
        <f t="shared" si="1"/>
        <v>2017-10-16</v>
      </c>
      <c r="B58" t="str">
        <f>"1545"</f>
        <v>1545</v>
      </c>
      <c r="C58" t="s">
        <v>125</v>
      </c>
      <c r="E58" t="s">
        <v>407</v>
      </c>
      <c r="F58" t="s">
        <v>18</v>
      </c>
      <c r="H58" s="2" t="s">
        <v>126</v>
      </c>
      <c r="I58">
        <v>0</v>
      </c>
      <c r="J58" t="s">
        <v>127</v>
      </c>
      <c r="K58" t="s">
        <v>22</v>
      </c>
    </row>
    <row r="59" spans="1:11" ht="45">
      <c r="A59" t="str">
        <f t="shared" si="1"/>
        <v>2017-10-16</v>
      </c>
      <c r="B59" t="str">
        <f>"1600"</f>
        <v>1600</v>
      </c>
      <c r="C59" t="s">
        <v>128</v>
      </c>
      <c r="D59" s="1" t="s">
        <v>389</v>
      </c>
      <c r="E59" t="s">
        <v>407</v>
      </c>
      <c r="F59" t="s">
        <v>11</v>
      </c>
      <c r="H59" s="2" t="s">
        <v>129</v>
      </c>
      <c r="I59">
        <v>1982</v>
      </c>
      <c r="J59" t="s">
        <v>130</v>
      </c>
      <c r="K59" t="s">
        <v>131</v>
      </c>
    </row>
    <row r="60" spans="1:11" ht="45">
      <c r="A60" t="str">
        <f t="shared" si="1"/>
        <v>2017-10-16</v>
      </c>
      <c r="B60" t="str">
        <f>"1630"</f>
        <v>1630</v>
      </c>
      <c r="C60" t="s">
        <v>132</v>
      </c>
      <c r="E60" t="s">
        <v>407</v>
      </c>
      <c r="F60" t="s">
        <v>11</v>
      </c>
      <c r="H60" s="2" t="s">
        <v>133</v>
      </c>
      <c r="I60">
        <v>2014</v>
      </c>
      <c r="J60" t="s">
        <v>21</v>
      </c>
      <c r="K60" t="s">
        <v>134</v>
      </c>
    </row>
    <row r="61" spans="1:11" ht="45">
      <c r="A61" t="str">
        <f t="shared" si="1"/>
        <v>2017-10-16</v>
      </c>
      <c r="B61" t="str">
        <f>"1700"</f>
        <v>1700</v>
      </c>
      <c r="C61" t="s">
        <v>76</v>
      </c>
      <c r="D61" s="1" t="s">
        <v>78</v>
      </c>
      <c r="E61" t="s">
        <v>407</v>
      </c>
      <c r="F61" t="s">
        <v>18</v>
      </c>
      <c r="H61" s="2" t="s">
        <v>77</v>
      </c>
      <c r="I61">
        <v>2013</v>
      </c>
      <c r="J61" t="s">
        <v>15</v>
      </c>
      <c r="K61" t="s">
        <v>36</v>
      </c>
    </row>
    <row r="62" spans="1:11" ht="45">
      <c r="A62" t="str">
        <f t="shared" si="1"/>
        <v>2017-10-16</v>
      </c>
      <c r="B62" t="str">
        <f>"1730"</f>
        <v>1730</v>
      </c>
      <c r="C62" t="s">
        <v>135</v>
      </c>
      <c r="D62" s="1" t="s">
        <v>137</v>
      </c>
      <c r="E62" t="s">
        <v>407</v>
      </c>
      <c r="F62" t="s">
        <v>18</v>
      </c>
      <c r="H62" s="2" t="s">
        <v>136</v>
      </c>
      <c r="I62">
        <v>2015</v>
      </c>
      <c r="J62" t="s">
        <v>15</v>
      </c>
      <c r="K62" t="s">
        <v>50</v>
      </c>
    </row>
    <row r="63" spans="1:11" ht="45">
      <c r="A63" t="str">
        <f t="shared" si="1"/>
        <v>2017-10-16</v>
      </c>
      <c r="B63" t="str">
        <f>"1800"</f>
        <v>1800</v>
      </c>
      <c r="C63" t="s">
        <v>138</v>
      </c>
      <c r="D63" s="1" t="s">
        <v>140</v>
      </c>
      <c r="E63" t="s">
        <v>407</v>
      </c>
      <c r="F63" t="s">
        <v>18</v>
      </c>
      <c r="H63" s="2" t="s">
        <v>139</v>
      </c>
      <c r="I63">
        <v>0</v>
      </c>
      <c r="J63" t="s">
        <v>14</v>
      </c>
      <c r="K63" t="s">
        <v>22</v>
      </c>
    </row>
    <row r="64" spans="1:11" ht="45">
      <c r="A64" t="str">
        <f t="shared" si="1"/>
        <v>2017-10-16</v>
      </c>
      <c r="B64" t="str">
        <f>"1815"</f>
        <v>1815</v>
      </c>
      <c r="C64" t="s">
        <v>138</v>
      </c>
      <c r="D64" s="1" t="s">
        <v>142</v>
      </c>
      <c r="E64" t="s">
        <v>407</v>
      </c>
      <c r="F64" t="s">
        <v>18</v>
      </c>
      <c r="H64" s="2" t="s">
        <v>141</v>
      </c>
      <c r="I64">
        <v>0</v>
      </c>
      <c r="J64" t="s">
        <v>14</v>
      </c>
      <c r="K64" t="s">
        <v>143</v>
      </c>
    </row>
    <row r="65" spans="1:11" ht="51.75" customHeight="1">
      <c r="A65" t="str">
        <f t="shared" si="1"/>
        <v>2017-10-16</v>
      </c>
      <c r="B65" t="str">
        <f>"1830"</f>
        <v>1830</v>
      </c>
      <c r="C65" t="s">
        <v>144</v>
      </c>
      <c r="D65" s="1" t="s">
        <v>146</v>
      </c>
      <c r="E65" t="s">
        <v>407</v>
      </c>
      <c r="F65" t="s">
        <v>18</v>
      </c>
      <c r="H65" s="2" t="s">
        <v>145</v>
      </c>
      <c r="I65">
        <v>2011</v>
      </c>
      <c r="J65" t="s">
        <v>15</v>
      </c>
      <c r="K65" t="s">
        <v>50</v>
      </c>
    </row>
    <row r="66" spans="1:11" ht="45">
      <c r="A66" t="str">
        <f t="shared" si="1"/>
        <v>2017-10-16</v>
      </c>
      <c r="B66" t="str">
        <f>"1900"</f>
        <v>1900</v>
      </c>
      <c r="C66" t="s">
        <v>147</v>
      </c>
      <c r="D66" s="1" t="s">
        <v>149</v>
      </c>
      <c r="F66" t="s">
        <v>11</v>
      </c>
      <c r="H66" s="2" t="s">
        <v>148</v>
      </c>
      <c r="I66">
        <v>0</v>
      </c>
      <c r="J66" t="s">
        <v>15</v>
      </c>
      <c r="K66" t="s">
        <v>22</v>
      </c>
    </row>
    <row r="67" spans="1:11" ht="45">
      <c r="A67" t="str">
        <f t="shared" si="1"/>
        <v>2017-10-16</v>
      </c>
      <c r="B67" t="str">
        <f>"1920"</f>
        <v>1920</v>
      </c>
      <c r="C67" t="s">
        <v>150</v>
      </c>
      <c r="D67" s="1" t="s">
        <v>152</v>
      </c>
      <c r="E67" t="s">
        <v>407</v>
      </c>
      <c r="F67" t="s">
        <v>18</v>
      </c>
      <c r="H67" s="2" t="s">
        <v>151</v>
      </c>
      <c r="I67">
        <v>0</v>
      </c>
      <c r="J67" t="s">
        <v>15</v>
      </c>
      <c r="K67" t="s">
        <v>153</v>
      </c>
    </row>
    <row r="68" spans="1:11" ht="45">
      <c r="A68" t="str">
        <f t="shared" si="1"/>
        <v>2017-10-16</v>
      </c>
      <c r="B68" t="str">
        <f>"1925"</f>
        <v>1925</v>
      </c>
      <c r="C68" t="s">
        <v>154</v>
      </c>
      <c r="F68" t="s">
        <v>52</v>
      </c>
      <c r="H68" s="2" t="s">
        <v>155</v>
      </c>
      <c r="I68">
        <v>2017</v>
      </c>
      <c r="J68" t="s">
        <v>15</v>
      </c>
      <c r="K68" t="s">
        <v>156</v>
      </c>
    </row>
    <row r="69" spans="1:11" ht="45">
      <c r="A69" t="str">
        <f t="shared" si="1"/>
        <v>2017-10-16</v>
      </c>
      <c r="B69" t="str">
        <f>"1930"</f>
        <v>1930</v>
      </c>
      <c r="C69" t="s">
        <v>157</v>
      </c>
      <c r="H69" s="2" t="s">
        <v>158</v>
      </c>
      <c r="I69">
        <v>2014</v>
      </c>
      <c r="J69" t="s">
        <v>95</v>
      </c>
      <c r="K69" t="s">
        <v>50</v>
      </c>
    </row>
    <row r="70" spans="1:11" ht="45">
      <c r="A70" t="str">
        <f t="shared" si="1"/>
        <v>2017-10-16</v>
      </c>
      <c r="B70" t="str">
        <f>"2000"</f>
        <v>2000</v>
      </c>
      <c r="C70" t="s">
        <v>159</v>
      </c>
      <c r="H70" s="2" t="s">
        <v>405</v>
      </c>
      <c r="I70">
        <v>1985</v>
      </c>
      <c r="J70" t="s">
        <v>15</v>
      </c>
      <c r="K70" t="s">
        <v>160</v>
      </c>
    </row>
    <row r="71" spans="1:11" ht="45">
      <c r="A71" t="str">
        <f t="shared" si="1"/>
        <v>2017-10-16</v>
      </c>
      <c r="B71" t="str">
        <f>"2100"</f>
        <v>2100</v>
      </c>
      <c r="C71" t="s">
        <v>161</v>
      </c>
      <c r="F71" t="s">
        <v>52</v>
      </c>
      <c r="H71" s="2" t="s">
        <v>162</v>
      </c>
      <c r="I71">
        <v>2017</v>
      </c>
      <c r="J71" t="s">
        <v>15</v>
      </c>
      <c r="K71" t="s">
        <v>50</v>
      </c>
    </row>
    <row r="72" spans="1:11" ht="45">
      <c r="A72" t="str">
        <f t="shared" si="1"/>
        <v>2017-10-16</v>
      </c>
      <c r="B72" t="str">
        <f>"2130"</f>
        <v>2130</v>
      </c>
      <c r="C72" t="s">
        <v>163</v>
      </c>
      <c r="D72" s="1" t="s">
        <v>165</v>
      </c>
      <c r="E72" t="s">
        <v>407</v>
      </c>
      <c r="F72" t="s">
        <v>18</v>
      </c>
      <c r="H72" s="2" t="s">
        <v>164</v>
      </c>
      <c r="I72">
        <v>2015</v>
      </c>
      <c r="J72" t="s">
        <v>54</v>
      </c>
      <c r="K72" t="s">
        <v>50</v>
      </c>
    </row>
    <row r="73" spans="1:11" ht="45">
      <c r="A73" t="str">
        <f t="shared" si="1"/>
        <v>2017-10-16</v>
      </c>
      <c r="B73" t="str">
        <f>"2200"</f>
        <v>2200</v>
      </c>
      <c r="C73" t="s">
        <v>118</v>
      </c>
      <c r="D73" s="1" t="s">
        <v>167</v>
      </c>
      <c r="F73" t="s">
        <v>52</v>
      </c>
      <c r="H73" s="2" t="s">
        <v>166</v>
      </c>
      <c r="I73">
        <v>2016</v>
      </c>
      <c r="J73" t="s">
        <v>15</v>
      </c>
      <c r="K73" t="s">
        <v>168</v>
      </c>
    </row>
    <row r="74" spans="1:11" ht="45">
      <c r="A74" t="str">
        <f t="shared" si="1"/>
        <v>2017-10-16</v>
      </c>
      <c r="B74" t="str">
        <f>"2300"</f>
        <v>2300</v>
      </c>
      <c r="C74" t="s">
        <v>169</v>
      </c>
      <c r="D74" s="1" t="s">
        <v>171</v>
      </c>
      <c r="E74" t="s">
        <v>407</v>
      </c>
      <c r="F74" t="s">
        <v>11</v>
      </c>
      <c r="H74" s="2" t="s">
        <v>170</v>
      </c>
      <c r="I74">
        <v>0</v>
      </c>
      <c r="J74" t="s">
        <v>54</v>
      </c>
      <c r="K74" t="s">
        <v>172</v>
      </c>
    </row>
    <row r="75" spans="1:11" ht="30">
      <c r="A75" t="str">
        <f aca="true" t="shared" si="2" ref="A75:A119">"2017-10-17"</f>
        <v>2017-10-17</v>
      </c>
      <c r="B75" t="str">
        <f>"0000"</f>
        <v>0000</v>
      </c>
      <c r="C75" t="s">
        <v>10</v>
      </c>
      <c r="E75" t="s">
        <v>407</v>
      </c>
      <c r="F75" t="s">
        <v>11</v>
      </c>
      <c r="G75" t="s">
        <v>12</v>
      </c>
      <c r="H75" s="2" t="s">
        <v>13</v>
      </c>
      <c r="I75">
        <v>2012</v>
      </c>
      <c r="J75" t="s">
        <v>15</v>
      </c>
      <c r="K75" t="s">
        <v>75</v>
      </c>
    </row>
    <row r="76" spans="1:11" ht="30">
      <c r="A76" t="str">
        <f t="shared" si="2"/>
        <v>2017-10-17</v>
      </c>
      <c r="B76" t="str">
        <f>"0100"</f>
        <v>0100</v>
      </c>
      <c r="C76" t="s">
        <v>10</v>
      </c>
      <c r="E76" t="s">
        <v>407</v>
      </c>
      <c r="F76" t="s">
        <v>11</v>
      </c>
      <c r="G76" t="s">
        <v>12</v>
      </c>
      <c r="H76" s="2" t="s">
        <v>13</v>
      </c>
      <c r="I76">
        <v>2012</v>
      </c>
      <c r="J76" t="s">
        <v>15</v>
      </c>
      <c r="K76" t="s">
        <v>75</v>
      </c>
    </row>
    <row r="77" spans="1:11" ht="30">
      <c r="A77" t="str">
        <f t="shared" si="2"/>
        <v>2017-10-17</v>
      </c>
      <c r="B77" t="str">
        <f>"0200"</f>
        <v>0200</v>
      </c>
      <c r="C77" t="s">
        <v>10</v>
      </c>
      <c r="E77" t="s">
        <v>407</v>
      </c>
      <c r="F77" t="s">
        <v>11</v>
      </c>
      <c r="G77" t="s">
        <v>12</v>
      </c>
      <c r="H77" s="2" t="s">
        <v>13</v>
      </c>
      <c r="I77">
        <v>2012</v>
      </c>
      <c r="J77" t="s">
        <v>15</v>
      </c>
      <c r="K77" t="s">
        <v>75</v>
      </c>
    </row>
    <row r="78" spans="1:11" ht="30">
      <c r="A78" t="str">
        <f t="shared" si="2"/>
        <v>2017-10-17</v>
      </c>
      <c r="B78" t="str">
        <f>"0300"</f>
        <v>0300</v>
      </c>
      <c r="C78" t="s">
        <v>10</v>
      </c>
      <c r="E78" t="s">
        <v>407</v>
      </c>
      <c r="F78" t="s">
        <v>11</v>
      </c>
      <c r="G78" t="s">
        <v>12</v>
      </c>
      <c r="H78" s="2" t="s">
        <v>13</v>
      </c>
      <c r="I78">
        <v>2012</v>
      </c>
      <c r="J78" t="s">
        <v>15</v>
      </c>
      <c r="K78" t="s">
        <v>75</v>
      </c>
    </row>
    <row r="79" spans="1:11" ht="30">
      <c r="A79" t="str">
        <f t="shared" si="2"/>
        <v>2017-10-17</v>
      </c>
      <c r="B79" t="str">
        <f>"0400"</f>
        <v>0400</v>
      </c>
      <c r="C79" t="s">
        <v>10</v>
      </c>
      <c r="E79" t="s">
        <v>407</v>
      </c>
      <c r="F79" t="s">
        <v>11</v>
      </c>
      <c r="G79" t="s">
        <v>12</v>
      </c>
      <c r="H79" s="2" t="s">
        <v>13</v>
      </c>
      <c r="I79">
        <v>2012</v>
      </c>
      <c r="J79" t="s">
        <v>15</v>
      </c>
      <c r="K79" t="s">
        <v>75</v>
      </c>
    </row>
    <row r="80" spans="1:11" ht="30">
      <c r="A80" t="str">
        <f t="shared" si="2"/>
        <v>2017-10-17</v>
      </c>
      <c r="B80" t="str">
        <f>"0500"</f>
        <v>0500</v>
      </c>
      <c r="C80" t="s">
        <v>10</v>
      </c>
      <c r="E80" t="s">
        <v>407</v>
      </c>
      <c r="F80" t="s">
        <v>11</v>
      </c>
      <c r="G80" t="s">
        <v>12</v>
      </c>
      <c r="H80" s="2" t="s">
        <v>13</v>
      </c>
      <c r="I80">
        <v>2012</v>
      </c>
      <c r="J80" t="s">
        <v>15</v>
      </c>
      <c r="K80" t="s">
        <v>16</v>
      </c>
    </row>
    <row r="81" spans="1:11" ht="30">
      <c r="A81" t="str">
        <f t="shared" si="2"/>
        <v>2017-10-17</v>
      </c>
      <c r="B81" t="str">
        <f>"0600"</f>
        <v>0600</v>
      </c>
      <c r="C81" t="s">
        <v>33</v>
      </c>
      <c r="D81" s="1" t="s">
        <v>174</v>
      </c>
      <c r="E81" t="s">
        <v>407</v>
      </c>
      <c r="F81" t="s">
        <v>18</v>
      </c>
      <c r="H81" s="2" t="s">
        <v>173</v>
      </c>
      <c r="I81">
        <v>2012</v>
      </c>
      <c r="J81" t="s">
        <v>15</v>
      </c>
      <c r="K81" t="s">
        <v>32</v>
      </c>
    </row>
    <row r="82" spans="1:11" ht="45">
      <c r="A82" t="str">
        <f t="shared" si="2"/>
        <v>2017-10-17</v>
      </c>
      <c r="B82" t="str">
        <f>"0630"</f>
        <v>0630</v>
      </c>
      <c r="C82" t="s">
        <v>29</v>
      </c>
      <c r="D82" s="1" t="s">
        <v>175</v>
      </c>
      <c r="E82" t="s">
        <v>407</v>
      </c>
      <c r="F82" t="s">
        <v>18</v>
      </c>
      <c r="H82" s="2" t="s">
        <v>30</v>
      </c>
      <c r="I82">
        <v>2005</v>
      </c>
      <c r="J82" t="s">
        <v>21</v>
      </c>
      <c r="K82" t="s">
        <v>32</v>
      </c>
    </row>
    <row r="83" spans="1:11" ht="45">
      <c r="A83" t="str">
        <f t="shared" si="2"/>
        <v>2017-10-17</v>
      </c>
      <c r="B83" t="str">
        <f>"0700"</f>
        <v>0700</v>
      </c>
      <c r="C83" t="s">
        <v>41</v>
      </c>
      <c r="D83" s="1" t="s">
        <v>176</v>
      </c>
      <c r="E83" t="s">
        <v>407</v>
      </c>
      <c r="F83" t="s">
        <v>11</v>
      </c>
      <c r="H83" s="2" t="s">
        <v>42</v>
      </c>
      <c r="I83">
        <v>2009</v>
      </c>
      <c r="J83" t="s">
        <v>43</v>
      </c>
      <c r="K83" t="s">
        <v>44</v>
      </c>
    </row>
    <row r="84" spans="1:11" ht="45">
      <c r="A84" t="str">
        <f t="shared" si="2"/>
        <v>2017-10-17</v>
      </c>
      <c r="B84" t="str">
        <f>"0715"</f>
        <v>0715</v>
      </c>
      <c r="C84" t="s">
        <v>41</v>
      </c>
      <c r="D84" s="1" t="s">
        <v>177</v>
      </c>
      <c r="E84" t="s">
        <v>407</v>
      </c>
      <c r="F84" t="s">
        <v>11</v>
      </c>
      <c r="H84" s="2" t="s">
        <v>42</v>
      </c>
      <c r="I84">
        <v>2009</v>
      </c>
      <c r="J84" t="s">
        <v>43</v>
      </c>
      <c r="K84" t="s">
        <v>178</v>
      </c>
    </row>
    <row r="85" spans="1:11" ht="45">
      <c r="A85" t="str">
        <f t="shared" si="2"/>
        <v>2017-10-17</v>
      </c>
      <c r="B85" t="str">
        <f>"0730"</f>
        <v>0730</v>
      </c>
      <c r="C85" t="s">
        <v>33</v>
      </c>
      <c r="D85" s="1" t="s">
        <v>180</v>
      </c>
      <c r="E85" t="s">
        <v>407</v>
      </c>
      <c r="F85" t="s">
        <v>18</v>
      </c>
      <c r="H85" s="2" t="s">
        <v>179</v>
      </c>
      <c r="I85">
        <v>2012</v>
      </c>
      <c r="J85" t="s">
        <v>15</v>
      </c>
      <c r="K85" t="s">
        <v>32</v>
      </c>
    </row>
    <row r="86" spans="1:11" ht="34.5" customHeight="1">
      <c r="A86" t="str">
        <f t="shared" si="2"/>
        <v>2017-10-17</v>
      </c>
      <c r="B86" t="str">
        <f>"0800"</f>
        <v>0800</v>
      </c>
      <c r="C86" t="s">
        <v>45</v>
      </c>
      <c r="E86" t="s">
        <v>407</v>
      </c>
      <c r="F86" t="s">
        <v>18</v>
      </c>
      <c r="H86" s="2" t="s">
        <v>46</v>
      </c>
      <c r="I86">
        <v>2007</v>
      </c>
      <c r="J86" t="s">
        <v>15</v>
      </c>
      <c r="K86" t="s">
        <v>55</v>
      </c>
    </row>
    <row r="87" spans="1:11" ht="45">
      <c r="A87" t="str">
        <f t="shared" si="2"/>
        <v>2017-10-17</v>
      </c>
      <c r="B87" t="str">
        <f>"0830"</f>
        <v>0830</v>
      </c>
      <c r="C87" t="s">
        <v>29</v>
      </c>
      <c r="D87" s="1" t="s">
        <v>390</v>
      </c>
      <c r="E87" t="s">
        <v>407</v>
      </c>
      <c r="F87" t="s">
        <v>18</v>
      </c>
      <c r="H87" s="2" t="s">
        <v>30</v>
      </c>
      <c r="I87">
        <v>2005</v>
      </c>
      <c r="J87" t="s">
        <v>21</v>
      </c>
      <c r="K87" t="s">
        <v>32</v>
      </c>
    </row>
    <row r="88" spans="1:11" ht="45">
      <c r="A88" t="str">
        <f t="shared" si="2"/>
        <v>2017-10-17</v>
      </c>
      <c r="B88" t="str">
        <f>"0900"</f>
        <v>0900</v>
      </c>
      <c r="C88" t="s">
        <v>108</v>
      </c>
      <c r="E88" t="s">
        <v>407</v>
      </c>
      <c r="F88" t="s">
        <v>18</v>
      </c>
      <c r="H88" s="2" t="s">
        <v>109</v>
      </c>
      <c r="I88">
        <v>2013</v>
      </c>
      <c r="J88" t="s">
        <v>15</v>
      </c>
      <c r="K88" t="s">
        <v>110</v>
      </c>
    </row>
    <row r="89" spans="1:11" ht="48.75" customHeight="1">
      <c r="A89" t="str">
        <f t="shared" si="2"/>
        <v>2017-10-17</v>
      </c>
      <c r="B89" t="str">
        <f>"0915"</f>
        <v>0915</v>
      </c>
      <c r="C89" t="s">
        <v>111</v>
      </c>
      <c r="D89" s="1" t="s">
        <v>122</v>
      </c>
      <c r="E89" t="s">
        <v>407</v>
      </c>
      <c r="F89" t="s">
        <v>18</v>
      </c>
      <c r="H89" s="2" t="s">
        <v>121</v>
      </c>
      <c r="I89">
        <v>2016</v>
      </c>
      <c r="J89" t="s">
        <v>15</v>
      </c>
      <c r="K89" t="s">
        <v>114</v>
      </c>
    </row>
    <row r="90" spans="1:11" ht="45">
      <c r="A90" t="str">
        <f t="shared" si="2"/>
        <v>2017-10-17</v>
      </c>
      <c r="B90" t="str">
        <f>"0930"</f>
        <v>0930</v>
      </c>
      <c r="C90" t="s">
        <v>47</v>
      </c>
      <c r="D90" s="1" t="s">
        <v>182</v>
      </c>
      <c r="E90" t="s">
        <v>407</v>
      </c>
      <c r="F90" t="s">
        <v>18</v>
      </c>
      <c r="H90" s="2" t="s">
        <v>181</v>
      </c>
      <c r="I90">
        <v>0</v>
      </c>
      <c r="J90" t="s">
        <v>15</v>
      </c>
      <c r="K90" t="s">
        <v>131</v>
      </c>
    </row>
    <row r="91" spans="1:11" ht="45">
      <c r="A91" t="str">
        <f t="shared" si="2"/>
        <v>2017-10-17</v>
      </c>
      <c r="B91" t="str">
        <f>"1000"</f>
        <v>1000</v>
      </c>
      <c r="C91" t="s">
        <v>161</v>
      </c>
      <c r="E91" t="s">
        <v>407</v>
      </c>
      <c r="F91" t="s">
        <v>52</v>
      </c>
      <c r="H91" s="2" t="s">
        <v>162</v>
      </c>
      <c r="I91">
        <v>2017</v>
      </c>
      <c r="J91" t="s">
        <v>15</v>
      </c>
      <c r="K91" t="s">
        <v>50</v>
      </c>
    </row>
    <row r="92" spans="1:11" ht="45">
      <c r="A92" t="str">
        <f t="shared" si="2"/>
        <v>2017-10-17</v>
      </c>
      <c r="B92" t="str">
        <f>"1030"</f>
        <v>1030</v>
      </c>
      <c r="C92" t="s">
        <v>157</v>
      </c>
      <c r="E92" t="s">
        <v>407</v>
      </c>
      <c r="H92" s="2" t="s">
        <v>158</v>
      </c>
      <c r="I92">
        <v>2014</v>
      </c>
      <c r="J92" t="s">
        <v>95</v>
      </c>
      <c r="K92" t="s">
        <v>50</v>
      </c>
    </row>
    <row r="93" spans="1:11" ht="45">
      <c r="A93" t="str">
        <f t="shared" si="2"/>
        <v>2017-10-17</v>
      </c>
      <c r="B93" t="str">
        <f>"1100"</f>
        <v>1100</v>
      </c>
      <c r="C93" t="s">
        <v>159</v>
      </c>
      <c r="E93" t="s">
        <v>407</v>
      </c>
      <c r="H93" s="2" t="s">
        <v>405</v>
      </c>
      <c r="I93">
        <v>1985</v>
      </c>
      <c r="J93" t="s">
        <v>15</v>
      </c>
      <c r="K93" t="s">
        <v>160</v>
      </c>
    </row>
    <row r="94" spans="1:11" ht="45">
      <c r="A94" t="str">
        <f t="shared" si="2"/>
        <v>2017-10-17</v>
      </c>
      <c r="B94" t="str">
        <f>"1200"</f>
        <v>1200</v>
      </c>
      <c r="C94" t="s">
        <v>163</v>
      </c>
      <c r="D94" s="1" t="s">
        <v>165</v>
      </c>
      <c r="E94" t="s">
        <v>407</v>
      </c>
      <c r="F94" t="s">
        <v>18</v>
      </c>
      <c r="H94" s="2" t="s">
        <v>164</v>
      </c>
      <c r="I94">
        <v>2015</v>
      </c>
      <c r="J94" t="s">
        <v>54</v>
      </c>
      <c r="K94" t="s">
        <v>50</v>
      </c>
    </row>
    <row r="95" spans="1:11" ht="45">
      <c r="A95" t="str">
        <f t="shared" si="2"/>
        <v>2017-10-17</v>
      </c>
      <c r="B95" t="str">
        <f>"1230"</f>
        <v>1230</v>
      </c>
      <c r="C95" t="s">
        <v>169</v>
      </c>
      <c r="D95" s="1" t="s">
        <v>171</v>
      </c>
      <c r="E95" t="s">
        <v>407</v>
      </c>
      <c r="F95" t="s">
        <v>11</v>
      </c>
      <c r="H95" s="2" t="s">
        <v>170</v>
      </c>
      <c r="I95">
        <v>0</v>
      </c>
      <c r="J95" t="s">
        <v>54</v>
      </c>
      <c r="K95" t="s">
        <v>172</v>
      </c>
    </row>
    <row r="96" spans="1:11" ht="45">
      <c r="A96" t="str">
        <f t="shared" si="2"/>
        <v>2017-10-17</v>
      </c>
      <c r="B96" t="str">
        <f>"1330"</f>
        <v>1330</v>
      </c>
      <c r="C96" t="s">
        <v>118</v>
      </c>
      <c r="D96" s="1" t="s">
        <v>184</v>
      </c>
      <c r="E96" t="s">
        <v>407</v>
      </c>
      <c r="F96" t="s">
        <v>52</v>
      </c>
      <c r="H96" s="2" t="s">
        <v>183</v>
      </c>
      <c r="I96">
        <v>2016</v>
      </c>
      <c r="J96" t="s">
        <v>15</v>
      </c>
      <c r="K96" t="s">
        <v>168</v>
      </c>
    </row>
    <row r="97" spans="1:11" ht="45">
      <c r="A97" t="str">
        <f t="shared" si="2"/>
        <v>2017-10-17</v>
      </c>
      <c r="B97" t="str">
        <f>"1430"</f>
        <v>1430</v>
      </c>
      <c r="C97" t="s">
        <v>138</v>
      </c>
      <c r="D97" s="1" t="s">
        <v>140</v>
      </c>
      <c r="E97" t="s">
        <v>407</v>
      </c>
      <c r="F97" t="s">
        <v>18</v>
      </c>
      <c r="H97" s="2" t="s">
        <v>139</v>
      </c>
      <c r="I97">
        <v>0</v>
      </c>
      <c r="J97" t="s">
        <v>14</v>
      </c>
      <c r="K97" t="s">
        <v>22</v>
      </c>
    </row>
    <row r="98" spans="1:11" ht="45">
      <c r="A98" t="str">
        <f t="shared" si="2"/>
        <v>2017-10-17</v>
      </c>
      <c r="B98" t="str">
        <f>"1445"</f>
        <v>1445</v>
      </c>
      <c r="C98" t="s">
        <v>138</v>
      </c>
      <c r="D98" s="1" t="s">
        <v>142</v>
      </c>
      <c r="E98" t="s">
        <v>407</v>
      </c>
      <c r="F98" t="s">
        <v>18</v>
      </c>
      <c r="H98" s="2" t="s">
        <v>141</v>
      </c>
      <c r="I98">
        <v>0</v>
      </c>
      <c r="J98" t="s">
        <v>14</v>
      </c>
      <c r="K98" t="s">
        <v>143</v>
      </c>
    </row>
    <row r="99" spans="1:11" ht="45">
      <c r="A99" t="str">
        <f t="shared" si="2"/>
        <v>2017-10-17</v>
      </c>
      <c r="B99" t="str">
        <f>"1500"</f>
        <v>1500</v>
      </c>
      <c r="C99" t="s">
        <v>111</v>
      </c>
      <c r="D99" s="1" t="s">
        <v>186</v>
      </c>
      <c r="E99" t="s">
        <v>407</v>
      </c>
      <c r="F99" t="s">
        <v>18</v>
      </c>
      <c r="H99" s="2" t="s">
        <v>185</v>
      </c>
      <c r="I99">
        <v>2016</v>
      </c>
      <c r="J99" t="s">
        <v>15</v>
      </c>
      <c r="K99" t="s">
        <v>114</v>
      </c>
    </row>
    <row r="100" spans="1:11" ht="45">
      <c r="A100" t="str">
        <f t="shared" si="2"/>
        <v>2017-10-17</v>
      </c>
      <c r="B100" t="str">
        <f>"1515"</f>
        <v>1515</v>
      </c>
      <c r="C100" t="s">
        <v>123</v>
      </c>
      <c r="E100" t="s">
        <v>407</v>
      </c>
      <c r="F100" t="s">
        <v>18</v>
      </c>
      <c r="H100" s="2" t="s">
        <v>124</v>
      </c>
      <c r="I100">
        <v>0</v>
      </c>
      <c r="J100" t="s">
        <v>21</v>
      </c>
      <c r="K100" t="s">
        <v>22</v>
      </c>
    </row>
    <row r="101" spans="1:11" ht="45">
      <c r="A101" t="str">
        <f t="shared" si="2"/>
        <v>2017-10-17</v>
      </c>
      <c r="B101" t="str">
        <f>"1530"</f>
        <v>1530</v>
      </c>
      <c r="C101" t="s">
        <v>125</v>
      </c>
      <c r="E101" t="s">
        <v>407</v>
      </c>
      <c r="F101" t="s">
        <v>18</v>
      </c>
      <c r="H101" s="2" t="s">
        <v>126</v>
      </c>
      <c r="I101">
        <v>0</v>
      </c>
      <c r="J101" t="s">
        <v>127</v>
      </c>
      <c r="K101" t="s">
        <v>22</v>
      </c>
    </row>
    <row r="102" spans="1:11" ht="45">
      <c r="A102" t="str">
        <f t="shared" si="2"/>
        <v>2017-10-17</v>
      </c>
      <c r="B102" t="str">
        <f>"1545"</f>
        <v>1545</v>
      </c>
      <c r="C102" t="s">
        <v>125</v>
      </c>
      <c r="E102" t="s">
        <v>407</v>
      </c>
      <c r="F102" t="s">
        <v>18</v>
      </c>
      <c r="H102" s="2" t="s">
        <v>126</v>
      </c>
      <c r="I102">
        <v>0</v>
      </c>
      <c r="J102" t="s">
        <v>127</v>
      </c>
      <c r="K102" t="s">
        <v>22</v>
      </c>
    </row>
    <row r="103" spans="1:11" ht="45">
      <c r="A103" t="str">
        <f t="shared" si="2"/>
        <v>2017-10-17</v>
      </c>
      <c r="B103" t="str">
        <f>"1600"</f>
        <v>1600</v>
      </c>
      <c r="C103" t="s">
        <v>128</v>
      </c>
      <c r="D103" s="1" t="s">
        <v>187</v>
      </c>
      <c r="E103" t="s">
        <v>407</v>
      </c>
      <c r="F103" t="s">
        <v>11</v>
      </c>
      <c r="H103" s="2" t="s">
        <v>129</v>
      </c>
      <c r="I103">
        <v>1982</v>
      </c>
      <c r="J103" t="s">
        <v>130</v>
      </c>
      <c r="K103" t="s">
        <v>131</v>
      </c>
    </row>
    <row r="104" spans="1:11" ht="45">
      <c r="A104" t="str">
        <f t="shared" si="2"/>
        <v>2017-10-17</v>
      </c>
      <c r="B104" t="str">
        <f>"1630"</f>
        <v>1630</v>
      </c>
      <c r="C104" t="s">
        <v>132</v>
      </c>
      <c r="E104" t="s">
        <v>407</v>
      </c>
      <c r="F104" t="s">
        <v>11</v>
      </c>
      <c r="H104" s="2" t="s">
        <v>133</v>
      </c>
      <c r="I104">
        <v>2014</v>
      </c>
      <c r="J104" t="s">
        <v>21</v>
      </c>
      <c r="K104" t="s">
        <v>134</v>
      </c>
    </row>
    <row r="105" spans="1:11" ht="60">
      <c r="A105" t="str">
        <f t="shared" si="2"/>
        <v>2017-10-17</v>
      </c>
      <c r="B105" t="str">
        <f>"1700"</f>
        <v>1700</v>
      </c>
      <c r="C105" t="s">
        <v>76</v>
      </c>
      <c r="D105" s="1" t="s">
        <v>189</v>
      </c>
      <c r="E105" t="s">
        <v>407</v>
      </c>
      <c r="F105" t="s">
        <v>18</v>
      </c>
      <c r="H105" s="2" t="s">
        <v>188</v>
      </c>
      <c r="I105">
        <v>2013</v>
      </c>
      <c r="J105" t="s">
        <v>15</v>
      </c>
      <c r="K105" t="s">
        <v>36</v>
      </c>
    </row>
    <row r="106" spans="1:11" ht="45">
      <c r="A106" t="str">
        <f t="shared" si="2"/>
        <v>2017-10-17</v>
      </c>
      <c r="B106" t="str">
        <f>"1730"</f>
        <v>1730</v>
      </c>
      <c r="C106" t="s">
        <v>135</v>
      </c>
      <c r="D106" s="1" t="s">
        <v>191</v>
      </c>
      <c r="E106" t="s">
        <v>407</v>
      </c>
      <c r="F106" t="s">
        <v>18</v>
      </c>
      <c r="H106" s="2" t="s">
        <v>190</v>
      </c>
      <c r="I106">
        <v>2015</v>
      </c>
      <c r="J106" t="s">
        <v>15</v>
      </c>
      <c r="K106" t="s">
        <v>50</v>
      </c>
    </row>
    <row r="107" spans="1:11" ht="45">
      <c r="A107" t="str">
        <f t="shared" si="2"/>
        <v>2017-10-17</v>
      </c>
      <c r="B107" t="str">
        <f>"1800"</f>
        <v>1800</v>
      </c>
      <c r="C107" t="s">
        <v>192</v>
      </c>
      <c r="D107" s="1" t="s">
        <v>195</v>
      </c>
      <c r="E107" t="s">
        <v>407</v>
      </c>
      <c r="F107" t="s">
        <v>18</v>
      </c>
      <c r="G107" t="s">
        <v>193</v>
      </c>
      <c r="H107" s="2" t="s">
        <v>194</v>
      </c>
      <c r="I107">
        <v>2013</v>
      </c>
      <c r="J107" t="s">
        <v>15</v>
      </c>
      <c r="K107" t="s">
        <v>24</v>
      </c>
    </row>
    <row r="108" spans="1:11" ht="45">
      <c r="A108" t="str">
        <f t="shared" si="2"/>
        <v>2017-10-17</v>
      </c>
      <c r="B108" t="str">
        <f>"1815"</f>
        <v>1815</v>
      </c>
      <c r="C108" t="s">
        <v>192</v>
      </c>
      <c r="D108" s="1" t="s">
        <v>197</v>
      </c>
      <c r="E108" t="s">
        <v>407</v>
      </c>
      <c r="F108" t="s">
        <v>18</v>
      </c>
      <c r="G108" t="s">
        <v>193</v>
      </c>
      <c r="H108" s="2" t="s">
        <v>196</v>
      </c>
      <c r="I108">
        <v>2013</v>
      </c>
      <c r="J108" t="s">
        <v>15</v>
      </c>
      <c r="K108" t="s">
        <v>24</v>
      </c>
    </row>
    <row r="109" spans="1:11" ht="30">
      <c r="A109" t="str">
        <f t="shared" si="2"/>
        <v>2017-10-17</v>
      </c>
      <c r="B109" t="str">
        <f>"1830"</f>
        <v>1830</v>
      </c>
      <c r="C109" t="s">
        <v>56</v>
      </c>
      <c r="D109" s="1" t="s">
        <v>392</v>
      </c>
      <c r="E109" t="s">
        <v>407</v>
      </c>
      <c r="F109" t="s">
        <v>18</v>
      </c>
      <c r="H109" s="2" t="s">
        <v>57</v>
      </c>
      <c r="I109">
        <v>2011</v>
      </c>
      <c r="J109" t="s">
        <v>21</v>
      </c>
      <c r="K109" t="s">
        <v>40</v>
      </c>
    </row>
    <row r="110" spans="1:11" ht="45">
      <c r="A110" t="str">
        <f t="shared" si="2"/>
        <v>2017-10-17</v>
      </c>
      <c r="B110" t="str">
        <f>"1900"</f>
        <v>1900</v>
      </c>
      <c r="C110" t="s">
        <v>147</v>
      </c>
      <c r="D110" s="1" t="s">
        <v>391</v>
      </c>
      <c r="H110" s="2" t="s">
        <v>198</v>
      </c>
      <c r="I110">
        <v>0</v>
      </c>
      <c r="J110" t="s">
        <v>15</v>
      </c>
      <c r="K110" t="s">
        <v>199</v>
      </c>
    </row>
    <row r="111" spans="1:11" ht="30">
      <c r="A111" t="str">
        <f t="shared" si="2"/>
        <v>2017-10-17</v>
      </c>
      <c r="B111" t="str">
        <f>"1920"</f>
        <v>1920</v>
      </c>
      <c r="C111" t="s">
        <v>150</v>
      </c>
      <c r="D111" s="1" t="s">
        <v>201</v>
      </c>
      <c r="E111" t="s">
        <v>407</v>
      </c>
      <c r="F111" t="s">
        <v>18</v>
      </c>
      <c r="H111" s="2" t="s">
        <v>200</v>
      </c>
      <c r="I111">
        <v>0</v>
      </c>
      <c r="J111" t="s">
        <v>15</v>
      </c>
      <c r="K111" t="s">
        <v>202</v>
      </c>
    </row>
    <row r="112" spans="1:11" ht="45">
      <c r="A112" t="str">
        <f t="shared" si="2"/>
        <v>2017-10-17</v>
      </c>
      <c r="B112" t="str">
        <f>"1925"</f>
        <v>1925</v>
      </c>
      <c r="C112" t="s">
        <v>154</v>
      </c>
      <c r="F112" t="s">
        <v>52</v>
      </c>
      <c r="H112" s="2" t="s">
        <v>155</v>
      </c>
      <c r="I112">
        <v>2017</v>
      </c>
      <c r="J112" t="s">
        <v>15</v>
      </c>
      <c r="K112" t="s">
        <v>156</v>
      </c>
    </row>
    <row r="113" spans="1:11" ht="45">
      <c r="A113" t="str">
        <f t="shared" si="2"/>
        <v>2017-10-17</v>
      </c>
      <c r="B113" t="str">
        <f>"1930"</f>
        <v>1930</v>
      </c>
      <c r="C113" t="s">
        <v>203</v>
      </c>
      <c r="D113" s="1" t="s">
        <v>204</v>
      </c>
      <c r="H113" s="2" t="s">
        <v>404</v>
      </c>
      <c r="I113">
        <v>2016</v>
      </c>
      <c r="J113" t="s">
        <v>15</v>
      </c>
      <c r="K113" t="s">
        <v>55</v>
      </c>
    </row>
    <row r="114" spans="1:11" ht="60" customHeight="1">
      <c r="A114" t="str">
        <f t="shared" si="2"/>
        <v>2017-10-17</v>
      </c>
      <c r="B114" t="str">
        <f>"2000"</f>
        <v>2000</v>
      </c>
      <c r="C114" t="s">
        <v>62</v>
      </c>
      <c r="D114" s="1" t="s">
        <v>206</v>
      </c>
      <c r="H114" s="2" t="s">
        <v>205</v>
      </c>
      <c r="I114">
        <v>0</v>
      </c>
      <c r="J114" t="s">
        <v>15</v>
      </c>
      <c r="K114" t="s">
        <v>55</v>
      </c>
    </row>
    <row r="115" spans="1:11" ht="46.5" customHeight="1">
      <c r="A115" t="str">
        <f t="shared" si="2"/>
        <v>2017-10-17</v>
      </c>
      <c r="B115" t="str">
        <f>"2030"</f>
        <v>2030</v>
      </c>
      <c r="C115" t="s">
        <v>65</v>
      </c>
      <c r="F115" t="s">
        <v>18</v>
      </c>
      <c r="H115" s="1" t="s">
        <v>207</v>
      </c>
      <c r="I115">
        <v>2008</v>
      </c>
      <c r="J115" t="s">
        <v>15</v>
      </c>
      <c r="K115" t="s">
        <v>55</v>
      </c>
    </row>
    <row r="116" spans="1:11" ht="45">
      <c r="A116" t="str">
        <f t="shared" si="2"/>
        <v>2017-10-17</v>
      </c>
      <c r="B116" t="str">
        <f>"2100"</f>
        <v>2100</v>
      </c>
      <c r="C116" t="s">
        <v>161</v>
      </c>
      <c r="F116" t="s">
        <v>52</v>
      </c>
      <c r="H116" s="2" t="s">
        <v>162</v>
      </c>
      <c r="I116">
        <v>2017</v>
      </c>
      <c r="J116" t="s">
        <v>15</v>
      </c>
      <c r="K116" t="s">
        <v>50</v>
      </c>
    </row>
    <row r="117" spans="1:11" ht="30">
      <c r="A117" t="str">
        <f t="shared" si="2"/>
        <v>2017-10-17</v>
      </c>
      <c r="B117" t="str">
        <f>"2130"</f>
        <v>2130</v>
      </c>
      <c r="C117" t="s">
        <v>387</v>
      </c>
      <c r="D117" s="1" t="s">
        <v>393</v>
      </c>
      <c r="F117" t="s">
        <v>52</v>
      </c>
      <c r="H117" s="2" t="s">
        <v>73</v>
      </c>
      <c r="I117">
        <v>2017</v>
      </c>
      <c r="J117" t="s">
        <v>15</v>
      </c>
      <c r="K117" t="s">
        <v>75</v>
      </c>
    </row>
    <row r="118" spans="1:11" ht="45">
      <c r="A118" t="str">
        <f t="shared" si="2"/>
        <v>2017-10-17</v>
      </c>
      <c r="B118" t="str">
        <f>"2230"</f>
        <v>2230</v>
      </c>
      <c r="C118" t="s">
        <v>208</v>
      </c>
      <c r="D118" s="1" t="s">
        <v>211</v>
      </c>
      <c r="E118" t="s">
        <v>407</v>
      </c>
      <c r="F118" t="s">
        <v>92</v>
      </c>
      <c r="G118" t="s">
        <v>209</v>
      </c>
      <c r="H118" s="2" t="s">
        <v>210</v>
      </c>
      <c r="I118">
        <v>0</v>
      </c>
      <c r="J118" t="s">
        <v>15</v>
      </c>
      <c r="K118" t="s">
        <v>212</v>
      </c>
    </row>
    <row r="119" spans="1:11" ht="30">
      <c r="A119" t="str">
        <f t="shared" si="2"/>
        <v>2017-10-17</v>
      </c>
      <c r="B119" t="str">
        <f>"2330"</f>
        <v>2330</v>
      </c>
      <c r="C119" t="s">
        <v>213</v>
      </c>
      <c r="E119" t="s">
        <v>407</v>
      </c>
      <c r="F119" t="s">
        <v>11</v>
      </c>
      <c r="H119" s="2" t="s">
        <v>214</v>
      </c>
      <c r="I119">
        <v>2013</v>
      </c>
      <c r="J119" t="s">
        <v>15</v>
      </c>
      <c r="K119" t="s">
        <v>50</v>
      </c>
    </row>
    <row r="120" spans="1:11" ht="30">
      <c r="A120" t="str">
        <f aca="true" t="shared" si="3" ref="A120:A163">"2017-10-18"</f>
        <v>2017-10-18</v>
      </c>
      <c r="B120" t="str">
        <f>"0000"</f>
        <v>0000</v>
      </c>
      <c r="C120" t="s">
        <v>10</v>
      </c>
      <c r="E120" t="s">
        <v>407</v>
      </c>
      <c r="F120" t="s">
        <v>11</v>
      </c>
      <c r="G120" t="s">
        <v>12</v>
      </c>
      <c r="H120" s="2" t="s">
        <v>13</v>
      </c>
      <c r="I120">
        <v>2012</v>
      </c>
      <c r="J120" t="s">
        <v>15</v>
      </c>
      <c r="K120" t="s">
        <v>75</v>
      </c>
    </row>
    <row r="121" spans="1:11" ht="30">
      <c r="A121" t="str">
        <f t="shared" si="3"/>
        <v>2017-10-18</v>
      </c>
      <c r="B121" t="str">
        <f>"0100"</f>
        <v>0100</v>
      </c>
      <c r="C121" t="s">
        <v>10</v>
      </c>
      <c r="E121" t="s">
        <v>407</v>
      </c>
      <c r="F121" t="s">
        <v>11</v>
      </c>
      <c r="G121" t="s">
        <v>12</v>
      </c>
      <c r="H121" s="2" t="s">
        <v>13</v>
      </c>
      <c r="I121">
        <v>2012</v>
      </c>
      <c r="J121" t="s">
        <v>15</v>
      </c>
      <c r="K121" t="s">
        <v>75</v>
      </c>
    </row>
    <row r="122" spans="1:11" ht="30">
      <c r="A122" t="str">
        <f t="shared" si="3"/>
        <v>2017-10-18</v>
      </c>
      <c r="B122" t="str">
        <f>"0200"</f>
        <v>0200</v>
      </c>
      <c r="C122" t="s">
        <v>10</v>
      </c>
      <c r="E122" t="s">
        <v>407</v>
      </c>
      <c r="F122" t="s">
        <v>11</v>
      </c>
      <c r="G122" t="s">
        <v>12</v>
      </c>
      <c r="H122" s="2" t="s">
        <v>13</v>
      </c>
      <c r="I122">
        <v>2012</v>
      </c>
      <c r="J122" t="s">
        <v>15</v>
      </c>
      <c r="K122" t="s">
        <v>75</v>
      </c>
    </row>
    <row r="123" spans="1:11" ht="30">
      <c r="A123" t="str">
        <f t="shared" si="3"/>
        <v>2017-10-18</v>
      </c>
      <c r="B123" t="str">
        <f>"0300"</f>
        <v>0300</v>
      </c>
      <c r="C123" t="s">
        <v>10</v>
      </c>
      <c r="E123" t="s">
        <v>407</v>
      </c>
      <c r="F123" t="s">
        <v>11</v>
      </c>
      <c r="G123" t="s">
        <v>12</v>
      </c>
      <c r="H123" s="2" t="s">
        <v>13</v>
      </c>
      <c r="I123">
        <v>2012</v>
      </c>
      <c r="J123" t="s">
        <v>15</v>
      </c>
      <c r="K123" t="s">
        <v>75</v>
      </c>
    </row>
    <row r="124" spans="1:11" ht="30">
      <c r="A124" t="str">
        <f t="shared" si="3"/>
        <v>2017-10-18</v>
      </c>
      <c r="B124" t="str">
        <f>"0400"</f>
        <v>0400</v>
      </c>
      <c r="C124" t="s">
        <v>10</v>
      </c>
      <c r="E124" t="s">
        <v>407</v>
      </c>
      <c r="F124" t="s">
        <v>11</v>
      </c>
      <c r="G124" t="s">
        <v>12</v>
      </c>
      <c r="H124" s="2" t="s">
        <v>13</v>
      </c>
      <c r="I124">
        <v>2012</v>
      </c>
      <c r="J124" t="s">
        <v>15</v>
      </c>
      <c r="K124" t="s">
        <v>75</v>
      </c>
    </row>
    <row r="125" spans="1:11" ht="30">
      <c r="A125" t="str">
        <f t="shared" si="3"/>
        <v>2017-10-18</v>
      </c>
      <c r="B125" t="str">
        <f>"0500"</f>
        <v>0500</v>
      </c>
      <c r="C125" t="s">
        <v>10</v>
      </c>
      <c r="E125" t="s">
        <v>407</v>
      </c>
      <c r="F125" t="s">
        <v>11</v>
      </c>
      <c r="G125" t="s">
        <v>12</v>
      </c>
      <c r="H125" s="2" t="s">
        <v>13</v>
      </c>
      <c r="I125">
        <v>2012</v>
      </c>
      <c r="J125" t="s">
        <v>15</v>
      </c>
      <c r="K125" t="s">
        <v>16</v>
      </c>
    </row>
    <row r="126" spans="1:11" ht="45">
      <c r="A126" t="str">
        <f t="shared" si="3"/>
        <v>2017-10-18</v>
      </c>
      <c r="B126" t="str">
        <f>"0600"</f>
        <v>0600</v>
      </c>
      <c r="C126" t="s">
        <v>33</v>
      </c>
      <c r="D126" s="1" t="s">
        <v>216</v>
      </c>
      <c r="E126" t="s">
        <v>407</v>
      </c>
      <c r="F126" t="s">
        <v>18</v>
      </c>
      <c r="H126" s="2" t="s">
        <v>215</v>
      </c>
      <c r="I126">
        <v>2012</v>
      </c>
      <c r="J126" t="s">
        <v>15</v>
      </c>
      <c r="K126" t="s">
        <v>32</v>
      </c>
    </row>
    <row r="127" spans="1:11" ht="45">
      <c r="A127" t="str">
        <f t="shared" si="3"/>
        <v>2017-10-18</v>
      </c>
      <c r="B127" t="str">
        <f>"0630"</f>
        <v>0630</v>
      </c>
      <c r="C127" t="s">
        <v>29</v>
      </c>
      <c r="D127" s="1" t="s">
        <v>217</v>
      </c>
      <c r="E127" t="s">
        <v>407</v>
      </c>
      <c r="F127" t="s">
        <v>18</v>
      </c>
      <c r="H127" s="2" t="s">
        <v>30</v>
      </c>
      <c r="I127">
        <v>2005</v>
      </c>
      <c r="J127" t="s">
        <v>21</v>
      </c>
      <c r="K127" t="s">
        <v>32</v>
      </c>
    </row>
    <row r="128" spans="1:11" ht="45">
      <c r="A128" t="str">
        <f t="shared" si="3"/>
        <v>2017-10-18</v>
      </c>
      <c r="B128" t="str">
        <f>"0700"</f>
        <v>0700</v>
      </c>
      <c r="C128" t="s">
        <v>41</v>
      </c>
      <c r="D128" s="1" t="s">
        <v>218</v>
      </c>
      <c r="E128" t="s">
        <v>407</v>
      </c>
      <c r="F128" t="s">
        <v>18</v>
      </c>
      <c r="H128" s="2" t="s">
        <v>42</v>
      </c>
      <c r="I128">
        <v>2009</v>
      </c>
      <c r="J128" t="s">
        <v>43</v>
      </c>
      <c r="K128" t="s">
        <v>44</v>
      </c>
    </row>
    <row r="129" spans="1:11" ht="45">
      <c r="A129" t="str">
        <f t="shared" si="3"/>
        <v>2017-10-18</v>
      </c>
      <c r="B129" t="str">
        <f>"0715"</f>
        <v>0715</v>
      </c>
      <c r="C129" t="s">
        <v>41</v>
      </c>
      <c r="D129" s="1" t="s">
        <v>219</v>
      </c>
      <c r="E129" t="s">
        <v>407</v>
      </c>
      <c r="F129" t="s">
        <v>18</v>
      </c>
      <c r="H129" s="2" t="s">
        <v>42</v>
      </c>
      <c r="I129">
        <v>2009</v>
      </c>
      <c r="J129" t="s">
        <v>43</v>
      </c>
      <c r="K129" t="s">
        <v>44</v>
      </c>
    </row>
    <row r="130" spans="1:11" ht="30">
      <c r="A130" t="str">
        <f t="shared" si="3"/>
        <v>2017-10-18</v>
      </c>
      <c r="B130" t="str">
        <f>"0730"</f>
        <v>0730</v>
      </c>
      <c r="C130" t="s">
        <v>33</v>
      </c>
      <c r="D130" s="1" t="s">
        <v>221</v>
      </c>
      <c r="E130" t="s">
        <v>407</v>
      </c>
      <c r="F130" t="s">
        <v>18</v>
      </c>
      <c r="H130" s="2" t="s">
        <v>220</v>
      </c>
      <c r="I130">
        <v>2012</v>
      </c>
      <c r="J130" t="s">
        <v>15</v>
      </c>
      <c r="K130" t="s">
        <v>36</v>
      </c>
    </row>
    <row r="131" spans="1:11" ht="34.5" customHeight="1">
      <c r="A131" t="str">
        <f t="shared" si="3"/>
        <v>2017-10-18</v>
      </c>
      <c r="B131" t="str">
        <f>"0800"</f>
        <v>0800</v>
      </c>
      <c r="C131" t="s">
        <v>45</v>
      </c>
      <c r="E131" t="s">
        <v>407</v>
      </c>
      <c r="F131" t="s">
        <v>18</v>
      </c>
      <c r="H131" s="2" t="s">
        <v>46</v>
      </c>
      <c r="I131">
        <v>2007</v>
      </c>
      <c r="J131" t="s">
        <v>15</v>
      </c>
      <c r="K131" t="s">
        <v>32</v>
      </c>
    </row>
    <row r="132" spans="1:11" ht="45">
      <c r="A132" t="str">
        <f t="shared" si="3"/>
        <v>2017-10-18</v>
      </c>
      <c r="B132" t="str">
        <f>"0830"</f>
        <v>0830</v>
      </c>
      <c r="C132" t="s">
        <v>29</v>
      </c>
      <c r="D132" s="1" t="s">
        <v>222</v>
      </c>
      <c r="E132" t="s">
        <v>407</v>
      </c>
      <c r="F132" t="s">
        <v>18</v>
      </c>
      <c r="H132" s="2" t="s">
        <v>30</v>
      </c>
      <c r="I132">
        <v>2005</v>
      </c>
      <c r="J132" t="s">
        <v>21</v>
      </c>
      <c r="K132" t="s">
        <v>32</v>
      </c>
    </row>
    <row r="133" spans="1:11" ht="45">
      <c r="A133" t="str">
        <f t="shared" si="3"/>
        <v>2017-10-18</v>
      </c>
      <c r="B133" t="str">
        <f>"0900"</f>
        <v>0900</v>
      </c>
      <c r="C133" t="s">
        <v>108</v>
      </c>
      <c r="E133" t="s">
        <v>407</v>
      </c>
      <c r="F133" t="s">
        <v>18</v>
      </c>
      <c r="H133" s="2" t="s">
        <v>109</v>
      </c>
      <c r="I133">
        <v>2013</v>
      </c>
      <c r="J133" t="s">
        <v>15</v>
      </c>
      <c r="K133" t="s">
        <v>110</v>
      </c>
    </row>
    <row r="134" spans="1:11" ht="45">
      <c r="A134" t="str">
        <f t="shared" si="3"/>
        <v>2017-10-18</v>
      </c>
      <c r="B134" t="str">
        <f>"0915"</f>
        <v>0915</v>
      </c>
      <c r="C134" t="s">
        <v>111</v>
      </c>
      <c r="D134" s="1" t="s">
        <v>186</v>
      </c>
      <c r="E134" t="s">
        <v>407</v>
      </c>
      <c r="F134" t="s">
        <v>18</v>
      </c>
      <c r="H134" s="2" t="s">
        <v>185</v>
      </c>
      <c r="I134">
        <v>2016</v>
      </c>
      <c r="J134" t="s">
        <v>15</v>
      </c>
      <c r="K134" t="s">
        <v>114</v>
      </c>
    </row>
    <row r="135" spans="1:11" ht="50.25" customHeight="1">
      <c r="A135" t="str">
        <f t="shared" si="3"/>
        <v>2017-10-18</v>
      </c>
      <c r="B135" t="str">
        <f>"0930"</f>
        <v>0930</v>
      </c>
      <c r="C135" t="s">
        <v>47</v>
      </c>
      <c r="D135" s="1" t="s">
        <v>224</v>
      </c>
      <c r="E135" t="s">
        <v>407</v>
      </c>
      <c r="F135" t="s">
        <v>18</v>
      </c>
      <c r="H135" s="2" t="s">
        <v>223</v>
      </c>
      <c r="I135">
        <v>0</v>
      </c>
      <c r="J135" t="s">
        <v>15</v>
      </c>
      <c r="K135" t="s">
        <v>55</v>
      </c>
    </row>
    <row r="136" spans="1:11" ht="45">
      <c r="A136" t="str">
        <f t="shared" si="3"/>
        <v>2017-10-18</v>
      </c>
      <c r="B136" t="str">
        <f>"1000"</f>
        <v>1000</v>
      </c>
      <c r="C136" t="s">
        <v>161</v>
      </c>
      <c r="E136" t="s">
        <v>407</v>
      </c>
      <c r="F136" t="s">
        <v>52</v>
      </c>
      <c r="H136" s="2" t="s">
        <v>162</v>
      </c>
      <c r="I136">
        <v>2017</v>
      </c>
      <c r="J136" t="s">
        <v>15</v>
      </c>
      <c r="K136" t="s">
        <v>50</v>
      </c>
    </row>
    <row r="137" spans="1:11" ht="30">
      <c r="A137" t="str">
        <f t="shared" si="3"/>
        <v>2017-10-18</v>
      </c>
      <c r="B137" t="str">
        <f>"1030"</f>
        <v>1030</v>
      </c>
      <c r="C137" t="s">
        <v>56</v>
      </c>
      <c r="D137" s="1" t="s">
        <v>392</v>
      </c>
      <c r="E137" t="s">
        <v>407</v>
      </c>
      <c r="F137" t="s">
        <v>18</v>
      </c>
      <c r="H137" s="2" t="s">
        <v>57</v>
      </c>
      <c r="I137">
        <v>2011</v>
      </c>
      <c r="J137" t="s">
        <v>21</v>
      </c>
      <c r="K137" t="s">
        <v>40</v>
      </c>
    </row>
    <row r="138" spans="1:11" ht="45">
      <c r="A138" t="str">
        <f t="shared" si="3"/>
        <v>2017-10-18</v>
      </c>
      <c r="B138" t="str">
        <f>"1100"</f>
        <v>1100</v>
      </c>
      <c r="C138" t="s">
        <v>62</v>
      </c>
      <c r="D138" s="1" t="s">
        <v>206</v>
      </c>
      <c r="E138" t="s">
        <v>407</v>
      </c>
      <c r="H138" s="2" t="s">
        <v>205</v>
      </c>
      <c r="I138">
        <v>0</v>
      </c>
      <c r="J138" t="s">
        <v>15</v>
      </c>
      <c r="K138" t="s">
        <v>55</v>
      </c>
    </row>
    <row r="139" spans="1:11" ht="48" customHeight="1">
      <c r="A139" t="str">
        <f t="shared" si="3"/>
        <v>2017-10-18</v>
      </c>
      <c r="B139" t="str">
        <f>"1130"</f>
        <v>1130</v>
      </c>
      <c r="C139" t="s">
        <v>65</v>
      </c>
      <c r="E139" t="s">
        <v>407</v>
      </c>
      <c r="F139" t="s">
        <v>18</v>
      </c>
      <c r="H139" s="1" t="s">
        <v>207</v>
      </c>
      <c r="I139">
        <v>2008</v>
      </c>
      <c r="J139" t="s">
        <v>15</v>
      </c>
      <c r="K139" t="s">
        <v>55</v>
      </c>
    </row>
    <row r="140" spans="1:11" ht="30">
      <c r="A140" t="str">
        <f t="shared" si="3"/>
        <v>2017-10-18</v>
      </c>
      <c r="B140" t="str">
        <f>"1200"</f>
        <v>1200</v>
      </c>
      <c r="C140" t="s">
        <v>387</v>
      </c>
      <c r="D140" s="1" t="s">
        <v>393</v>
      </c>
      <c r="E140" t="s">
        <v>407</v>
      </c>
      <c r="F140" t="s">
        <v>52</v>
      </c>
      <c r="H140" s="2" t="s">
        <v>73</v>
      </c>
      <c r="I140">
        <v>2017</v>
      </c>
      <c r="J140" t="s">
        <v>15</v>
      </c>
      <c r="K140" t="s">
        <v>75</v>
      </c>
    </row>
    <row r="141" spans="1:11" ht="30">
      <c r="A141" t="str">
        <f t="shared" si="3"/>
        <v>2017-10-18</v>
      </c>
      <c r="B141" t="str">
        <f>"1300"</f>
        <v>1300</v>
      </c>
      <c r="C141" t="s">
        <v>213</v>
      </c>
      <c r="E141" t="s">
        <v>407</v>
      </c>
      <c r="F141" t="s">
        <v>11</v>
      </c>
      <c r="H141" s="2" t="s">
        <v>214</v>
      </c>
      <c r="I141">
        <v>2013</v>
      </c>
      <c r="J141" t="s">
        <v>15</v>
      </c>
      <c r="K141" t="s">
        <v>50</v>
      </c>
    </row>
    <row r="142" spans="1:11" ht="45">
      <c r="A142" t="str">
        <f t="shared" si="3"/>
        <v>2017-10-18</v>
      </c>
      <c r="B142" t="str">
        <f>"1330"</f>
        <v>1330</v>
      </c>
      <c r="C142" t="s">
        <v>208</v>
      </c>
      <c r="D142" s="1" t="s">
        <v>211</v>
      </c>
      <c r="E142" t="s">
        <v>407</v>
      </c>
      <c r="F142" t="s">
        <v>92</v>
      </c>
      <c r="G142" t="s">
        <v>209</v>
      </c>
      <c r="H142" s="2" t="s">
        <v>210</v>
      </c>
      <c r="I142">
        <v>0</v>
      </c>
      <c r="J142" t="s">
        <v>15</v>
      </c>
      <c r="K142" t="s">
        <v>212</v>
      </c>
    </row>
    <row r="143" spans="1:11" ht="45">
      <c r="A143" t="str">
        <f t="shared" si="3"/>
        <v>2017-10-18</v>
      </c>
      <c r="B143" t="str">
        <f>"1430"</f>
        <v>1430</v>
      </c>
      <c r="C143" t="s">
        <v>192</v>
      </c>
      <c r="D143" s="1" t="s">
        <v>195</v>
      </c>
      <c r="E143" t="s">
        <v>407</v>
      </c>
      <c r="F143" t="s">
        <v>18</v>
      </c>
      <c r="G143" t="s">
        <v>193</v>
      </c>
      <c r="H143" s="2" t="s">
        <v>194</v>
      </c>
      <c r="I143">
        <v>2013</v>
      </c>
      <c r="J143" t="s">
        <v>15</v>
      </c>
      <c r="K143" t="s">
        <v>24</v>
      </c>
    </row>
    <row r="144" spans="1:11" ht="45">
      <c r="A144" t="str">
        <f t="shared" si="3"/>
        <v>2017-10-18</v>
      </c>
      <c r="B144" t="str">
        <f>"1445"</f>
        <v>1445</v>
      </c>
      <c r="C144" t="s">
        <v>192</v>
      </c>
      <c r="D144" s="1" t="s">
        <v>197</v>
      </c>
      <c r="E144" t="s">
        <v>407</v>
      </c>
      <c r="F144" t="s">
        <v>18</v>
      </c>
      <c r="G144" t="s">
        <v>193</v>
      </c>
      <c r="H144" s="2" t="s">
        <v>196</v>
      </c>
      <c r="I144">
        <v>2013</v>
      </c>
      <c r="J144" t="s">
        <v>15</v>
      </c>
      <c r="K144" t="s">
        <v>24</v>
      </c>
    </row>
    <row r="145" spans="1:11" ht="45">
      <c r="A145" t="str">
        <f t="shared" si="3"/>
        <v>2017-10-18</v>
      </c>
      <c r="B145" t="str">
        <f>"1500"</f>
        <v>1500</v>
      </c>
      <c r="C145" t="s">
        <v>111</v>
      </c>
      <c r="D145" s="1" t="s">
        <v>226</v>
      </c>
      <c r="E145" t="s">
        <v>407</v>
      </c>
      <c r="F145" t="s">
        <v>18</v>
      </c>
      <c r="H145" s="2" t="s">
        <v>225</v>
      </c>
      <c r="I145">
        <v>2016</v>
      </c>
      <c r="J145" t="s">
        <v>15</v>
      </c>
      <c r="K145" t="s">
        <v>227</v>
      </c>
    </row>
    <row r="146" spans="1:11" ht="45">
      <c r="A146" t="str">
        <f t="shared" si="3"/>
        <v>2017-10-18</v>
      </c>
      <c r="B146" t="str">
        <f>"1515"</f>
        <v>1515</v>
      </c>
      <c r="C146" t="s">
        <v>123</v>
      </c>
      <c r="E146" t="s">
        <v>407</v>
      </c>
      <c r="F146" t="s">
        <v>18</v>
      </c>
      <c r="H146" s="2" t="s">
        <v>124</v>
      </c>
      <c r="I146">
        <v>0</v>
      </c>
      <c r="J146" t="s">
        <v>21</v>
      </c>
      <c r="K146" t="s">
        <v>22</v>
      </c>
    </row>
    <row r="147" spans="1:11" ht="45">
      <c r="A147" t="str">
        <f t="shared" si="3"/>
        <v>2017-10-18</v>
      </c>
      <c r="B147" t="str">
        <f>"1530"</f>
        <v>1530</v>
      </c>
      <c r="C147" t="s">
        <v>125</v>
      </c>
      <c r="E147" t="s">
        <v>407</v>
      </c>
      <c r="F147" t="s">
        <v>18</v>
      </c>
      <c r="H147" s="2" t="s">
        <v>126</v>
      </c>
      <c r="I147">
        <v>0</v>
      </c>
      <c r="J147" t="s">
        <v>127</v>
      </c>
      <c r="K147" t="s">
        <v>22</v>
      </c>
    </row>
    <row r="148" spans="1:11" ht="45">
      <c r="A148" t="str">
        <f t="shared" si="3"/>
        <v>2017-10-18</v>
      </c>
      <c r="B148" t="str">
        <f>"1545"</f>
        <v>1545</v>
      </c>
      <c r="C148" t="s">
        <v>125</v>
      </c>
      <c r="E148" t="s">
        <v>407</v>
      </c>
      <c r="F148" t="s">
        <v>18</v>
      </c>
      <c r="H148" s="2" t="s">
        <v>126</v>
      </c>
      <c r="I148">
        <v>0</v>
      </c>
      <c r="J148" t="s">
        <v>127</v>
      </c>
      <c r="K148" t="s">
        <v>22</v>
      </c>
    </row>
    <row r="149" spans="1:11" ht="45">
      <c r="A149" t="str">
        <f t="shared" si="3"/>
        <v>2017-10-18</v>
      </c>
      <c r="B149" t="str">
        <f>"1600"</f>
        <v>1600</v>
      </c>
      <c r="C149" t="s">
        <v>128</v>
      </c>
      <c r="D149" s="1" t="s">
        <v>394</v>
      </c>
      <c r="E149" t="s">
        <v>407</v>
      </c>
      <c r="F149" t="s">
        <v>11</v>
      </c>
      <c r="H149" s="2" t="s">
        <v>129</v>
      </c>
      <c r="I149">
        <v>1982</v>
      </c>
      <c r="J149" t="s">
        <v>130</v>
      </c>
      <c r="K149" t="s">
        <v>131</v>
      </c>
    </row>
    <row r="150" spans="1:11" ht="45">
      <c r="A150" t="str">
        <f t="shared" si="3"/>
        <v>2017-10-18</v>
      </c>
      <c r="B150" t="str">
        <f>"1630"</f>
        <v>1630</v>
      </c>
      <c r="C150" t="s">
        <v>132</v>
      </c>
      <c r="E150" t="s">
        <v>407</v>
      </c>
      <c r="F150" t="s">
        <v>11</v>
      </c>
      <c r="H150" s="2" t="s">
        <v>133</v>
      </c>
      <c r="I150">
        <v>2014</v>
      </c>
      <c r="J150" t="s">
        <v>21</v>
      </c>
      <c r="K150" t="s">
        <v>134</v>
      </c>
    </row>
    <row r="151" spans="1:11" ht="45">
      <c r="A151" t="str">
        <f t="shared" si="3"/>
        <v>2017-10-18</v>
      </c>
      <c r="B151" t="str">
        <f>"1700"</f>
        <v>1700</v>
      </c>
      <c r="C151" t="s">
        <v>76</v>
      </c>
      <c r="D151" s="1" t="s">
        <v>229</v>
      </c>
      <c r="E151" t="s">
        <v>407</v>
      </c>
      <c r="F151" t="s">
        <v>18</v>
      </c>
      <c r="H151" s="2" t="s">
        <v>228</v>
      </c>
      <c r="I151">
        <v>2013</v>
      </c>
      <c r="J151" t="s">
        <v>15</v>
      </c>
      <c r="K151" t="s">
        <v>36</v>
      </c>
    </row>
    <row r="152" spans="1:11" ht="45">
      <c r="A152" t="str">
        <f t="shared" si="3"/>
        <v>2017-10-18</v>
      </c>
      <c r="B152" t="str">
        <f>"1730"</f>
        <v>1730</v>
      </c>
      <c r="C152" t="s">
        <v>135</v>
      </c>
      <c r="D152" s="1" t="s">
        <v>231</v>
      </c>
      <c r="E152" t="s">
        <v>407</v>
      </c>
      <c r="F152" t="s">
        <v>18</v>
      </c>
      <c r="H152" s="2" t="s">
        <v>230</v>
      </c>
      <c r="I152">
        <v>2015</v>
      </c>
      <c r="J152" t="s">
        <v>15</v>
      </c>
      <c r="K152" t="s">
        <v>50</v>
      </c>
    </row>
    <row r="153" spans="1:11" ht="45">
      <c r="A153" t="str">
        <f t="shared" si="3"/>
        <v>2017-10-18</v>
      </c>
      <c r="B153" t="str">
        <f>"1800"</f>
        <v>1800</v>
      </c>
      <c r="C153" t="s">
        <v>232</v>
      </c>
      <c r="D153" s="1" t="s">
        <v>234</v>
      </c>
      <c r="E153" t="s">
        <v>407</v>
      </c>
      <c r="F153" t="s">
        <v>18</v>
      </c>
      <c r="H153" s="2" t="s">
        <v>233</v>
      </c>
      <c r="I153">
        <v>2013</v>
      </c>
      <c r="J153" t="s">
        <v>15</v>
      </c>
      <c r="K153" t="s">
        <v>24</v>
      </c>
    </row>
    <row r="154" spans="1:11" ht="30">
      <c r="A154" t="str">
        <f t="shared" si="3"/>
        <v>2017-10-18</v>
      </c>
      <c r="B154" t="str">
        <f>"1815"</f>
        <v>1815</v>
      </c>
      <c r="C154" t="s">
        <v>232</v>
      </c>
      <c r="D154" s="1" t="s">
        <v>236</v>
      </c>
      <c r="E154" t="s">
        <v>407</v>
      </c>
      <c r="F154" t="s">
        <v>18</v>
      </c>
      <c r="H154" s="2" t="s">
        <v>235</v>
      </c>
      <c r="I154">
        <v>2013</v>
      </c>
      <c r="J154" t="s">
        <v>15</v>
      </c>
      <c r="K154" t="s">
        <v>22</v>
      </c>
    </row>
    <row r="155" spans="1:11" ht="45">
      <c r="A155" t="str">
        <f t="shared" si="3"/>
        <v>2017-10-18</v>
      </c>
      <c r="B155" t="str">
        <f>"1830"</f>
        <v>1830</v>
      </c>
      <c r="C155" t="s">
        <v>237</v>
      </c>
      <c r="D155" s="1" t="s">
        <v>239</v>
      </c>
      <c r="E155" t="s">
        <v>407</v>
      </c>
      <c r="F155" t="s">
        <v>11</v>
      </c>
      <c r="H155" s="2" t="s">
        <v>238</v>
      </c>
      <c r="I155">
        <v>2013</v>
      </c>
      <c r="J155" t="s">
        <v>240</v>
      </c>
      <c r="K155" t="s">
        <v>40</v>
      </c>
    </row>
    <row r="156" spans="1:11" ht="30">
      <c r="A156" t="str">
        <f t="shared" si="3"/>
        <v>2017-10-18</v>
      </c>
      <c r="B156" t="str">
        <f>"1900"</f>
        <v>1900</v>
      </c>
      <c r="C156" t="s">
        <v>147</v>
      </c>
      <c r="D156" s="1" t="s">
        <v>242</v>
      </c>
      <c r="H156" s="2" t="s">
        <v>241</v>
      </c>
      <c r="I156">
        <v>0</v>
      </c>
      <c r="J156" t="s">
        <v>15</v>
      </c>
      <c r="K156" t="s">
        <v>143</v>
      </c>
    </row>
    <row r="157" spans="1:11" ht="45">
      <c r="A157" t="str">
        <f t="shared" si="3"/>
        <v>2017-10-18</v>
      </c>
      <c r="B157" t="str">
        <f>"1920"</f>
        <v>1920</v>
      </c>
      <c r="C157" t="s">
        <v>150</v>
      </c>
      <c r="D157" s="1" t="s">
        <v>244</v>
      </c>
      <c r="E157" t="s">
        <v>407</v>
      </c>
      <c r="F157" t="s">
        <v>18</v>
      </c>
      <c r="H157" s="2" t="s">
        <v>243</v>
      </c>
      <c r="I157">
        <v>0</v>
      </c>
      <c r="J157" t="s">
        <v>15</v>
      </c>
      <c r="K157" t="s">
        <v>245</v>
      </c>
    </row>
    <row r="158" spans="1:11" ht="45">
      <c r="A158" t="str">
        <f t="shared" si="3"/>
        <v>2017-10-18</v>
      </c>
      <c r="B158" t="str">
        <f>"1925"</f>
        <v>1925</v>
      </c>
      <c r="C158" t="s">
        <v>154</v>
      </c>
      <c r="F158" t="s">
        <v>52</v>
      </c>
      <c r="H158" s="2" t="s">
        <v>155</v>
      </c>
      <c r="I158">
        <v>2017</v>
      </c>
      <c r="J158" t="s">
        <v>15</v>
      </c>
      <c r="K158" t="s">
        <v>156</v>
      </c>
    </row>
    <row r="159" spans="1:11" ht="45">
      <c r="A159" t="str">
        <f t="shared" si="3"/>
        <v>2017-10-18</v>
      </c>
      <c r="B159" t="str">
        <f>"1930"</f>
        <v>1930</v>
      </c>
      <c r="C159" t="s">
        <v>246</v>
      </c>
      <c r="H159" s="2" t="s">
        <v>247</v>
      </c>
      <c r="I159">
        <v>2014</v>
      </c>
      <c r="J159" t="s">
        <v>248</v>
      </c>
      <c r="K159" t="s">
        <v>50</v>
      </c>
    </row>
    <row r="160" spans="1:11" ht="45">
      <c r="A160" t="str">
        <f t="shared" si="3"/>
        <v>2017-10-18</v>
      </c>
      <c r="B160" t="str">
        <f>"2000"</f>
        <v>2000</v>
      </c>
      <c r="C160" t="s">
        <v>249</v>
      </c>
      <c r="E160" t="s">
        <v>407</v>
      </c>
      <c r="F160" t="s">
        <v>18</v>
      </c>
      <c r="H160" s="2" t="s">
        <v>250</v>
      </c>
      <c r="I160">
        <v>2002</v>
      </c>
      <c r="J160" t="s">
        <v>21</v>
      </c>
      <c r="K160" t="s">
        <v>251</v>
      </c>
    </row>
    <row r="161" spans="1:11" ht="45">
      <c r="A161" t="str">
        <f t="shared" si="3"/>
        <v>2017-10-18</v>
      </c>
      <c r="B161" t="str">
        <f>"2100"</f>
        <v>2100</v>
      </c>
      <c r="C161" t="s">
        <v>161</v>
      </c>
      <c r="F161" t="s">
        <v>52</v>
      </c>
      <c r="H161" s="2" t="s">
        <v>162</v>
      </c>
      <c r="I161">
        <v>2017</v>
      </c>
      <c r="J161" t="s">
        <v>15</v>
      </c>
      <c r="K161" t="s">
        <v>50</v>
      </c>
    </row>
    <row r="162" spans="1:11" ht="45">
      <c r="A162" t="str">
        <f t="shared" si="3"/>
        <v>2017-10-18</v>
      </c>
      <c r="B162" t="str">
        <f>"2130"</f>
        <v>2130</v>
      </c>
      <c r="C162" t="s">
        <v>252</v>
      </c>
      <c r="D162" s="1" t="s">
        <v>255</v>
      </c>
      <c r="E162" t="s">
        <v>407</v>
      </c>
      <c r="F162" t="s">
        <v>11</v>
      </c>
      <c r="G162" t="s">
        <v>253</v>
      </c>
      <c r="H162" s="2" t="s">
        <v>254</v>
      </c>
      <c r="I162">
        <v>2000</v>
      </c>
      <c r="J162" t="s">
        <v>95</v>
      </c>
      <c r="K162" t="s">
        <v>256</v>
      </c>
    </row>
    <row r="163" spans="1:11" ht="45">
      <c r="A163" t="str">
        <f t="shared" si="3"/>
        <v>2017-10-18</v>
      </c>
      <c r="B163" t="str">
        <f>"2300"</f>
        <v>2300</v>
      </c>
      <c r="C163" t="s">
        <v>257</v>
      </c>
      <c r="E163" t="s">
        <v>407</v>
      </c>
      <c r="F163" t="s">
        <v>258</v>
      </c>
      <c r="G163" t="s">
        <v>259</v>
      </c>
      <c r="H163" s="2" t="s">
        <v>260</v>
      </c>
      <c r="I163">
        <v>0</v>
      </c>
      <c r="J163" t="s">
        <v>15</v>
      </c>
      <c r="K163" t="s">
        <v>251</v>
      </c>
    </row>
    <row r="164" spans="1:11" ht="30">
      <c r="A164" t="str">
        <f aca="true" t="shared" si="4" ref="A164:A206">"2017-10-19"</f>
        <v>2017-10-19</v>
      </c>
      <c r="B164" t="str">
        <f>"0000"</f>
        <v>0000</v>
      </c>
      <c r="C164" t="s">
        <v>10</v>
      </c>
      <c r="E164" t="s">
        <v>407</v>
      </c>
      <c r="F164" t="s">
        <v>11</v>
      </c>
      <c r="G164" t="s">
        <v>12</v>
      </c>
      <c r="H164" s="2" t="s">
        <v>13</v>
      </c>
      <c r="I164">
        <v>2012</v>
      </c>
      <c r="J164" t="s">
        <v>15</v>
      </c>
      <c r="K164" t="s">
        <v>75</v>
      </c>
    </row>
    <row r="165" spans="1:11" ht="30">
      <c r="A165" t="str">
        <f t="shared" si="4"/>
        <v>2017-10-19</v>
      </c>
      <c r="B165" t="str">
        <f>"0100"</f>
        <v>0100</v>
      </c>
      <c r="C165" t="s">
        <v>10</v>
      </c>
      <c r="E165" t="s">
        <v>407</v>
      </c>
      <c r="F165" t="s">
        <v>11</v>
      </c>
      <c r="G165" t="s">
        <v>12</v>
      </c>
      <c r="H165" s="2" t="s">
        <v>13</v>
      </c>
      <c r="I165">
        <v>2012</v>
      </c>
      <c r="J165" t="s">
        <v>15</v>
      </c>
      <c r="K165" t="s">
        <v>75</v>
      </c>
    </row>
    <row r="166" spans="1:11" ht="30">
      <c r="A166" t="str">
        <f t="shared" si="4"/>
        <v>2017-10-19</v>
      </c>
      <c r="B166" t="str">
        <f>"0200"</f>
        <v>0200</v>
      </c>
      <c r="C166" t="s">
        <v>10</v>
      </c>
      <c r="E166" t="s">
        <v>407</v>
      </c>
      <c r="F166" t="s">
        <v>11</v>
      </c>
      <c r="G166" t="s">
        <v>12</v>
      </c>
      <c r="H166" s="2" t="s">
        <v>13</v>
      </c>
      <c r="I166">
        <v>2012</v>
      </c>
      <c r="J166" t="s">
        <v>15</v>
      </c>
      <c r="K166" t="s">
        <v>75</v>
      </c>
    </row>
    <row r="167" spans="1:11" ht="30">
      <c r="A167" t="str">
        <f t="shared" si="4"/>
        <v>2017-10-19</v>
      </c>
      <c r="B167" t="str">
        <f>"0300"</f>
        <v>0300</v>
      </c>
      <c r="C167" t="s">
        <v>10</v>
      </c>
      <c r="E167" t="s">
        <v>407</v>
      </c>
      <c r="F167" t="s">
        <v>11</v>
      </c>
      <c r="G167" t="s">
        <v>12</v>
      </c>
      <c r="H167" s="2" t="s">
        <v>13</v>
      </c>
      <c r="I167">
        <v>2012</v>
      </c>
      <c r="J167" t="s">
        <v>15</v>
      </c>
      <c r="K167" t="s">
        <v>75</v>
      </c>
    </row>
    <row r="168" spans="1:11" ht="30">
      <c r="A168" t="str">
        <f t="shared" si="4"/>
        <v>2017-10-19</v>
      </c>
      <c r="B168" t="str">
        <f>"0400"</f>
        <v>0400</v>
      </c>
      <c r="C168" t="s">
        <v>10</v>
      </c>
      <c r="E168" t="s">
        <v>407</v>
      </c>
      <c r="F168" t="s">
        <v>11</v>
      </c>
      <c r="G168" t="s">
        <v>12</v>
      </c>
      <c r="H168" s="2" t="s">
        <v>13</v>
      </c>
      <c r="I168">
        <v>2012</v>
      </c>
      <c r="J168" t="s">
        <v>15</v>
      </c>
      <c r="K168" t="s">
        <v>75</v>
      </c>
    </row>
    <row r="169" spans="1:11" ht="30">
      <c r="A169" t="str">
        <f t="shared" si="4"/>
        <v>2017-10-19</v>
      </c>
      <c r="B169" t="str">
        <f>"0500"</f>
        <v>0500</v>
      </c>
      <c r="C169" t="s">
        <v>10</v>
      </c>
      <c r="E169" t="s">
        <v>407</v>
      </c>
      <c r="F169" t="s">
        <v>11</v>
      </c>
      <c r="G169" t="s">
        <v>12</v>
      </c>
      <c r="H169" s="2" t="s">
        <v>13</v>
      </c>
      <c r="I169">
        <v>2012</v>
      </c>
      <c r="J169" t="s">
        <v>15</v>
      </c>
      <c r="K169" t="s">
        <v>261</v>
      </c>
    </row>
    <row r="170" spans="1:11" ht="36" customHeight="1">
      <c r="A170" t="str">
        <f t="shared" si="4"/>
        <v>2017-10-19</v>
      </c>
      <c r="B170" t="str">
        <f>"0600"</f>
        <v>0600</v>
      </c>
      <c r="C170" t="s">
        <v>33</v>
      </c>
      <c r="D170" s="1" t="s">
        <v>263</v>
      </c>
      <c r="E170" t="s">
        <v>407</v>
      </c>
      <c r="F170" t="s">
        <v>18</v>
      </c>
      <c r="H170" s="2" t="s">
        <v>262</v>
      </c>
      <c r="I170">
        <v>2012</v>
      </c>
      <c r="J170" t="s">
        <v>15</v>
      </c>
      <c r="K170" t="s">
        <v>32</v>
      </c>
    </row>
    <row r="171" spans="1:11" ht="45">
      <c r="A171" t="str">
        <f t="shared" si="4"/>
        <v>2017-10-19</v>
      </c>
      <c r="B171" t="str">
        <f>"0630"</f>
        <v>0630</v>
      </c>
      <c r="C171" t="s">
        <v>29</v>
      </c>
      <c r="D171" s="1" t="s">
        <v>388</v>
      </c>
      <c r="E171" t="s">
        <v>407</v>
      </c>
      <c r="F171" t="s">
        <v>18</v>
      </c>
      <c r="H171" s="2" t="s">
        <v>30</v>
      </c>
      <c r="I171">
        <v>2005</v>
      </c>
      <c r="J171" t="s">
        <v>21</v>
      </c>
      <c r="K171" t="s">
        <v>32</v>
      </c>
    </row>
    <row r="172" spans="1:11" ht="45">
      <c r="A172" t="str">
        <f t="shared" si="4"/>
        <v>2017-10-19</v>
      </c>
      <c r="B172" t="str">
        <f>"0700"</f>
        <v>0700</v>
      </c>
      <c r="C172" t="s">
        <v>41</v>
      </c>
      <c r="D172" s="1" t="s">
        <v>264</v>
      </c>
      <c r="E172" t="s">
        <v>407</v>
      </c>
      <c r="F172" t="s">
        <v>11</v>
      </c>
      <c r="H172" s="2" t="s">
        <v>42</v>
      </c>
      <c r="I172">
        <v>2009</v>
      </c>
      <c r="J172" t="s">
        <v>43</v>
      </c>
      <c r="K172" t="s">
        <v>44</v>
      </c>
    </row>
    <row r="173" spans="1:11" ht="45">
      <c r="A173" t="str">
        <f t="shared" si="4"/>
        <v>2017-10-19</v>
      </c>
      <c r="B173" t="str">
        <f>"0715"</f>
        <v>0715</v>
      </c>
      <c r="C173" t="s">
        <v>41</v>
      </c>
      <c r="D173" s="1" t="s">
        <v>265</v>
      </c>
      <c r="E173" t="s">
        <v>407</v>
      </c>
      <c r="F173" t="s">
        <v>11</v>
      </c>
      <c r="H173" s="2" t="s">
        <v>42</v>
      </c>
      <c r="I173">
        <v>2009</v>
      </c>
      <c r="J173" t="s">
        <v>43</v>
      </c>
      <c r="K173" t="s">
        <v>44</v>
      </c>
    </row>
    <row r="174" spans="1:11" ht="45">
      <c r="A174" t="str">
        <f t="shared" si="4"/>
        <v>2017-10-19</v>
      </c>
      <c r="B174" t="str">
        <f>"0730"</f>
        <v>0730</v>
      </c>
      <c r="C174" t="s">
        <v>33</v>
      </c>
      <c r="D174" s="1" t="s">
        <v>267</v>
      </c>
      <c r="E174" t="s">
        <v>407</v>
      </c>
      <c r="F174" t="s">
        <v>18</v>
      </c>
      <c r="H174" s="2" t="s">
        <v>266</v>
      </c>
      <c r="I174">
        <v>2012</v>
      </c>
      <c r="J174" t="s">
        <v>15</v>
      </c>
      <c r="K174" t="s">
        <v>32</v>
      </c>
    </row>
    <row r="175" spans="1:11" ht="33.75" customHeight="1">
      <c r="A175" t="str">
        <f t="shared" si="4"/>
        <v>2017-10-19</v>
      </c>
      <c r="B175" t="str">
        <f>"0800"</f>
        <v>0800</v>
      </c>
      <c r="C175" t="s">
        <v>45</v>
      </c>
      <c r="E175" t="s">
        <v>407</v>
      </c>
      <c r="F175" t="s">
        <v>18</v>
      </c>
      <c r="H175" s="2" t="s">
        <v>46</v>
      </c>
      <c r="I175">
        <v>2007</v>
      </c>
      <c r="J175" t="s">
        <v>15</v>
      </c>
      <c r="K175" t="s">
        <v>40</v>
      </c>
    </row>
    <row r="176" spans="1:11" ht="45">
      <c r="A176" t="str">
        <f t="shared" si="4"/>
        <v>2017-10-19</v>
      </c>
      <c r="B176" t="str">
        <f>"0830"</f>
        <v>0830</v>
      </c>
      <c r="C176" t="s">
        <v>29</v>
      </c>
      <c r="D176" s="1" t="s">
        <v>268</v>
      </c>
      <c r="E176" t="s">
        <v>407</v>
      </c>
      <c r="F176" t="s">
        <v>18</v>
      </c>
      <c r="H176" s="2" t="s">
        <v>30</v>
      </c>
      <c r="I176">
        <v>2005</v>
      </c>
      <c r="J176" t="s">
        <v>21</v>
      </c>
      <c r="K176" t="s">
        <v>32</v>
      </c>
    </row>
    <row r="177" spans="1:11" ht="45">
      <c r="A177" t="str">
        <f t="shared" si="4"/>
        <v>2017-10-19</v>
      </c>
      <c r="B177" t="str">
        <f>"0900"</f>
        <v>0900</v>
      </c>
      <c r="C177" t="s">
        <v>108</v>
      </c>
      <c r="E177" t="s">
        <v>407</v>
      </c>
      <c r="F177" t="s">
        <v>18</v>
      </c>
      <c r="H177" s="2" t="s">
        <v>109</v>
      </c>
      <c r="I177">
        <v>2013</v>
      </c>
      <c r="J177" t="s">
        <v>15</v>
      </c>
      <c r="K177" t="s">
        <v>110</v>
      </c>
    </row>
    <row r="178" spans="1:11" ht="45">
      <c r="A178" t="str">
        <f t="shared" si="4"/>
        <v>2017-10-19</v>
      </c>
      <c r="B178" t="str">
        <f>"0915"</f>
        <v>0915</v>
      </c>
      <c r="C178" t="s">
        <v>111</v>
      </c>
      <c r="D178" s="1" t="s">
        <v>226</v>
      </c>
      <c r="E178" t="s">
        <v>407</v>
      </c>
      <c r="F178" t="s">
        <v>18</v>
      </c>
      <c r="H178" s="2" t="s">
        <v>225</v>
      </c>
      <c r="I178">
        <v>2016</v>
      </c>
      <c r="J178" t="s">
        <v>15</v>
      </c>
      <c r="K178" t="s">
        <v>227</v>
      </c>
    </row>
    <row r="179" spans="1:11" ht="45">
      <c r="A179" t="str">
        <f t="shared" si="4"/>
        <v>2017-10-19</v>
      </c>
      <c r="B179" t="str">
        <f>"0930"</f>
        <v>0930</v>
      </c>
      <c r="C179" t="s">
        <v>47</v>
      </c>
      <c r="D179" s="1" t="s">
        <v>270</v>
      </c>
      <c r="E179" t="s">
        <v>407</v>
      </c>
      <c r="F179" t="s">
        <v>18</v>
      </c>
      <c r="H179" s="2" t="s">
        <v>269</v>
      </c>
      <c r="I179">
        <v>0</v>
      </c>
      <c r="J179" t="s">
        <v>15</v>
      </c>
      <c r="K179" t="s">
        <v>50</v>
      </c>
    </row>
    <row r="180" spans="1:11" ht="45">
      <c r="A180" t="str">
        <f t="shared" si="4"/>
        <v>2017-10-19</v>
      </c>
      <c r="B180" t="str">
        <f>"1000"</f>
        <v>1000</v>
      </c>
      <c r="C180" t="s">
        <v>161</v>
      </c>
      <c r="E180" t="s">
        <v>407</v>
      </c>
      <c r="F180" t="s">
        <v>52</v>
      </c>
      <c r="H180" s="2" t="s">
        <v>162</v>
      </c>
      <c r="I180">
        <v>2017</v>
      </c>
      <c r="J180" t="s">
        <v>15</v>
      </c>
      <c r="K180" t="s">
        <v>50</v>
      </c>
    </row>
    <row r="181" spans="1:11" ht="45">
      <c r="A181" t="str">
        <f t="shared" si="4"/>
        <v>2017-10-19</v>
      </c>
      <c r="B181" t="str">
        <f>"1030"</f>
        <v>1030</v>
      </c>
      <c r="C181" t="s">
        <v>237</v>
      </c>
      <c r="D181" s="1" t="s">
        <v>239</v>
      </c>
      <c r="E181" t="s">
        <v>407</v>
      </c>
      <c r="F181" t="s">
        <v>11</v>
      </c>
      <c r="H181" s="2" t="s">
        <v>238</v>
      </c>
      <c r="I181">
        <v>2013</v>
      </c>
      <c r="J181" t="s">
        <v>240</v>
      </c>
      <c r="K181" t="s">
        <v>40</v>
      </c>
    </row>
    <row r="182" spans="1:11" ht="45">
      <c r="A182" t="str">
        <f t="shared" si="4"/>
        <v>2017-10-19</v>
      </c>
      <c r="B182" t="str">
        <f>"1100"</f>
        <v>1100</v>
      </c>
      <c r="C182" t="s">
        <v>249</v>
      </c>
      <c r="E182" t="s">
        <v>407</v>
      </c>
      <c r="F182" t="s">
        <v>18</v>
      </c>
      <c r="H182" s="2" t="s">
        <v>250</v>
      </c>
      <c r="I182">
        <v>2002</v>
      </c>
      <c r="J182" t="s">
        <v>21</v>
      </c>
      <c r="K182" t="s">
        <v>251</v>
      </c>
    </row>
    <row r="183" spans="1:11" ht="45">
      <c r="A183" t="str">
        <f t="shared" si="4"/>
        <v>2017-10-19</v>
      </c>
      <c r="B183" t="str">
        <f>"1200"</f>
        <v>1200</v>
      </c>
      <c r="C183" t="s">
        <v>271</v>
      </c>
      <c r="E183" t="s">
        <v>407</v>
      </c>
      <c r="F183" t="s">
        <v>18</v>
      </c>
      <c r="H183" s="2" t="s">
        <v>272</v>
      </c>
      <c r="I183">
        <v>0</v>
      </c>
      <c r="J183" t="s">
        <v>15</v>
      </c>
      <c r="K183" t="s">
        <v>273</v>
      </c>
    </row>
    <row r="184" spans="1:11" ht="45">
      <c r="A184" t="str">
        <f t="shared" si="4"/>
        <v>2017-10-19</v>
      </c>
      <c r="B184" t="str">
        <f>"1230"</f>
        <v>1230</v>
      </c>
      <c r="C184" t="s">
        <v>252</v>
      </c>
      <c r="D184" s="1" t="s">
        <v>255</v>
      </c>
      <c r="E184" t="s">
        <v>407</v>
      </c>
      <c r="F184" t="s">
        <v>11</v>
      </c>
      <c r="G184" t="s">
        <v>253</v>
      </c>
      <c r="H184" s="2" t="s">
        <v>254</v>
      </c>
      <c r="I184">
        <v>2000</v>
      </c>
      <c r="J184" t="s">
        <v>95</v>
      </c>
      <c r="K184" t="s">
        <v>256</v>
      </c>
    </row>
    <row r="185" spans="1:11" ht="45">
      <c r="A185" t="str">
        <f t="shared" si="4"/>
        <v>2017-10-19</v>
      </c>
      <c r="B185" t="str">
        <f>"1400"</f>
        <v>1400</v>
      </c>
      <c r="C185" t="s">
        <v>246</v>
      </c>
      <c r="E185" t="s">
        <v>407</v>
      </c>
      <c r="H185" s="2" t="s">
        <v>247</v>
      </c>
      <c r="I185">
        <v>2014</v>
      </c>
      <c r="J185" t="s">
        <v>248</v>
      </c>
      <c r="K185" t="s">
        <v>50</v>
      </c>
    </row>
    <row r="186" spans="1:11" ht="45">
      <c r="A186" t="str">
        <f t="shared" si="4"/>
        <v>2017-10-19</v>
      </c>
      <c r="B186" t="str">
        <f>"1430"</f>
        <v>1430</v>
      </c>
      <c r="C186" t="s">
        <v>232</v>
      </c>
      <c r="D186" s="1" t="s">
        <v>234</v>
      </c>
      <c r="E186" t="s">
        <v>407</v>
      </c>
      <c r="F186" t="s">
        <v>18</v>
      </c>
      <c r="H186" s="2" t="s">
        <v>233</v>
      </c>
      <c r="I186">
        <v>2013</v>
      </c>
      <c r="J186" t="s">
        <v>15</v>
      </c>
      <c r="K186" t="s">
        <v>24</v>
      </c>
    </row>
    <row r="187" spans="1:11" ht="30">
      <c r="A187" t="str">
        <f t="shared" si="4"/>
        <v>2017-10-19</v>
      </c>
      <c r="B187" t="str">
        <f>"1445"</f>
        <v>1445</v>
      </c>
      <c r="C187" t="s">
        <v>232</v>
      </c>
      <c r="D187" s="1" t="s">
        <v>236</v>
      </c>
      <c r="E187" t="s">
        <v>407</v>
      </c>
      <c r="F187" t="s">
        <v>18</v>
      </c>
      <c r="H187" s="2" t="s">
        <v>235</v>
      </c>
      <c r="I187">
        <v>2013</v>
      </c>
      <c r="J187" t="s">
        <v>15</v>
      </c>
      <c r="K187" t="s">
        <v>22</v>
      </c>
    </row>
    <row r="188" spans="1:11" ht="45">
      <c r="A188" t="str">
        <f t="shared" si="4"/>
        <v>2017-10-19</v>
      </c>
      <c r="B188" t="str">
        <f>"1500"</f>
        <v>1500</v>
      </c>
      <c r="C188" t="s">
        <v>111</v>
      </c>
      <c r="D188" s="1" t="s">
        <v>275</v>
      </c>
      <c r="E188" t="s">
        <v>407</v>
      </c>
      <c r="F188" t="s">
        <v>18</v>
      </c>
      <c r="H188" s="2" t="s">
        <v>274</v>
      </c>
      <c r="I188">
        <v>2016</v>
      </c>
      <c r="J188" t="s">
        <v>15</v>
      </c>
      <c r="K188" t="s">
        <v>114</v>
      </c>
    </row>
    <row r="189" spans="1:11" ht="45">
      <c r="A189" t="str">
        <f t="shared" si="4"/>
        <v>2017-10-19</v>
      </c>
      <c r="B189" t="str">
        <f>"1515"</f>
        <v>1515</v>
      </c>
      <c r="C189" t="s">
        <v>123</v>
      </c>
      <c r="E189" t="s">
        <v>407</v>
      </c>
      <c r="F189" t="s">
        <v>18</v>
      </c>
      <c r="H189" s="2" t="s">
        <v>124</v>
      </c>
      <c r="I189">
        <v>0</v>
      </c>
      <c r="J189" t="s">
        <v>21</v>
      </c>
      <c r="K189" t="s">
        <v>22</v>
      </c>
    </row>
    <row r="190" spans="1:11" ht="45">
      <c r="A190" t="str">
        <f t="shared" si="4"/>
        <v>2017-10-19</v>
      </c>
      <c r="B190" t="str">
        <f>"1530"</f>
        <v>1530</v>
      </c>
      <c r="C190" t="s">
        <v>125</v>
      </c>
      <c r="E190" t="s">
        <v>407</v>
      </c>
      <c r="F190" t="s">
        <v>18</v>
      </c>
      <c r="H190" s="2" t="s">
        <v>276</v>
      </c>
      <c r="I190">
        <v>0</v>
      </c>
      <c r="J190" t="s">
        <v>127</v>
      </c>
      <c r="K190" t="s">
        <v>22</v>
      </c>
    </row>
    <row r="191" spans="1:11" ht="45">
      <c r="A191" t="str">
        <f t="shared" si="4"/>
        <v>2017-10-19</v>
      </c>
      <c r="B191" t="str">
        <f>"1545"</f>
        <v>1545</v>
      </c>
      <c r="C191" t="s">
        <v>125</v>
      </c>
      <c r="E191" t="s">
        <v>407</v>
      </c>
      <c r="F191" t="s">
        <v>18</v>
      </c>
      <c r="H191" s="2" t="s">
        <v>276</v>
      </c>
      <c r="I191">
        <v>0</v>
      </c>
      <c r="J191" t="s">
        <v>127</v>
      </c>
      <c r="K191" t="s">
        <v>22</v>
      </c>
    </row>
    <row r="192" spans="1:11" ht="45">
      <c r="A192" t="str">
        <f t="shared" si="4"/>
        <v>2017-10-19</v>
      </c>
      <c r="B192" t="str">
        <f>"1600"</f>
        <v>1600</v>
      </c>
      <c r="C192" t="s">
        <v>128</v>
      </c>
      <c r="D192" s="1" t="s">
        <v>395</v>
      </c>
      <c r="E192" t="s">
        <v>407</v>
      </c>
      <c r="F192" t="s">
        <v>11</v>
      </c>
      <c r="H192" s="2" t="s">
        <v>129</v>
      </c>
      <c r="I192">
        <v>1982</v>
      </c>
      <c r="J192" t="s">
        <v>130</v>
      </c>
      <c r="K192" t="s">
        <v>131</v>
      </c>
    </row>
    <row r="193" spans="1:11" ht="45">
      <c r="A193" t="str">
        <f t="shared" si="4"/>
        <v>2017-10-19</v>
      </c>
      <c r="B193" t="str">
        <f>"1630"</f>
        <v>1630</v>
      </c>
      <c r="C193" t="s">
        <v>132</v>
      </c>
      <c r="E193" t="s">
        <v>407</v>
      </c>
      <c r="F193" t="s">
        <v>11</v>
      </c>
      <c r="H193" s="2" t="s">
        <v>133</v>
      </c>
      <c r="I193">
        <v>2014</v>
      </c>
      <c r="J193" t="s">
        <v>21</v>
      </c>
      <c r="K193" t="s">
        <v>134</v>
      </c>
    </row>
    <row r="194" spans="1:11" ht="45">
      <c r="A194" t="str">
        <f t="shared" si="4"/>
        <v>2017-10-19</v>
      </c>
      <c r="B194" t="str">
        <f>"1700"</f>
        <v>1700</v>
      </c>
      <c r="C194" t="s">
        <v>76</v>
      </c>
      <c r="D194" s="1" t="s">
        <v>278</v>
      </c>
      <c r="E194" t="s">
        <v>407</v>
      </c>
      <c r="F194" t="s">
        <v>18</v>
      </c>
      <c r="H194" s="2" t="s">
        <v>277</v>
      </c>
      <c r="I194">
        <v>2013</v>
      </c>
      <c r="J194" t="s">
        <v>15</v>
      </c>
      <c r="K194" t="s">
        <v>50</v>
      </c>
    </row>
    <row r="195" spans="1:11" ht="45">
      <c r="A195" t="str">
        <f t="shared" si="4"/>
        <v>2017-10-19</v>
      </c>
      <c r="B195" t="str">
        <f>"1730"</f>
        <v>1730</v>
      </c>
      <c r="C195" t="s">
        <v>135</v>
      </c>
      <c r="D195" s="1" t="s">
        <v>280</v>
      </c>
      <c r="E195" t="s">
        <v>407</v>
      </c>
      <c r="F195" t="s">
        <v>18</v>
      </c>
      <c r="H195" s="2" t="s">
        <v>279</v>
      </c>
      <c r="I195">
        <v>2015</v>
      </c>
      <c r="J195" t="s">
        <v>15</v>
      </c>
      <c r="K195" t="s">
        <v>50</v>
      </c>
    </row>
    <row r="196" spans="1:11" ht="45">
      <c r="A196" t="str">
        <f t="shared" si="4"/>
        <v>2017-10-19</v>
      </c>
      <c r="B196" t="str">
        <f>"1800"</f>
        <v>1800</v>
      </c>
      <c r="C196" t="s">
        <v>281</v>
      </c>
      <c r="D196" s="1" t="s">
        <v>283</v>
      </c>
      <c r="E196" t="s">
        <v>407</v>
      </c>
      <c r="F196" t="s">
        <v>11</v>
      </c>
      <c r="H196" s="2" t="s">
        <v>282</v>
      </c>
      <c r="I196">
        <v>0</v>
      </c>
      <c r="J196" t="s">
        <v>15</v>
      </c>
      <c r="K196" t="s">
        <v>24</v>
      </c>
    </row>
    <row r="197" spans="1:11" ht="45">
      <c r="A197" t="str">
        <f t="shared" si="4"/>
        <v>2017-10-19</v>
      </c>
      <c r="B197" t="str">
        <f>"1815"</f>
        <v>1815</v>
      </c>
      <c r="C197" t="s">
        <v>281</v>
      </c>
      <c r="D197" s="1" t="s">
        <v>285</v>
      </c>
      <c r="E197" t="s">
        <v>407</v>
      </c>
      <c r="F197" t="s">
        <v>11</v>
      </c>
      <c r="H197" s="2" t="s">
        <v>284</v>
      </c>
      <c r="I197">
        <v>0</v>
      </c>
      <c r="J197" t="s">
        <v>15</v>
      </c>
      <c r="K197" t="s">
        <v>110</v>
      </c>
    </row>
    <row r="198" spans="1:11" ht="45">
      <c r="A198" t="str">
        <f t="shared" si="4"/>
        <v>2017-10-19</v>
      </c>
      <c r="B198" t="str">
        <f>"1830"</f>
        <v>1830</v>
      </c>
      <c r="C198" t="s">
        <v>286</v>
      </c>
      <c r="D198" s="1" t="s">
        <v>288</v>
      </c>
      <c r="E198" t="s">
        <v>407</v>
      </c>
      <c r="F198" t="s">
        <v>18</v>
      </c>
      <c r="H198" s="2" t="s">
        <v>287</v>
      </c>
      <c r="I198">
        <v>0</v>
      </c>
      <c r="J198" t="s">
        <v>54</v>
      </c>
      <c r="K198" t="s">
        <v>50</v>
      </c>
    </row>
    <row r="199" spans="1:11" ht="45">
      <c r="A199" t="str">
        <f t="shared" si="4"/>
        <v>2017-10-19</v>
      </c>
      <c r="B199" t="str">
        <f>"1900"</f>
        <v>1900</v>
      </c>
      <c r="C199" t="s">
        <v>147</v>
      </c>
      <c r="D199" s="1" t="s">
        <v>290</v>
      </c>
      <c r="G199" t="s">
        <v>193</v>
      </c>
      <c r="H199" s="2" t="s">
        <v>289</v>
      </c>
      <c r="I199">
        <v>0</v>
      </c>
      <c r="J199" t="s">
        <v>15</v>
      </c>
      <c r="K199" t="s">
        <v>143</v>
      </c>
    </row>
    <row r="200" spans="1:11" ht="30">
      <c r="A200" t="str">
        <f t="shared" si="4"/>
        <v>2017-10-19</v>
      </c>
      <c r="B200" t="str">
        <f>"1920"</f>
        <v>1920</v>
      </c>
      <c r="C200" t="s">
        <v>150</v>
      </c>
      <c r="D200" s="1" t="s">
        <v>292</v>
      </c>
      <c r="E200" t="s">
        <v>407</v>
      </c>
      <c r="F200" t="s">
        <v>18</v>
      </c>
      <c r="H200" s="2" t="s">
        <v>291</v>
      </c>
      <c r="I200">
        <v>0</v>
      </c>
      <c r="J200" t="s">
        <v>15</v>
      </c>
      <c r="K200" t="s">
        <v>153</v>
      </c>
    </row>
    <row r="201" spans="1:11" ht="45">
      <c r="A201" t="str">
        <f t="shared" si="4"/>
        <v>2017-10-19</v>
      </c>
      <c r="B201" t="str">
        <f>"1925"</f>
        <v>1925</v>
      </c>
      <c r="C201" t="s">
        <v>154</v>
      </c>
      <c r="F201" t="s">
        <v>52</v>
      </c>
      <c r="H201" s="2" t="s">
        <v>155</v>
      </c>
      <c r="I201">
        <v>2017</v>
      </c>
      <c r="J201" t="s">
        <v>15</v>
      </c>
      <c r="K201" t="s">
        <v>156</v>
      </c>
    </row>
    <row r="202" spans="1:11" ht="45">
      <c r="A202" t="str">
        <f t="shared" si="4"/>
        <v>2017-10-19</v>
      </c>
      <c r="B202" t="str">
        <f>"1930"</f>
        <v>1930</v>
      </c>
      <c r="C202" t="s">
        <v>293</v>
      </c>
      <c r="D202" s="1" t="s">
        <v>295</v>
      </c>
      <c r="E202" t="s">
        <v>407</v>
      </c>
      <c r="F202" t="s">
        <v>92</v>
      </c>
      <c r="G202" t="s">
        <v>294</v>
      </c>
      <c r="H202" s="2" t="s">
        <v>210</v>
      </c>
      <c r="I202">
        <v>0</v>
      </c>
      <c r="J202" t="s">
        <v>15</v>
      </c>
      <c r="K202" t="s">
        <v>296</v>
      </c>
    </row>
    <row r="203" spans="1:11" ht="45">
      <c r="A203" t="str">
        <f t="shared" si="4"/>
        <v>2017-10-19</v>
      </c>
      <c r="B203" t="str">
        <f>"2030"</f>
        <v>2030</v>
      </c>
      <c r="C203" t="s">
        <v>297</v>
      </c>
      <c r="D203" s="1" t="s">
        <v>396</v>
      </c>
      <c r="E203" t="s">
        <v>407</v>
      </c>
      <c r="F203" t="s">
        <v>11</v>
      </c>
      <c r="H203" s="2" t="s">
        <v>298</v>
      </c>
      <c r="I203">
        <v>2015</v>
      </c>
      <c r="J203" t="s">
        <v>21</v>
      </c>
      <c r="K203" t="s">
        <v>134</v>
      </c>
    </row>
    <row r="204" spans="1:11" ht="45">
      <c r="A204" t="str">
        <f t="shared" si="4"/>
        <v>2017-10-19</v>
      </c>
      <c r="B204" t="str">
        <f>"2100"</f>
        <v>2100</v>
      </c>
      <c r="C204" t="s">
        <v>161</v>
      </c>
      <c r="F204" t="s">
        <v>52</v>
      </c>
      <c r="H204" s="2" t="s">
        <v>162</v>
      </c>
      <c r="I204">
        <v>2017</v>
      </c>
      <c r="J204" t="s">
        <v>15</v>
      </c>
      <c r="K204" t="s">
        <v>50</v>
      </c>
    </row>
    <row r="205" spans="1:11" ht="45">
      <c r="A205" t="str">
        <f t="shared" si="4"/>
        <v>2017-10-19</v>
      </c>
      <c r="B205" t="str">
        <f>"2130"</f>
        <v>2130</v>
      </c>
      <c r="C205" t="s">
        <v>397</v>
      </c>
      <c r="D205" s="1" t="s">
        <v>14</v>
      </c>
      <c r="F205" t="s">
        <v>92</v>
      </c>
      <c r="G205" t="s">
        <v>299</v>
      </c>
      <c r="H205" s="2" t="s">
        <v>403</v>
      </c>
      <c r="I205">
        <v>2012</v>
      </c>
      <c r="J205" t="s">
        <v>95</v>
      </c>
      <c r="K205" t="s">
        <v>300</v>
      </c>
    </row>
    <row r="206" spans="1:11" ht="45">
      <c r="A206" t="str">
        <f t="shared" si="4"/>
        <v>2017-10-19</v>
      </c>
      <c r="B206" t="str">
        <f>"2330"</f>
        <v>2330</v>
      </c>
      <c r="C206" t="s">
        <v>301</v>
      </c>
      <c r="E206" t="s">
        <v>407</v>
      </c>
      <c r="F206" t="s">
        <v>11</v>
      </c>
      <c r="H206" s="2" t="s">
        <v>302</v>
      </c>
      <c r="I206">
        <v>2007</v>
      </c>
      <c r="J206" t="s">
        <v>21</v>
      </c>
      <c r="K206" t="s">
        <v>28</v>
      </c>
    </row>
    <row r="207" spans="1:11" ht="30">
      <c r="A207" t="str">
        <f aca="true" t="shared" si="5" ref="A207:A250">"2017-10-20"</f>
        <v>2017-10-20</v>
      </c>
      <c r="B207" t="str">
        <f>"0000"</f>
        <v>0000</v>
      </c>
      <c r="C207" t="s">
        <v>10</v>
      </c>
      <c r="E207" t="s">
        <v>407</v>
      </c>
      <c r="F207" t="s">
        <v>11</v>
      </c>
      <c r="G207" t="s">
        <v>12</v>
      </c>
      <c r="H207" s="2" t="s">
        <v>13</v>
      </c>
      <c r="I207">
        <v>2012</v>
      </c>
      <c r="J207" t="s">
        <v>15</v>
      </c>
      <c r="K207" t="s">
        <v>75</v>
      </c>
    </row>
    <row r="208" spans="1:11" ht="30">
      <c r="A208" t="str">
        <f t="shared" si="5"/>
        <v>2017-10-20</v>
      </c>
      <c r="B208" t="str">
        <f>"0100"</f>
        <v>0100</v>
      </c>
      <c r="C208" t="s">
        <v>10</v>
      </c>
      <c r="E208" t="s">
        <v>407</v>
      </c>
      <c r="F208" t="s">
        <v>11</v>
      </c>
      <c r="G208" t="s">
        <v>12</v>
      </c>
      <c r="H208" s="2" t="s">
        <v>13</v>
      </c>
      <c r="I208">
        <v>2012</v>
      </c>
      <c r="J208" t="s">
        <v>15</v>
      </c>
      <c r="K208" t="s">
        <v>75</v>
      </c>
    </row>
    <row r="209" spans="1:11" ht="30">
      <c r="A209" t="str">
        <f t="shared" si="5"/>
        <v>2017-10-20</v>
      </c>
      <c r="B209" t="str">
        <f>"0200"</f>
        <v>0200</v>
      </c>
      <c r="C209" t="s">
        <v>10</v>
      </c>
      <c r="E209" t="s">
        <v>407</v>
      </c>
      <c r="F209" t="s">
        <v>11</v>
      </c>
      <c r="G209" t="s">
        <v>12</v>
      </c>
      <c r="H209" s="2" t="s">
        <v>13</v>
      </c>
      <c r="I209">
        <v>2012</v>
      </c>
      <c r="J209" t="s">
        <v>15</v>
      </c>
      <c r="K209" t="s">
        <v>75</v>
      </c>
    </row>
    <row r="210" spans="1:11" ht="30">
      <c r="A210" t="str">
        <f t="shared" si="5"/>
        <v>2017-10-20</v>
      </c>
      <c r="B210" t="str">
        <f>"0300"</f>
        <v>0300</v>
      </c>
      <c r="C210" t="s">
        <v>10</v>
      </c>
      <c r="E210" t="s">
        <v>407</v>
      </c>
      <c r="F210" t="s">
        <v>11</v>
      </c>
      <c r="G210" t="s">
        <v>12</v>
      </c>
      <c r="H210" s="2" t="s">
        <v>13</v>
      </c>
      <c r="I210">
        <v>2012</v>
      </c>
      <c r="J210" t="s">
        <v>15</v>
      </c>
      <c r="K210" t="s">
        <v>75</v>
      </c>
    </row>
    <row r="211" spans="1:11" ht="30">
      <c r="A211" t="str">
        <f t="shared" si="5"/>
        <v>2017-10-20</v>
      </c>
      <c r="B211" t="str">
        <f>"0400"</f>
        <v>0400</v>
      </c>
      <c r="C211" t="s">
        <v>10</v>
      </c>
      <c r="E211" t="s">
        <v>407</v>
      </c>
      <c r="F211" t="s">
        <v>11</v>
      </c>
      <c r="G211" t="s">
        <v>12</v>
      </c>
      <c r="H211" s="2" t="s">
        <v>13</v>
      </c>
      <c r="I211">
        <v>2012</v>
      </c>
      <c r="J211" t="s">
        <v>15</v>
      </c>
      <c r="K211" t="s">
        <v>75</v>
      </c>
    </row>
    <row r="212" spans="1:11" ht="30">
      <c r="A212" t="str">
        <f t="shared" si="5"/>
        <v>2017-10-20</v>
      </c>
      <c r="B212" t="str">
        <f>"0500"</f>
        <v>0500</v>
      </c>
      <c r="C212" t="s">
        <v>10</v>
      </c>
      <c r="E212" t="s">
        <v>407</v>
      </c>
      <c r="F212" t="s">
        <v>11</v>
      </c>
      <c r="G212" t="s">
        <v>12</v>
      </c>
      <c r="H212" s="2" t="s">
        <v>13</v>
      </c>
      <c r="I212">
        <v>2012</v>
      </c>
      <c r="J212" t="s">
        <v>15</v>
      </c>
      <c r="K212" t="s">
        <v>16</v>
      </c>
    </row>
    <row r="213" spans="1:11" ht="30">
      <c r="A213" t="str">
        <f t="shared" si="5"/>
        <v>2017-10-20</v>
      </c>
      <c r="B213" t="str">
        <f>"0600"</f>
        <v>0600</v>
      </c>
      <c r="C213" t="s">
        <v>33</v>
      </c>
      <c r="D213" s="1" t="s">
        <v>304</v>
      </c>
      <c r="E213" t="s">
        <v>407</v>
      </c>
      <c r="F213" t="s">
        <v>18</v>
      </c>
      <c r="H213" s="2" t="s">
        <v>303</v>
      </c>
      <c r="I213">
        <v>2012</v>
      </c>
      <c r="J213" t="s">
        <v>15</v>
      </c>
      <c r="K213" t="s">
        <v>36</v>
      </c>
    </row>
    <row r="214" spans="1:11" ht="45">
      <c r="A214" t="str">
        <f t="shared" si="5"/>
        <v>2017-10-20</v>
      </c>
      <c r="B214" t="str">
        <f>"0630"</f>
        <v>0630</v>
      </c>
      <c r="C214" t="s">
        <v>29</v>
      </c>
      <c r="D214" s="1" t="s">
        <v>390</v>
      </c>
      <c r="E214" t="s">
        <v>407</v>
      </c>
      <c r="F214" t="s">
        <v>18</v>
      </c>
      <c r="H214" s="2" t="s">
        <v>30</v>
      </c>
      <c r="I214">
        <v>2005</v>
      </c>
      <c r="J214" t="s">
        <v>21</v>
      </c>
      <c r="K214" t="s">
        <v>32</v>
      </c>
    </row>
    <row r="215" spans="1:11" ht="45">
      <c r="A215" t="str">
        <f t="shared" si="5"/>
        <v>2017-10-20</v>
      </c>
      <c r="B215" t="str">
        <f>"0700"</f>
        <v>0700</v>
      </c>
      <c r="C215" t="s">
        <v>41</v>
      </c>
      <c r="D215" s="1" t="s">
        <v>398</v>
      </c>
      <c r="E215" t="s">
        <v>407</v>
      </c>
      <c r="F215" t="s">
        <v>11</v>
      </c>
      <c r="H215" s="2" t="s">
        <v>42</v>
      </c>
      <c r="I215">
        <v>2009</v>
      </c>
      <c r="J215" t="s">
        <v>43</v>
      </c>
      <c r="K215" t="s">
        <v>44</v>
      </c>
    </row>
    <row r="216" spans="1:11" ht="45">
      <c r="A216" t="str">
        <f t="shared" si="5"/>
        <v>2017-10-20</v>
      </c>
      <c r="B216" t="str">
        <f>"0715"</f>
        <v>0715</v>
      </c>
      <c r="C216" t="s">
        <v>41</v>
      </c>
      <c r="D216" s="1" t="s">
        <v>399</v>
      </c>
      <c r="E216" t="s">
        <v>407</v>
      </c>
      <c r="F216" t="s">
        <v>18</v>
      </c>
      <c r="H216" s="2" t="s">
        <v>42</v>
      </c>
      <c r="I216">
        <v>2009</v>
      </c>
      <c r="J216" t="s">
        <v>43</v>
      </c>
      <c r="K216" t="s">
        <v>44</v>
      </c>
    </row>
    <row r="217" spans="1:11" ht="30">
      <c r="A217" t="str">
        <f t="shared" si="5"/>
        <v>2017-10-20</v>
      </c>
      <c r="B217" t="str">
        <f>"0730"</f>
        <v>0730</v>
      </c>
      <c r="C217" t="s">
        <v>33</v>
      </c>
      <c r="D217" s="1" t="s">
        <v>306</v>
      </c>
      <c r="E217" t="s">
        <v>407</v>
      </c>
      <c r="F217" t="s">
        <v>18</v>
      </c>
      <c r="H217" s="2" t="s">
        <v>305</v>
      </c>
      <c r="I217">
        <v>2012</v>
      </c>
      <c r="J217" t="s">
        <v>15</v>
      </c>
      <c r="K217" t="s">
        <v>32</v>
      </c>
    </row>
    <row r="218" spans="1:11" ht="30">
      <c r="A218" t="str">
        <f t="shared" si="5"/>
        <v>2017-10-20</v>
      </c>
      <c r="B218" t="str">
        <f>"0800"</f>
        <v>0800</v>
      </c>
      <c r="C218" t="s">
        <v>45</v>
      </c>
      <c r="E218" t="s">
        <v>407</v>
      </c>
      <c r="F218" t="s">
        <v>18</v>
      </c>
      <c r="H218" s="2" t="s">
        <v>46</v>
      </c>
      <c r="I218">
        <v>2007</v>
      </c>
      <c r="J218" t="s">
        <v>15</v>
      </c>
      <c r="K218" t="s">
        <v>40</v>
      </c>
    </row>
    <row r="219" spans="1:11" ht="45">
      <c r="A219" t="str">
        <f t="shared" si="5"/>
        <v>2017-10-20</v>
      </c>
      <c r="B219" t="str">
        <f>"0830"</f>
        <v>0830</v>
      </c>
      <c r="C219" t="s">
        <v>29</v>
      </c>
      <c r="D219" s="1" t="s">
        <v>307</v>
      </c>
      <c r="E219" t="s">
        <v>407</v>
      </c>
      <c r="F219" t="s">
        <v>18</v>
      </c>
      <c r="H219" s="2" t="s">
        <v>30</v>
      </c>
      <c r="I219">
        <v>2005</v>
      </c>
      <c r="J219" t="s">
        <v>21</v>
      </c>
      <c r="K219" t="s">
        <v>32</v>
      </c>
    </row>
    <row r="220" spans="1:11" ht="45">
      <c r="A220" t="str">
        <f t="shared" si="5"/>
        <v>2017-10-20</v>
      </c>
      <c r="B220" t="str">
        <f>"0900"</f>
        <v>0900</v>
      </c>
      <c r="C220" t="s">
        <v>108</v>
      </c>
      <c r="E220" t="s">
        <v>407</v>
      </c>
      <c r="F220" t="s">
        <v>18</v>
      </c>
      <c r="H220" s="2" t="s">
        <v>109</v>
      </c>
      <c r="I220">
        <v>2013</v>
      </c>
      <c r="J220" t="s">
        <v>15</v>
      </c>
      <c r="K220" t="s">
        <v>110</v>
      </c>
    </row>
    <row r="221" spans="1:11" ht="45">
      <c r="A221" t="str">
        <f t="shared" si="5"/>
        <v>2017-10-20</v>
      </c>
      <c r="B221" t="str">
        <f>"0915"</f>
        <v>0915</v>
      </c>
      <c r="C221" t="s">
        <v>111</v>
      </c>
      <c r="D221" s="1" t="s">
        <v>275</v>
      </c>
      <c r="E221" t="s">
        <v>407</v>
      </c>
      <c r="F221" t="s">
        <v>18</v>
      </c>
      <c r="H221" s="2" t="s">
        <v>274</v>
      </c>
      <c r="I221">
        <v>2016</v>
      </c>
      <c r="J221" t="s">
        <v>15</v>
      </c>
      <c r="K221" t="s">
        <v>114</v>
      </c>
    </row>
    <row r="222" spans="1:11" ht="45">
      <c r="A222" t="str">
        <f t="shared" si="5"/>
        <v>2017-10-20</v>
      </c>
      <c r="B222" t="str">
        <f>"0930"</f>
        <v>0930</v>
      </c>
      <c r="C222" t="s">
        <v>115</v>
      </c>
      <c r="D222" s="1" t="s">
        <v>309</v>
      </c>
      <c r="E222" t="s">
        <v>407</v>
      </c>
      <c r="F222" t="s">
        <v>18</v>
      </c>
      <c r="H222" s="2" t="s">
        <v>308</v>
      </c>
      <c r="I222">
        <v>0</v>
      </c>
      <c r="J222" t="s">
        <v>15</v>
      </c>
      <c r="K222" t="s">
        <v>55</v>
      </c>
    </row>
    <row r="223" spans="1:11" ht="45">
      <c r="A223" t="str">
        <f t="shared" si="5"/>
        <v>2017-10-20</v>
      </c>
      <c r="B223" t="str">
        <f>"1000"</f>
        <v>1000</v>
      </c>
      <c r="C223" t="s">
        <v>161</v>
      </c>
      <c r="E223" t="s">
        <v>407</v>
      </c>
      <c r="F223" t="s">
        <v>52</v>
      </c>
      <c r="H223" s="2" t="s">
        <v>162</v>
      </c>
      <c r="I223">
        <v>2017</v>
      </c>
      <c r="J223" t="s">
        <v>15</v>
      </c>
      <c r="K223" t="s">
        <v>50</v>
      </c>
    </row>
    <row r="224" spans="1:11" ht="45">
      <c r="A224" t="str">
        <f t="shared" si="5"/>
        <v>2017-10-20</v>
      </c>
      <c r="B224" t="str">
        <f>"1030"</f>
        <v>1030</v>
      </c>
      <c r="C224" t="s">
        <v>286</v>
      </c>
      <c r="D224" s="1" t="s">
        <v>288</v>
      </c>
      <c r="E224" t="s">
        <v>407</v>
      </c>
      <c r="F224" t="s">
        <v>18</v>
      </c>
      <c r="H224" s="2" t="s">
        <v>287</v>
      </c>
      <c r="I224">
        <v>0</v>
      </c>
      <c r="J224" t="s">
        <v>54</v>
      </c>
      <c r="K224" t="s">
        <v>50</v>
      </c>
    </row>
    <row r="225" spans="1:11" ht="45">
      <c r="A225" t="str">
        <f t="shared" si="5"/>
        <v>2017-10-20</v>
      </c>
      <c r="B225" t="str">
        <f>"1100"</f>
        <v>1100</v>
      </c>
      <c r="C225" t="s">
        <v>310</v>
      </c>
      <c r="D225" s="1" t="s">
        <v>310</v>
      </c>
      <c r="E225" t="s">
        <v>407</v>
      </c>
      <c r="F225" t="s">
        <v>18</v>
      </c>
      <c r="H225" s="2" t="s">
        <v>311</v>
      </c>
      <c r="I225">
        <v>2012</v>
      </c>
      <c r="J225" t="s">
        <v>54</v>
      </c>
      <c r="K225" t="s">
        <v>312</v>
      </c>
    </row>
    <row r="226" spans="1:11" ht="45">
      <c r="A226" t="str">
        <f t="shared" si="5"/>
        <v>2017-10-20</v>
      </c>
      <c r="B226" t="str">
        <f>"1200"</f>
        <v>1200</v>
      </c>
      <c r="C226" t="s">
        <v>397</v>
      </c>
      <c r="D226" s="1" t="s">
        <v>14</v>
      </c>
      <c r="E226" t="s">
        <v>407</v>
      </c>
      <c r="F226" t="s">
        <v>92</v>
      </c>
      <c r="G226" t="s">
        <v>299</v>
      </c>
      <c r="H226" s="2" t="s">
        <v>403</v>
      </c>
      <c r="I226">
        <v>2012</v>
      </c>
      <c r="J226" t="s">
        <v>95</v>
      </c>
      <c r="K226" t="s">
        <v>300</v>
      </c>
    </row>
    <row r="227" spans="1:11" ht="45">
      <c r="A227" t="str">
        <f t="shared" si="5"/>
        <v>2017-10-20</v>
      </c>
      <c r="B227" t="str">
        <f>"1400"</f>
        <v>1400</v>
      </c>
      <c r="C227" t="s">
        <v>301</v>
      </c>
      <c r="E227" t="s">
        <v>407</v>
      </c>
      <c r="F227" t="s">
        <v>11</v>
      </c>
      <c r="H227" s="2" t="s">
        <v>302</v>
      </c>
      <c r="I227">
        <v>2007</v>
      </c>
      <c r="J227" t="s">
        <v>21</v>
      </c>
      <c r="K227" t="s">
        <v>28</v>
      </c>
    </row>
    <row r="228" spans="1:11" ht="45">
      <c r="A228" t="str">
        <f t="shared" si="5"/>
        <v>2017-10-20</v>
      </c>
      <c r="B228" t="str">
        <f>"1430"</f>
        <v>1430</v>
      </c>
      <c r="C228" t="s">
        <v>281</v>
      </c>
      <c r="D228" s="1" t="s">
        <v>283</v>
      </c>
      <c r="E228" t="s">
        <v>407</v>
      </c>
      <c r="F228" t="s">
        <v>11</v>
      </c>
      <c r="H228" s="2" t="s">
        <v>282</v>
      </c>
      <c r="I228">
        <v>0</v>
      </c>
      <c r="J228" t="s">
        <v>15</v>
      </c>
      <c r="K228" t="s">
        <v>24</v>
      </c>
    </row>
    <row r="229" spans="1:11" ht="45">
      <c r="A229" t="str">
        <f t="shared" si="5"/>
        <v>2017-10-20</v>
      </c>
      <c r="B229" t="str">
        <f>"1445"</f>
        <v>1445</v>
      </c>
      <c r="C229" t="s">
        <v>281</v>
      </c>
      <c r="D229" s="1" t="s">
        <v>285</v>
      </c>
      <c r="E229" t="s">
        <v>407</v>
      </c>
      <c r="F229" t="s">
        <v>11</v>
      </c>
      <c r="H229" s="2" t="s">
        <v>284</v>
      </c>
      <c r="I229">
        <v>0</v>
      </c>
      <c r="J229" t="s">
        <v>15</v>
      </c>
      <c r="K229" t="s">
        <v>110</v>
      </c>
    </row>
    <row r="230" spans="1:11" ht="45">
      <c r="A230" t="str">
        <f t="shared" si="5"/>
        <v>2017-10-20</v>
      </c>
      <c r="B230" t="str">
        <f>"1500"</f>
        <v>1500</v>
      </c>
      <c r="C230" t="s">
        <v>111</v>
      </c>
      <c r="D230" s="1" t="s">
        <v>314</v>
      </c>
      <c r="E230" t="s">
        <v>407</v>
      </c>
      <c r="F230" t="s">
        <v>18</v>
      </c>
      <c r="H230" s="2" t="s">
        <v>313</v>
      </c>
      <c r="I230">
        <v>2016</v>
      </c>
      <c r="J230" t="s">
        <v>15</v>
      </c>
      <c r="K230" t="s">
        <v>44</v>
      </c>
    </row>
    <row r="231" spans="1:11" ht="45">
      <c r="A231" t="str">
        <f t="shared" si="5"/>
        <v>2017-10-20</v>
      </c>
      <c r="B231" t="str">
        <f>"1515"</f>
        <v>1515</v>
      </c>
      <c r="C231" t="s">
        <v>123</v>
      </c>
      <c r="E231" t="s">
        <v>407</v>
      </c>
      <c r="F231" t="s">
        <v>18</v>
      </c>
      <c r="H231" s="2" t="s">
        <v>124</v>
      </c>
      <c r="I231">
        <v>0</v>
      </c>
      <c r="J231" t="s">
        <v>21</v>
      </c>
      <c r="K231" t="s">
        <v>22</v>
      </c>
    </row>
    <row r="232" spans="1:11" ht="45">
      <c r="A232" t="str">
        <f t="shared" si="5"/>
        <v>2017-10-20</v>
      </c>
      <c r="B232" t="str">
        <f>"1530"</f>
        <v>1530</v>
      </c>
      <c r="C232" t="s">
        <v>125</v>
      </c>
      <c r="E232" t="s">
        <v>407</v>
      </c>
      <c r="F232" t="s">
        <v>18</v>
      </c>
      <c r="H232" s="2" t="s">
        <v>126</v>
      </c>
      <c r="I232">
        <v>0</v>
      </c>
      <c r="J232" t="s">
        <v>127</v>
      </c>
      <c r="K232" t="s">
        <v>22</v>
      </c>
    </row>
    <row r="233" spans="1:11" ht="45">
      <c r="A233" t="str">
        <f t="shared" si="5"/>
        <v>2017-10-20</v>
      </c>
      <c r="B233" t="str">
        <f>"1545"</f>
        <v>1545</v>
      </c>
      <c r="C233" t="s">
        <v>125</v>
      </c>
      <c r="E233" t="s">
        <v>407</v>
      </c>
      <c r="F233" t="s">
        <v>18</v>
      </c>
      <c r="H233" s="2" t="s">
        <v>126</v>
      </c>
      <c r="I233">
        <v>0</v>
      </c>
      <c r="J233" t="s">
        <v>127</v>
      </c>
      <c r="K233" t="s">
        <v>22</v>
      </c>
    </row>
    <row r="234" spans="1:11" ht="45">
      <c r="A234" t="str">
        <f t="shared" si="5"/>
        <v>2017-10-20</v>
      </c>
      <c r="B234" t="str">
        <f>"1600"</f>
        <v>1600</v>
      </c>
      <c r="C234" t="s">
        <v>128</v>
      </c>
      <c r="D234" s="1" t="s">
        <v>400</v>
      </c>
      <c r="E234" t="s">
        <v>407</v>
      </c>
      <c r="F234" t="s">
        <v>11</v>
      </c>
      <c r="H234" s="2" t="s">
        <v>129</v>
      </c>
      <c r="I234">
        <v>1982</v>
      </c>
      <c r="J234" t="s">
        <v>130</v>
      </c>
      <c r="K234" t="s">
        <v>131</v>
      </c>
    </row>
    <row r="235" spans="1:11" ht="45">
      <c r="A235" t="str">
        <f t="shared" si="5"/>
        <v>2017-10-20</v>
      </c>
      <c r="B235" t="str">
        <f>"1630"</f>
        <v>1630</v>
      </c>
      <c r="C235" t="s">
        <v>132</v>
      </c>
      <c r="E235" t="s">
        <v>407</v>
      </c>
      <c r="F235" t="s">
        <v>11</v>
      </c>
      <c r="H235" s="2" t="s">
        <v>133</v>
      </c>
      <c r="I235">
        <v>2014</v>
      </c>
      <c r="J235" t="s">
        <v>21</v>
      </c>
      <c r="K235" t="s">
        <v>134</v>
      </c>
    </row>
    <row r="236" spans="1:11" ht="45">
      <c r="A236" t="str">
        <f t="shared" si="5"/>
        <v>2017-10-20</v>
      </c>
      <c r="B236" t="str">
        <f>"1700"</f>
        <v>1700</v>
      </c>
      <c r="C236" t="s">
        <v>76</v>
      </c>
      <c r="D236" s="1" t="s">
        <v>316</v>
      </c>
      <c r="E236" t="s">
        <v>407</v>
      </c>
      <c r="F236" t="s">
        <v>18</v>
      </c>
      <c r="H236" s="2" t="s">
        <v>315</v>
      </c>
      <c r="I236">
        <v>2013</v>
      </c>
      <c r="J236" t="s">
        <v>15</v>
      </c>
      <c r="K236" t="s">
        <v>317</v>
      </c>
    </row>
    <row r="237" spans="1:11" ht="45">
      <c r="A237" t="str">
        <f t="shared" si="5"/>
        <v>2017-10-20</v>
      </c>
      <c r="B237" t="str">
        <f>"1730"</f>
        <v>1730</v>
      </c>
      <c r="C237" t="s">
        <v>135</v>
      </c>
      <c r="D237" s="1" t="s">
        <v>319</v>
      </c>
      <c r="E237" t="s">
        <v>407</v>
      </c>
      <c r="F237" t="s">
        <v>18</v>
      </c>
      <c r="H237" s="2" t="s">
        <v>318</v>
      </c>
      <c r="I237">
        <v>2015</v>
      </c>
      <c r="J237" t="s">
        <v>15</v>
      </c>
      <c r="K237" t="s">
        <v>50</v>
      </c>
    </row>
    <row r="238" spans="1:11" ht="30">
      <c r="A238" t="str">
        <f t="shared" si="5"/>
        <v>2017-10-20</v>
      </c>
      <c r="B238" t="str">
        <f>"1800"</f>
        <v>1800</v>
      </c>
      <c r="C238" t="s">
        <v>320</v>
      </c>
      <c r="D238" s="1" t="s">
        <v>322</v>
      </c>
      <c r="E238" t="s">
        <v>407</v>
      </c>
      <c r="F238" t="s">
        <v>18</v>
      </c>
      <c r="H238" s="2" t="s">
        <v>321</v>
      </c>
      <c r="I238">
        <v>2013</v>
      </c>
      <c r="J238" t="s">
        <v>15</v>
      </c>
      <c r="K238" t="s">
        <v>227</v>
      </c>
    </row>
    <row r="239" spans="1:11" ht="45">
      <c r="A239" t="str">
        <f t="shared" si="5"/>
        <v>2017-10-20</v>
      </c>
      <c r="B239" t="str">
        <f>"1815"</f>
        <v>1815</v>
      </c>
      <c r="C239" t="s">
        <v>320</v>
      </c>
      <c r="D239" s="1" t="s">
        <v>324</v>
      </c>
      <c r="E239" t="s">
        <v>407</v>
      </c>
      <c r="F239" t="s">
        <v>18</v>
      </c>
      <c r="H239" s="2" t="s">
        <v>323</v>
      </c>
      <c r="I239">
        <v>2013</v>
      </c>
      <c r="J239" t="s">
        <v>15</v>
      </c>
      <c r="K239" t="s">
        <v>22</v>
      </c>
    </row>
    <row r="240" spans="1:11" ht="51" customHeight="1">
      <c r="A240" t="str">
        <f t="shared" si="5"/>
        <v>2017-10-20</v>
      </c>
      <c r="B240" t="str">
        <f>"1830"</f>
        <v>1830</v>
      </c>
      <c r="C240" t="s">
        <v>325</v>
      </c>
      <c r="D240" s="1" t="s">
        <v>401</v>
      </c>
      <c r="E240" t="s">
        <v>407</v>
      </c>
      <c r="F240" t="s">
        <v>18</v>
      </c>
      <c r="H240" s="2" t="s">
        <v>326</v>
      </c>
      <c r="I240">
        <v>0</v>
      </c>
      <c r="J240" t="s">
        <v>21</v>
      </c>
      <c r="K240" t="s">
        <v>40</v>
      </c>
    </row>
    <row r="241" spans="1:11" ht="45">
      <c r="A241" t="str">
        <f t="shared" si="5"/>
        <v>2017-10-20</v>
      </c>
      <c r="B241" t="str">
        <f>"1900"</f>
        <v>1900</v>
      </c>
      <c r="C241" t="s">
        <v>147</v>
      </c>
      <c r="D241" s="1" t="s">
        <v>328</v>
      </c>
      <c r="H241" s="2" t="s">
        <v>327</v>
      </c>
      <c r="I241">
        <v>0</v>
      </c>
      <c r="J241" t="s">
        <v>15</v>
      </c>
      <c r="K241" t="s">
        <v>143</v>
      </c>
    </row>
    <row r="242" spans="1:11" ht="45">
      <c r="A242" t="str">
        <f t="shared" si="5"/>
        <v>2017-10-20</v>
      </c>
      <c r="B242" t="str">
        <f>"1920"</f>
        <v>1920</v>
      </c>
      <c r="C242" t="s">
        <v>150</v>
      </c>
      <c r="D242" s="1" t="s">
        <v>330</v>
      </c>
      <c r="E242" t="s">
        <v>407</v>
      </c>
      <c r="F242" t="s">
        <v>18</v>
      </c>
      <c r="H242" s="2" t="s">
        <v>329</v>
      </c>
      <c r="I242">
        <v>0</v>
      </c>
      <c r="J242" t="s">
        <v>15</v>
      </c>
      <c r="K242" t="s">
        <v>153</v>
      </c>
    </row>
    <row r="243" spans="1:11" ht="45">
      <c r="A243" t="str">
        <f t="shared" si="5"/>
        <v>2017-10-20</v>
      </c>
      <c r="B243" t="str">
        <f>"1925"</f>
        <v>1925</v>
      </c>
      <c r="C243" t="s">
        <v>154</v>
      </c>
      <c r="F243" t="s">
        <v>52</v>
      </c>
      <c r="H243" s="2" t="s">
        <v>155</v>
      </c>
      <c r="I243">
        <v>2017</v>
      </c>
      <c r="J243" t="s">
        <v>15</v>
      </c>
      <c r="K243" t="s">
        <v>156</v>
      </c>
    </row>
    <row r="244" spans="1:11" ht="45">
      <c r="A244" t="str">
        <f t="shared" si="5"/>
        <v>2017-10-20</v>
      </c>
      <c r="B244" t="str">
        <f>"1930"</f>
        <v>1930</v>
      </c>
      <c r="C244" t="s">
        <v>331</v>
      </c>
      <c r="D244" s="1" t="s">
        <v>14</v>
      </c>
      <c r="E244" t="s">
        <v>407</v>
      </c>
      <c r="F244" t="s">
        <v>11</v>
      </c>
      <c r="H244" s="2" t="s">
        <v>332</v>
      </c>
      <c r="I244">
        <v>0</v>
      </c>
      <c r="J244" t="s">
        <v>248</v>
      </c>
      <c r="K244" t="s">
        <v>333</v>
      </c>
    </row>
    <row r="245" spans="1:11" ht="30">
      <c r="A245" t="str">
        <f t="shared" si="5"/>
        <v>2017-10-20</v>
      </c>
      <c r="B245" t="str">
        <f>"2100"</f>
        <v>2100</v>
      </c>
      <c r="C245" t="s">
        <v>81</v>
      </c>
      <c r="E245" t="s">
        <v>407</v>
      </c>
      <c r="F245" t="s">
        <v>52</v>
      </c>
      <c r="H245" s="2" t="s">
        <v>82</v>
      </c>
      <c r="I245">
        <v>2017</v>
      </c>
      <c r="J245" t="s">
        <v>15</v>
      </c>
      <c r="K245" t="s">
        <v>50</v>
      </c>
    </row>
    <row r="246" spans="1:11" ht="45">
      <c r="A246" t="str">
        <f t="shared" si="5"/>
        <v>2017-10-20</v>
      </c>
      <c r="B246" t="str">
        <f>"2130"</f>
        <v>2130</v>
      </c>
      <c r="C246" t="s">
        <v>334</v>
      </c>
      <c r="D246" s="1" t="s">
        <v>336</v>
      </c>
      <c r="E246" t="s">
        <v>407</v>
      </c>
      <c r="F246" t="s">
        <v>18</v>
      </c>
      <c r="H246" s="2" t="s">
        <v>335</v>
      </c>
      <c r="I246">
        <v>2010</v>
      </c>
      <c r="J246" t="s">
        <v>95</v>
      </c>
      <c r="K246" t="s">
        <v>50</v>
      </c>
    </row>
    <row r="247" spans="1:11" ht="45">
      <c r="A247" t="str">
        <f t="shared" si="5"/>
        <v>2017-10-20</v>
      </c>
      <c r="B247" t="str">
        <f>"2200"</f>
        <v>2200</v>
      </c>
      <c r="C247" t="s">
        <v>334</v>
      </c>
      <c r="D247" s="1" t="s">
        <v>337</v>
      </c>
      <c r="E247" t="s">
        <v>407</v>
      </c>
      <c r="F247" t="s">
        <v>18</v>
      </c>
      <c r="H247" s="2" t="s">
        <v>335</v>
      </c>
      <c r="I247">
        <v>2010</v>
      </c>
      <c r="J247" t="s">
        <v>95</v>
      </c>
      <c r="K247" t="s">
        <v>50</v>
      </c>
    </row>
    <row r="248" spans="1:11" ht="45">
      <c r="A248" t="str">
        <f t="shared" si="5"/>
        <v>2017-10-20</v>
      </c>
      <c r="B248" t="str">
        <f>"2230"</f>
        <v>2230</v>
      </c>
      <c r="C248" t="s">
        <v>338</v>
      </c>
      <c r="D248" s="1" t="s">
        <v>340</v>
      </c>
      <c r="E248" t="s">
        <v>407</v>
      </c>
      <c r="F248" t="s">
        <v>11</v>
      </c>
      <c r="H248" s="2" t="s">
        <v>339</v>
      </c>
      <c r="I248">
        <v>0</v>
      </c>
      <c r="J248" t="s">
        <v>21</v>
      </c>
      <c r="K248" t="s">
        <v>134</v>
      </c>
    </row>
    <row r="249" spans="1:11" ht="50.25" customHeight="1">
      <c r="A249" t="str">
        <f t="shared" si="5"/>
        <v>2017-10-20</v>
      </c>
      <c r="B249" t="str">
        <f>"2300"</f>
        <v>2300</v>
      </c>
      <c r="C249" t="s">
        <v>338</v>
      </c>
      <c r="D249" s="1" t="s">
        <v>342</v>
      </c>
      <c r="E249" t="s">
        <v>407</v>
      </c>
      <c r="F249" t="s">
        <v>11</v>
      </c>
      <c r="H249" s="2" t="s">
        <v>341</v>
      </c>
      <c r="I249">
        <v>0</v>
      </c>
      <c r="J249" t="s">
        <v>21</v>
      </c>
      <c r="K249" t="s">
        <v>134</v>
      </c>
    </row>
    <row r="250" spans="1:11" ht="45">
      <c r="A250" t="str">
        <f t="shared" si="5"/>
        <v>2017-10-20</v>
      </c>
      <c r="B250" t="str">
        <f>"2330"</f>
        <v>2330</v>
      </c>
      <c r="C250" t="s">
        <v>343</v>
      </c>
      <c r="E250" t="s">
        <v>407</v>
      </c>
      <c r="F250" t="s">
        <v>11</v>
      </c>
      <c r="G250" t="s">
        <v>12</v>
      </c>
      <c r="H250" s="2" t="s">
        <v>344</v>
      </c>
      <c r="I250">
        <v>2007</v>
      </c>
      <c r="J250" t="s">
        <v>15</v>
      </c>
      <c r="K250" t="s">
        <v>55</v>
      </c>
    </row>
    <row r="251" spans="1:11" ht="30">
      <c r="A251" t="str">
        <f aca="true" t="shared" si="6" ref="A251:A290">"2017-10-21"</f>
        <v>2017-10-21</v>
      </c>
      <c r="B251" t="str">
        <f>"0000"</f>
        <v>0000</v>
      </c>
      <c r="C251" t="s">
        <v>10</v>
      </c>
      <c r="E251" t="s">
        <v>407</v>
      </c>
      <c r="F251" t="s">
        <v>11</v>
      </c>
      <c r="G251" t="s">
        <v>12</v>
      </c>
      <c r="H251" s="2" t="s">
        <v>13</v>
      </c>
      <c r="I251">
        <v>2012</v>
      </c>
      <c r="J251" t="s">
        <v>15</v>
      </c>
      <c r="K251" t="s">
        <v>75</v>
      </c>
    </row>
    <row r="252" spans="1:11" ht="30">
      <c r="A252" t="str">
        <f t="shared" si="6"/>
        <v>2017-10-21</v>
      </c>
      <c r="B252" t="str">
        <f>"0100"</f>
        <v>0100</v>
      </c>
      <c r="C252" t="s">
        <v>10</v>
      </c>
      <c r="E252" t="s">
        <v>407</v>
      </c>
      <c r="F252" t="s">
        <v>11</v>
      </c>
      <c r="G252" t="s">
        <v>12</v>
      </c>
      <c r="H252" s="2" t="s">
        <v>13</v>
      </c>
      <c r="I252">
        <v>2012</v>
      </c>
      <c r="J252" t="s">
        <v>15</v>
      </c>
      <c r="K252" t="s">
        <v>75</v>
      </c>
    </row>
    <row r="253" spans="1:11" ht="30">
      <c r="A253" t="str">
        <f t="shared" si="6"/>
        <v>2017-10-21</v>
      </c>
      <c r="B253" t="str">
        <f>"0200"</f>
        <v>0200</v>
      </c>
      <c r="C253" t="s">
        <v>10</v>
      </c>
      <c r="E253" t="s">
        <v>407</v>
      </c>
      <c r="F253" t="s">
        <v>11</v>
      </c>
      <c r="G253" t="s">
        <v>12</v>
      </c>
      <c r="H253" s="2" t="s">
        <v>13</v>
      </c>
      <c r="I253">
        <v>2012</v>
      </c>
      <c r="J253" t="s">
        <v>15</v>
      </c>
      <c r="K253" t="s">
        <v>75</v>
      </c>
    </row>
    <row r="254" spans="1:11" ht="30">
      <c r="A254" t="str">
        <f t="shared" si="6"/>
        <v>2017-10-21</v>
      </c>
      <c r="B254" t="str">
        <f>"0300"</f>
        <v>0300</v>
      </c>
      <c r="C254" t="s">
        <v>10</v>
      </c>
      <c r="E254" t="s">
        <v>407</v>
      </c>
      <c r="F254" t="s">
        <v>11</v>
      </c>
      <c r="G254" t="s">
        <v>12</v>
      </c>
      <c r="H254" s="2" t="s">
        <v>13</v>
      </c>
      <c r="I254">
        <v>2012</v>
      </c>
      <c r="J254" t="s">
        <v>15</v>
      </c>
      <c r="K254" t="s">
        <v>75</v>
      </c>
    </row>
    <row r="255" spans="1:11" ht="30">
      <c r="A255" t="str">
        <f t="shared" si="6"/>
        <v>2017-10-21</v>
      </c>
      <c r="B255" t="str">
        <f>"0400"</f>
        <v>0400</v>
      </c>
      <c r="C255" t="s">
        <v>10</v>
      </c>
      <c r="E255" t="s">
        <v>407</v>
      </c>
      <c r="F255" t="s">
        <v>11</v>
      </c>
      <c r="G255" t="s">
        <v>12</v>
      </c>
      <c r="H255" s="2" t="s">
        <v>13</v>
      </c>
      <c r="I255">
        <v>2012</v>
      </c>
      <c r="J255" t="s">
        <v>15</v>
      </c>
      <c r="K255" t="s">
        <v>75</v>
      </c>
    </row>
    <row r="256" spans="1:11" ht="30">
      <c r="A256" t="str">
        <f t="shared" si="6"/>
        <v>2017-10-21</v>
      </c>
      <c r="B256" t="str">
        <f>"0500"</f>
        <v>0500</v>
      </c>
      <c r="C256" t="s">
        <v>10</v>
      </c>
      <c r="E256" t="s">
        <v>407</v>
      </c>
      <c r="F256" t="s">
        <v>11</v>
      </c>
      <c r="G256" t="s">
        <v>12</v>
      </c>
      <c r="H256" s="2" t="s">
        <v>13</v>
      </c>
      <c r="I256">
        <v>2012</v>
      </c>
      <c r="J256" t="s">
        <v>15</v>
      </c>
      <c r="K256" t="s">
        <v>345</v>
      </c>
    </row>
    <row r="257" spans="1:11" ht="30">
      <c r="A257" t="str">
        <f t="shared" si="6"/>
        <v>2017-10-21</v>
      </c>
      <c r="B257" t="str">
        <f>"0600"</f>
        <v>0600</v>
      </c>
      <c r="C257" t="s">
        <v>17</v>
      </c>
      <c r="D257" s="1" t="s">
        <v>346</v>
      </c>
      <c r="E257" t="s">
        <v>407</v>
      </c>
      <c r="F257" t="s">
        <v>18</v>
      </c>
      <c r="H257" s="2" t="s">
        <v>19</v>
      </c>
      <c r="I257">
        <v>2002</v>
      </c>
      <c r="J257" t="s">
        <v>21</v>
      </c>
      <c r="K257" t="s">
        <v>22</v>
      </c>
    </row>
    <row r="258" spans="1:11" ht="30">
      <c r="A258" t="str">
        <f t="shared" si="6"/>
        <v>2017-10-21</v>
      </c>
      <c r="B258" t="str">
        <f>"0615"</f>
        <v>0615</v>
      </c>
      <c r="C258" t="s">
        <v>17</v>
      </c>
      <c r="D258" s="1" t="s">
        <v>347</v>
      </c>
      <c r="E258" t="s">
        <v>407</v>
      </c>
      <c r="F258" t="s">
        <v>18</v>
      </c>
      <c r="H258" s="2" t="s">
        <v>19</v>
      </c>
      <c r="I258">
        <v>2002</v>
      </c>
      <c r="J258" t="s">
        <v>21</v>
      </c>
      <c r="K258" t="s">
        <v>24</v>
      </c>
    </row>
    <row r="259" spans="1:11" ht="23.25" customHeight="1">
      <c r="A259" t="str">
        <f t="shared" si="6"/>
        <v>2017-10-21</v>
      </c>
      <c r="B259" t="str">
        <f>"0630"</f>
        <v>0630</v>
      </c>
      <c r="C259" t="s">
        <v>25</v>
      </c>
      <c r="D259" s="1" t="s">
        <v>348</v>
      </c>
      <c r="E259" t="s">
        <v>407</v>
      </c>
      <c r="F259" t="s">
        <v>18</v>
      </c>
      <c r="H259" s="2" t="s">
        <v>26</v>
      </c>
      <c r="I259">
        <v>2013</v>
      </c>
      <c r="J259" t="s">
        <v>15</v>
      </c>
      <c r="K259" t="s">
        <v>28</v>
      </c>
    </row>
    <row r="260" spans="1:11" ht="45">
      <c r="A260" t="str">
        <f t="shared" si="6"/>
        <v>2017-10-21</v>
      </c>
      <c r="B260" t="str">
        <f>"0700"</f>
        <v>0700</v>
      </c>
      <c r="C260" t="s">
        <v>29</v>
      </c>
      <c r="D260" s="1" t="s">
        <v>349</v>
      </c>
      <c r="E260" t="s">
        <v>407</v>
      </c>
      <c r="F260" t="s">
        <v>18</v>
      </c>
      <c r="H260" s="2" t="s">
        <v>30</v>
      </c>
      <c r="I260">
        <v>2005</v>
      </c>
      <c r="J260" t="s">
        <v>21</v>
      </c>
      <c r="K260" t="s">
        <v>32</v>
      </c>
    </row>
    <row r="261" spans="1:11" ht="45">
      <c r="A261" t="str">
        <f t="shared" si="6"/>
        <v>2017-10-21</v>
      </c>
      <c r="B261" t="str">
        <f>"0730"</f>
        <v>0730</v>
      </c>
      <c r="C261" t="s">
        <v>47</v>
      </c>
      <c r="D261" s="1" t="s">
        <v>351</v>
      </c>
      <c r="E261" t="s">
        <v>407</v>
      </c>
      <c r="F261" t="s">
        <v>18</v>
      </c>
      <c r="H261" s="2" t="s">
        <v>350</v>
      </c>
      <c r="I261">
        <v>0</v>
      </c>
      <c r="J261" t="s">
        <v>15</v>
      </c>
      <c r="K261" t="s">
        <v>36</v>
      </c>
    </row>
    <row r="262" spans="1:11" ht="45">
      <c r="A262" t="str">
        <f t="shared" si="6"/>
        <v>2017-10-21</v>
      </c>
      <c r="B262" t="str">
        <f>"0800"</f>
        <v>0800</v>
      </c>
      <c r="C262" t="s">
        <v>352</v>
      </c>
      <c r="D262" s="1" t="s">
        <v>354</v>
      </c>
      <c r="E262" t="s">
        <v>407</v>
      </c>
      <c r="F262" t="s">
        <v>18</v>
      </c>
      <c r="H262" s="2" t="s">
        <v>353</v>
      </c>
      <c r="I262">
        <v>2009</v>
      </c>
      <c r="J262" t="s">
        <v>15</v>
      </c>
      <c r="K262" t="s">
        <v>55</v>
      </c>
    </row>
    <row r="263" spans="1:11" ht="30">
      <c r="A263" t="str">
        <f t="shared" si="6"/>
        <v>2017-10-21</v>
      </c>
      <c r="B263" t="str">
        <f>"0830"</f>
        <v>0830</v>
      </c>
      <c r="C263" t="s">
        <v>33</v>
      </c>
      <c r="D263" s="1" t="s">
        <v>306</v>
      </c>
      <c r="E263" t="s">
        <v>407</v>
      </c>
      <c r="F263" t="s">
        <v>18</v>
      </c>
      <c r="H263" s="2" t="s">
        <v>305</v>
      </c>
      <c r="I263">
        <v>2012</v>
      </c>
      <c r="J263" t="s">
        <v>15</v>
      </c>
      <c r="K263" t="s">
        <v>32</v>
      </c>
    </row>
    <row r="264" spans="1:11" ht="30">
      <c r="A264" t="str">
        <f t="shared" si="6"/>
        <v>2017-10-21</v>
      </c>
      <c r="B264" t="str">
        <f>"0900"</f>
        <v>0900</v>
      </c>
      <c r="C264" t="s">
        <v>17</v>
      </c>
      <c r="D264" s="1" t="s">
        <v>355</v>
      </c>
      <c r="E264" t="s">
        <v>407</v>
      </c>
      <c r="F264" t="s">
        <v>18</v>
      </c>
      <c r="H264" s="2" t="s">
        <v>19</v>
      </c>
      <c r="I264">
        <v>2002</v>
      </c>
      <c r="J264" t="s">
        <v>21</v>
      </c>
      <c r="K264" t="s">
        <v>22</v>
      </c>
    </row>
    <row r="265" spans="1:11" ht="30">
      <c r="A265" t="str">
        <f t="shared" si="6"/>
        <v>2017-10-21</v>
      </c>
      <c r="B265" t="str">
        <f>"0915"</f>
        <v>0915</v>
      </c>
      <c r="C265" t="s">
        <v>17</v>
      </c>
      <c r="D265" s="1" t="s">
        <v>356</v>
      </c>
      <c r="E265" t="s">
        <v>407</v>
      </c>
      <c r="F265" t="s">
        <v>18</v>
      </c>
      <c r="H265" s="2" t="s">
        <v>19</v>
      </c>
      <c r="I265">
        <v>2002</v>
      </c>
      <c r="J265" t="s">
        <v>21</v>
      </c>
      <c r="K265" t="s">
        <v>24</v>
      </c>
    </row>
    <row r="266" spans="1:11" ht="45">
      <c r="A266" t="str">
        <f t="shared" si="6"/>
        <v>2017-10-21</v>
      </c>
      <c r="B266" t="str">
        <f>"0930"</f>
        <v>0930</v>
      </c>
      <c r="C266" t="s">
        <v>125</v>
      </c>
      <c r="E266" t="s">
        <v>407</v>
      </c>
      <c r="F266" t="s">
        <v>18</v>
      </c>
      <c r="H266" s="2" t="s">
        <v>126</v>
      </c>
      <c r="I266">
        <v>0</v>
      </c>
      <c r="J266" t="s">
        <v>127</v>
      </c>
      <c r="K266" t="s">
        <v>22</v>
      </c>
    </row>
    <row r="267" spans="1:11" ht="45">
      <c r="A267" t="str">
        <f t="shared" si="6"/>
        <v>2017-10-21</v>
      </c>
      <c r="B267" t="str">
        <f>"0945"</f>
        <v>0945</v>
      </c>
      <c r="C267" t="s">
        <v>125</v>
      </c>
      <c r="E267" t="s">
        <v>407</v>
      </c>
      <c r="F267" t="s">
        <v>18</v>
      </c>
      <c r="H267" s="2" t="s">
        <v>126</v>
      </c>
      <c r="I267">
        <v>0</v>
      </c>
      <c r="J267" t="s">
        <v>127</v>
      </c>
      <c r="K267" t="s">
        <v>22</v>
      </c>
    </row>
    <row r="268" spans="1:11" ht="30">
      <c r="A268" t="str">
        <f t="shared" si="6"/>
        <v>2017-10-21</v>
      </c>
      <c r="B268" t="str">
        <f>"1000"</f>
        <v>1000</v>
      </c>
      <c r="C268" t="s">
        <v>81</v>
      </c>
      <c r="E268" t="s">
        <v>407</v>
      </c>
      <c r="F268" t="s">
        <v>52</v>
      </c>
      <c r="H268" s="2" t="s">
        <v>82</v>
      </c>
      <c r="I268">
        <v>2017</v>
      </c>
      <c r="J268" t="s">
        <v>15</v>
      </c>
      <c r="K268" t="s">
        <v>50</v>
      </c>
    </row>
    <row r="269" spans="1:11" ht="48.75" customHeight="1">
      <c r="A269" t="str">
        <f t="shared" si="6"/>
        <v>2017-10-21</v>
      </c>
      <c r="B269" t="str">
        <f>"1030"</f>
        <v>1030</v>
      </c>
      <c r="C269" t="s">
        <v>310</v>
      </c>
      <c r="E269" t="s">
        <v>407</v>
      </c>
      <c r="F269" t="s">
        <v>18</v>
      </c>
      <c r="H269" s="2" t="s">
        <v>311</v>
      </c>
      <c r="I269">
        <v>2012</v>
      </c>
      <c r="J269" t="s">
        <v>54</v>
      </c>
      <c r="K269" t="s">
        <v>312</v>
      </c>
    </row>
    <row r="270" spans="1:11" ht="45">
      <c r="A270" t="str">
        <f t="shared" si="6"/>
        <v>2017-10-21</v>
      </c>
      <c r="B270" t="str">
        <f>"1130"</f>
        <v>1130</v>
      </c>
      <c r="C270" t="s">
        <v>343</v>
      </c>
      <c r="E270" t="s">
        <v>407</v>
      </c>
      <c r="F270" t="s">
        <v>11</v>
      </c>
      <c r="G270" t="s">
        <v>12</v>
      </c>
      <c r="H270" s="2" t="s">
        <v>344</v>
      </c>
      <c r="I270">
        <v>2007</v>
      </c>
      <c r="J270" t="s">
        <v>15</v>
      </c>
      <c r="K270" t="s">
        <v>55</v>
      </c>
    </row>
    <row r="271" spans="1:11" ht="45">
      <c r="A271" t="str">
        <f t="shared" si="6"/>
        <v>2017-10-21</v>
      </c>
      <c r="B271" t="str">
        <f>"1200"</f>
        <v>1200</v>
      </c>
      <c r="C271" t="s">
        <v>334</v>
      </c>
      <c r="D271" s="1" t="s">
        <v>336</v>
      </c>
      <c r="E271" t="s">
        <v>407</v>
      </c>
      <c r="F271" t="s">
        <v>18</v>
      </c>
      <c r="H271" s="2" t="s">
        <v>335</v>
      </c>
      <c r="I271">
        <v>2010</v>
      </c>
      <c r="J271" t="s">
        <v>95</v>
      </c>
      <c r="K271" t="s">
        <v>50</v>
      </c>
    </row>
    <row r="272" spans="1:11" ht="45">
      <c r="A272" t="str">
        <f t="shared" si="6"/>
        <v>2017-10-21</v>
      </c>
      <c r="B272" t="str">
        <f>"1230"</f>
        <v>1230</v>
      </c>
      <c r="C272" t="s">
        <v>334</v>
      </c>
      <c r="D272" s="1" t="s">
        <v>337</v>
      </c>
      <c r="E272" t="s">
        <v>407</v>
      </c>
      <c r="F272" t="s">
        <v>18</v>
      </c>
      <c r="H272" s="2" t="s">
        <v>335</v>
      </c>
      <c r="I272">
        <v>2010</v>
      </c>
      <c r="J272" t="s">
        <v>95</v>
      </c>
      <c r="K272" t="s">
        <v>50</v>
      </c>
    </row>
    <row r="273" spans="1:11" ht="45">
      <c r="A273" t="str">
        <f t="shared" si="6"/>
        <v>2017-10-21</v>
      </c>
      <c r="B273" t="str">
        <f>"1300"</f>
        <v>1300</v>
      </c>
      <c r="C273" t="s">
        <v>331</v>
      </c>
      <c r="D273" s="1" t="s">
        <v>14</v>
      </c>
      <c r="E273" t="s">
        <v>407</v>
      </c>
      <c r="F273" t="s">
        <v>11</v>
      </c>
      <c r="H273" s="2" t="s">
        <v>332</v>
      </c>
      <c r="I273">
        <v>0</v>
      </c>
      <c r="J273" t="s">
        <v>248</v>
      </c>
      <c r="K273" t="s">
        <v>333</v>
      </c>
    </row>
    <row r="274" spans="1:11" ht="30">
      <c r="A274" t="str">
        <f t="shared" si="6"/>
        <v>2017-10-21</v>
      </c>
      <c r="B274" t="str">
        <f>"1430"</f>
        <v>1430</v>
      </c>
      <c r="C274" t="s">
        <v>320</v>
      </c>
      <c r="D274" s="1" t="s">
        <v>322</v>
      </c>
      <c r="E274" t="s">
        <v>407</v>
      </c>
      <c r="F274" t="s">
        <v>18</v>
      </c>
      <c r="H274" s="2" t="s">
        <v>321</v>
      </c>
      <c r="I274">
        <v>2013</v>
      </c>
      <c r="J274" t="s">
        <v>15</v>
      </c>
      <c r="K274" t="s">
        <v>227</v>
      </c>
    </row>
    <row r="275" spans="1:11" ht="45">
      <c r="A275" t="str">
        <f t="shared" si="6"/>
        <v>2017-10-21</v>
      </c>
      <c r="B275" t="str">
        <f>"1445"</f>
        <v>1445</v>
      </c>
      <c r="C275" t="s">
        <v>320</v>
      </c>
      <c r="D275" s="1" t="s">
        <v>324</v>
      </c>
      <c r="E275" t="s">
        <v>407</v>
      </c>
      <c r="F275" t="s">
        <v>18</v>
      </c>
      <c r="H275" s="2" t="s">
        <v>323</v>
      </c>
      <c r="I275">
        <v>2013</v>
      </c>
      <c r="J275" t="s">
        <v>15</v>
      </c>
      <c r="K275" t="s">
        <v>22</v>
      </c>
    </row>
    <row r="276" spans="1:11" ht="45">
      <c r="A276" t="str">
        <f t="shared" si="6"/>
        <v>2017-10-21</v>
      </c>
      <c r="B276" t="str">
        <f>"1500"</f>
        <v>1500</v>
      </c>
      <c r="C276" t="s">
        <v>357</v>
      </c>
      <c r="D276" s="1" t="s">
        <v>359</v>
      </c>
      <c r="E276" t="s">
        <v>407</v>
      </c>
      <c r="F276" t="s">
        <v>18</v>
      </c>
      <c r="H276" s="2" t="s">
        <v>358</v>
      </c>
      <c r="I276">
        <v>2015</v>
      </c>
      <c r="J276" t="s">
        <v>15</v>
      </c>
      <c r="K276" t="s">
        <v>172</v>
      </c>
    </row>
    <row r="277" spans="1:11" ht="45">
      <c r="A277" t="str">
        <f t="shared" si="6"/>
        <v>2017-10-21</v>
      </c>
      <c r="B277" t="str">
        <f>"1600"</f>
        <v>1600</v>
      </c>
      <c r="C277" t="s">
        <v>325</v>
      </c>
      <c r="D277" s="1" t="s">
        <v>401</v>
      </c>
      <c r="E277" t="s">
        <v>407</v>
      </c>
      <c r="F277" t="s">
        <v>18</v>
      </c>
      <c r="H277" s="2" t="s">
        <v>326</v>
      </c>
      <c r="I277">
        <v>0</v>
      </c>
      <c r="J277" t="s">
        <v>21</v>
      </c>
      <c r="K277" t="s">
        <v>40</v>
      </c>
    </row>
    <row r="278" spans="1:11" ht="60">
      <c r="A278" t="str">
        <f t="shared" si="6"/>
        <v>2017-10-21</v>
      </c>
      <c r="B278" t="str">
        <f>"1630"</f>
        <v>1630</v>
      </c>
      <c r="C278" t="s">
        <v>76</v>
      </c>
      <c r="D278" s="1" t="s">
        <v>189</v>
      </c>
      <c r="E278" t="s">
        <v>407</v>
      </c>
      <c r="F278" t="s">
        <v>18</v>
      </c>
      <c r="H278" s="2" t="s">
        <v>188</v>
      </c>
      <c r="I278">
        <v>2013</v>
      </c>
      <c r="J278" t="s">
        <v>15</v>
      </c>
      <c r="K278" t="s">
        <v>36</v>
      </c>
    </row>
    <row r="279" spans="1:11" ht="33.75" customHeight="1">
      <c r="A279" t="str">
        <f t="shared" si="6"/>
        <v>2017-10-21</v>
      </c>
      <c r="B279" t="str">
        <f>"1700"</f>
        <v>1700</v>
      </c>
      <c r="C279" t="s">
        <v>360</v>
      </c>
      <c r="E279" t="s">
        <v>407</v>
      </c>
      <c r="F279" t="s">
        <v>18</v>
      </c>
      <c r="H279" s="2" t="s">
        <v>361</v>
      </c>
      <c r="I279">
        <v>2015</v>
      </c>
      <c r="J279" t="s">
        <v>15</v>
      </c>
      <c r="K279" t="s">
        <v>362</v>
      </c>
    </row>
    <row r="280" spans="1:11" ht="45">
      <c r="A280" t="str">
        <f t="shared" si="6"/>
        <v>2017-10-21</v>
      </c>
      <c r="B280" t="str">
        <f>"1800"</f>
        <v>1800</v>
      </c>
      <c r="C280" t="s">
        <v>51</v>
      </c>
      <c r="F280" t="s">
        <v>52</v>
      </c>
      <c r="H280" s="2" t="s">
        <v>53</v>
      </c>
      <c r="I280">
        <v>2017</v>
      </c>
      <c r="J280" t="s">
        <v>54</v>
      </c>
      <c r="K280" t="s">
        <v>55</v>
      </c>
    </row>
    <row r="281" spans="1:11" ht="45">
      <c r="A281" t="str">
        <f t="shared" si="6"/>
        <v>2017-10-21</v>
      </c>
      <c r="B281" t="str">
        <f>"1830"</f>
        <v>1830</v>
      </c>
      <c r="C281" t="s">
        <v>363</v>
      </c>
      <c r="D281" s="1" t="s">
        <v>365</v>
      </c>
      <c r="E281" t="s">
        <v>407</v>
      </c>
      <c r="F281" t="s">
        <v>11</v>
      </c>
      <c r="H281" s="2" t="s">
        <v>364</v>
      </c>
      <c r="I281">
        <v>0</v>
      </c>
      <c r="J281" t="s">
        <v>15</v>
      </c>
      <c r="K281" t="s">
        <v>131</v>
      </c>
    </row>
    <row r="282" spans="1:11" ht="45">
      <c r="A282" t="str">
        <f t="shared" si="6"/>
        <v>2017-10-21</v>
      </c>
      <c r="B282" t="str">
        <f>"1900"</f>
        <v>1900</v>
      </c>
      <c r="C282" t="s">
        <v>60</v>
      </c>
      <c r="E282" t="s">
        <v>407</v>
      </c>
      <c r="F282" t="s">
        <v>18</v>
      </c>
      <c r="H282" s="2" t="s">
        <v>61</v>
      </c>
      <c r="I282">
        <v>2004</v>
      </c>
      <c r="J282" t="s">
        <v>54</v>
      </c>
      <c r="K282" t="s">
        <v>50</v>
      </c>
    </row>
    <row r="283" spans="1:11" ht="45">
      <c r="A283" t="str">
        <f t="shared" si="6"/>
        <v>2017-10-21</v>
      </c>
      <c r="B283" t="str">
        <f>"1930"</f>
        <v>1930</v>
      </c>
      <c r="C283" t="s">
        <v>62</v>
      </c>
      <c r="D283" s="1" t="s">
        <v>206</v>
      </c>
      <c r="E283" t="s">
        <v>407</v>
      </c>
      <c r="H283" s="2" t="s">
        <v>205</v>
      </c>
      <c r="I283">
        <v>0</v>
      </c>
      <c r="J283" t="s">
        <v>15</v>
      </c>
      <c r="K283" t="s">
        <v>55</v>
      </c>
    </row>
    <row r="284" spans="1:11" ht="48.75" customHeight="1">
      <c r="A284" t="str">
        <f t="shared" si="6"/>
        <v>2017-10-21</v>
      </c>
      <c r="B284" t="str">
        <f>"2000"</f>
        <v>2000</v>
      </c>
      <c r="C284" t="s">
        <v>65</v>
      </c>
      <c r="E284" t="s">
        <v>407</v>
      </c>
      <c r="F284" t="s">
        <v>18</v>
      </c>
      <c r="H284" s="1" t="s">
        <v>207</v>
      </c>
      <c r="I284">
        <v>2008</v>
      </c>
      <c r="J284" t="s">
        <v>15</v>
      </c>
      <c r="K284" t="s">
        <v>55</v>
      </c>
    </row>
    <row r="285" spans="1:11" ht="30">
      <c r="A285" t="str">
        <f t="shared" si="6"/>
        <v>2017-10-21</v>
      </c>
      <c r="B285" t="str">
        <f>"2030"</f>
        <v>2030</v>
      </c>
      <c r="C285" t="s">
        <v>366</v>
      </c>
      <c r="D285" s="1" t="s">
        <v>402</v>
      </c>
      <c r="E285" t="s">
        <v>407</v>
      </c>
      <c r="F285" t="s">
        <v>11</v>
      </c>
      <c r="H285" s="2" t="s">
        <v>367</v>
      </c>
      <c r="I285">
        <v>0</v>
      </c>
      <c r="J285" t="s">
        <v>15</v>
      </c>
      <c r="K285" t="s">
        <v>55</v>
      </c>
    </row>
    <row r="286" spans="1:11" ht="49.5" customHeight="1">
      <c r="A286" t="str">
        <f t="shared" si="6"/>
        <v>2017-10-21</v>
      </c>
      <c r="B286" t="str">
        <f>"2100"</f>
        <v>2100</v>
      </c>
      <c r="C286" t="s">
        <v>368</v>
      </c>
      <c r="H286" s="2" t="s">
        <v>369</v>
      </c>
      <c r="I286">
        <v>2015</v>
      </c>
      <c r="J286" t="s">
        <v>21</v>
      </c>
      <c r="K286" t="s">
        <v>273</v>
      </c>
    </row>
    <row r="287" spans="1:11" ht="15">
      <c r="A287" t="str">
        <f t="shared" si="6"/>
        <v>2017-10-21</v>
      </c>
      <c r="B287" t="str">
        <f>"2130"</f>
        <v>2130</v>
      </c>
      <c r="C287" t="s">
        <v>370</v>
      </c>
      <c r="D287" s="1" t="s">
        <v>372</v>
      </c>
      <c r="E287" t="s">
        <v>407</v>
      </c>
      <c r="F287" t="s">
        <v>11</v>
      </c>
      <c r="H287" s="2" t="s">
        <v>371</v>
      </c>
      <c r="I287">
        <v>2007</v>
      </c>
      <c r="J287" t="s">
        <v>95</v>
      </c>
      <c r="K287" t="s">
        <v>40</v>
      </c>
    </row>
    <row r="288" spans="1:11" ht="45">
      <c r="A288" t="str">
        <f t="shared" si="6"/>
        <v>2017-10-21</v>
      </c>
      <c r="B288" t="str">
        <f>"2200"</f>
        <v>2200</v>
      </c>
      <c r="C288" t="s">
        <v>373</v>
      </c>
      <c r="D288" s="1" t="s">
        <v>376</v>
      </c>
      <c r="E288" t="s">
        <v>407</v>
      </c>
      <c r="F288" t="s">
        <v>11</v>
      </c>
      <c r="G288" t="s">
        <v>374</v>
      </c>
      <c r="H288" s="2" t="s">
        <v>375</v>
      </c>
      <c r="I288">
        <v>2009</v>
      </c>
      <c r="J288" t="s">
        <v>15</v>
      </c>
      <c r="K288" t="s">
        <v>50</v>
      </c>
    </row>
    <row r="289" spans="1:11" ht="45">
      <c r="A289" t="str">
        <f t="shared" si="6"/>
        <v>2017-10-21</v>
      </c>
      <c r="B289" t="str">
        <f>"2230"</f>
        <v>2230</v>
      </c>
      <c r="C289" t="s">
        <v>377</v>
      </c>
      <c r="E289" t="s">
        <v>407</v>
      </c>
      <c r="F289" t="s">
        <v>11</v>
      </c>
      <c r="G289" t="s">
        <v>378</v>
      </c>
      <c r="H289" s="2" t="s">
        <v>379</v>
      </c>
      <c r="I289">
        <v>2015</v>
      </c>
      <c r="J289" t="s">
        <v>240</v>
      </c>
      <c r="K289" t="s">
        <v>55</v>
      </c>
    </row>
    <row r="290" spans="1:11" ht="45">
      <c r="A290" t="str">
        <f t="shared" si="6"/>
        <v>2017-10-21</v>
      </c>
      <c r="B290" t="str">
        <f>"2300"</f>
        <v>2300</v>
      </c>
      <c r="C290" t="s">
        <v>380</v>
      </c>
      <c r="D290" s="1" t="s">
        <v>382</v>
      </c>
      <c r="F290" t="s">
        <v>11</v>
      </c>
      <c r="G290" t="s">
        <v>378</v>
      </c>
      <c r="H290" s="2" t="s">
        <v>381</v>
      </c>
      <c r="I290">
        <v>2012</v>
      </c>
      <c r="J290" t="s">
        <v>15</v>
      </c>
      <c r="K290" t="s">
        <v>362</v>
      </c>
    </row>
    <row r="291" spans="1:11" ht="30">
      <c r="A291" t="str">
        <f>"2017-10-22"</f>
        <v>2017-10-22</v>
      </c>
      <c r="B291" t="str">
        <f>"0000"</f>
        <v>0000</v>
      </c>
      <c r="C291" t="s">
        <v>10</v>
      </c>
      <c r="E291" t="s">
        <v>407</v>
      </c>
      <c r="F291" t="s">
        <v>11</v>
      </c>
      <c r="G291" t="s">
        <v>12</v>
      </c>
      <c r="H291" s="2" t="s">
        <v>13</v>
      </c>
      <c r="I291">
        <v>2012</v>
      </c>
      <c r="J291" t="s">
        <v>15</v>
      </c>
      <c r="K291" t="s">
        <v>75</v>
      </c>
    </row>
    <row r="292" spans="1:11" ht="30">
      <c r="A292" t="str">
        <f>"2017-10-22"</f>
        <v>2017-10-22</v>
      </c>
      <c r="B292" t="str">
        <f>"0100"</f>
        <v>0100</v>
      </c>
      <c r="C292" t="s">
        <v>10</v>
      </c>
      <c r="E292" t="s">
        <v>407</v>
      </c>
      <c r="F292" t="s">
        <v>11</v>
      </c>
      <c r="G292" t="s">
        <v>12</v>
      </c>
      <c r="H292" s="2" t="s">
        <v>13</v>
      </c>
      <c r="I292">
        <v>2012</v>
      </c>
      <c r="J292" t="s">
        <v>15</v>
      </c>
      <c r="K292" t="s">
        <v>75</v>
      </c>
    </row>
    <row r="293" spans="1:11" ht="30">
      <c r="A293" t="str">
        <f>"2017-10-22"</f>
        <v>2017-10-22</v>
      </c>
      <c r="B293" t="str">
        <f>"0200"</f>
        <v>0200</v>
      </c>
      <c r="C293" t="s">
        <v>10</v>
      </c>
      <c r="E293" t="s">
        <v>407</v>
      </c>
      <c r="F293" t="s">
        <v>11</v>
      </c>
      <c r="G293" t="s">
        <v>12</v>
      </c>
      <c r="H293" s="2" t="s">
        <v>13</v>
      </c>
      <c r="I293">
        <v>2012</v>
      </c>
      <c r="J293" t="s">
        <v>15</v>
      </c>
      <c r="K293" t="s">
        <v>75</v>
      </c>
    </row>
    <row r="294" spans="1:11" ht="30">
      <c r="A294" t="str">
        <f>"2017-10-22"</f>
        <v>2017-10-22</v>
      </c>
      <c r="B294" t="str">
        <f>"0300"</f>
        <v>0300</v>
      </c>
      <c r="C294" t="s">
        <v>10</v>
      </c>
      <c r="E294" t="s">
        <v>407</v>
      </c>
      <c r="F294" t="s">
        <v>11</v>
      </c>
      <c r="G294" t="s">
        <v>12</v>
      </c>
      <c r="H294" s="2" t="s">
        <v>13</v>
      </c>
      <c r="I294">
        <v>2012</v>
      </c>
      <c r="J294" t="s">
        <v>15</v>
      </c>
      <c r="K294" t="s">
        <v>75</v>
      </c>
    </row>
    <row r="295" spans="1:11" ht="30">
      <c r="A295" t="str">
        <f>"2017-10-22"</f>
        <v>2017-10-22</v>
      </c>
      <c r="B295" t="str">
        <f>"0400"</f>
        <v>0400</v>
      </c>
      <c r="C295" t="s">
        <v>10</v>
      </c>
      <c r="E295" t="s">
        <v>407</v>
      </c>
      <c r="F295" t="s">
        <v>11</v>
      </c>
      <c r="G295" t="s">
        <v>12</v>
      </c>
      <c r="H295" s="2" t="s">
        <v>13</v>
      </c>
      <c r="I295">
        <v>2012</v>
      </c>
      <c r="J295" t="s">
        <v>15</v>
      </c>
      <c r="K295" t="s">
        <v>75</v>
      </c>
    </row>
  </sheetData>
  <sheetProtection/>
  <printOptions/>
  <pageMargins left="0.75" right="0.75" top="1" bottom="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Cook</dc:creator>
  <cp:keywords/>
  <dc:description/>
  <cp:lastModifiedBy>Microsoft Office User</cp:lastModifiedBy>
  <dcterms:created xsi:type="dcterms:W3CDTF">2017-09-19T01:23:05Z</dcterms:created>
  <dcterms:modified xsi:type="dcterms:W3CDTF">2017-10-08T05:37:13Z</dcterms:modified>
  <cp:category/>
  <cp:version/>
  <cp:contentType/>
  <cp:contentStatus/>
</cp:coreProperties>
</file>