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65522" sheetId="1" r:id="rId1"/>
  </sheets>
  <definedNames/>
  <calcPr fullCalcOnLoad="1"/>
</workbook>
</file>

<file path=xl/sharedStrings.xml><?xml version="1.0" encoding="utf-8"?>
<sst xmlns="http://schemas.openxmlformats.org/spreadsheetml/2006/main" count="1665" uniqueCount="311">
  <si>
    <t>Channel Name</t>
  </si>
  <si>
    <t>Date</t>
  </si>
  <si>
    <t>Start Time</t>
  </si>
  <si>
    <t>Title</t>
  </si>
  <si>
    <t>Classification</t>
  </si>
  <si>
    <t>Consumer Advice</t>
  </si>
  <si>
    <t>Digital Epg Synpopsis</t>
  </si>
  <si>
    <t>Episode Title</t>
  </si>
  <si>
    <t>Year of Production</t>
  </si>
  <si>
    <t>Country of Origin</t>
  </si>
  <si>
    <t>Nominal Length</t>
  </si>
  <si>
    <t>NITV</t>
  </si>
  <si>
    <t>Volumz</t>
  </si>
  <si>
    <t>PG</t>
  </si>
  <si>
    <t xml:space="preserve">a l </t>
  </si>
  <si>
    <t>Hosted by Alec Doomadgee, Volumz brings you music and interviews highlighting the best of the Australian Indigenous music scene.</t>
  </si>
  <si>
    <t xml:space="preserve"> </t>
  </si>
  <si>
    <t>AUSTRALIA</t>
  </si>
  <si>
    <t>55mins</t>
  </si>
  <si>
    <t>Roots Music</t>
  </si>
  <si>
    <t>M</t>
  </si>
  <si>
    <t xml:space="preserve">l </t>
  </si>
  <si>
    <t>Cornerstone Roots play at the Factory in Marrackville and Elliott Brood at the 19th Annual Blues and Roots Festival, Byron Bay plus interview with John Butler.</t>
  </si>
  <si>
    <t>Cornerstone And Elliott Brood</t>
  </si>
  <si>
    <t>58mins</t>
  </si>
  <si>
    <t>Fusion With Casey Donovan</t>
  </si>
  <si>
    <t xml:space="preserve">a </t>
  </si>
  <si>
    <t>Fusion is a lively, cheeky, informative and entertaining show that features new musical talent, clips, performances and interviews. Hosted by Casey Donovan.</t>
  </si>
  <si>
    <t>51mins</t>
  </si>
  <si>
    <t>Chocolate Martini</t>
  </si>
  <si>
    <t>Chocolate Martini features Indigenous bands: Moana dreaming, The Hill, Pilbara Fire, The Walkabout Boys and Banawurun</t>
  </si>
  <si>
    <t>Moana Dreaming And The Hill</t>
  </si>
  <si>
    <t>56mins</t>
  </si>
  <si>
    <t>NITV On The Road: Saltwater Freshwater</t>
  </si>
  <si>
    <t>Jay Davis Trio: Jay Davis not only rocks it out as shown in this episode but also regards himself as a bit of a comedian. Jay shares his childhood stories about growing up around Taree.</t>
  </si>
  <si>
    <t>Jay Davis Trio</t>
  </si>
  <si>
    <t>52mins</t>
  </si>
  <si>
    <t>FIFA Women's World Cup 2011</t>
  </si>
  <si>
    <t>NC</t>
  </si>
  <si>
    <t>Final: Japan v USA - from the Commerzbank-Arena, Frankfurt, Germany.</t>
  </si>
  <si>
    <t>GERMANY</t>
  </si>
  <si>
    <t>90mins</t>
  </si>
  <si>
    <t>NITV News Week In Review</t>
  </si>
  <si>
    <t>NITV National News features the rich diversity of contemporary life within Aboriginal and Torres Strait Islander communities, broadening and redefining the news and current affairs landscape.</t>
  </si>
  <si>
    <t>25mins</t>
  </si>
  <si>
    <t>Living Black</t>
  </si>
  <si>
    <t>Black is Beautiful</t>
  </si>
  <si>
    <t>Black is Beautiful: AWAKEN will talk to leaders in the field of fashion to examine the changing face of beauty standards and the emerging opportunities in the fashion industry.</t>
  </si>
  <si>
    <t>Black Is Beautiful</t>
  </si>
  <si>
    <t>60mins</t>
  </si>
  <si>
    <t>Murri Rugby League Carnival 2013</t>
  </si>
  <si>
    <t>NITV Sport brings you all the exciting local rugby league action from the 2013 Murri Rugby League Carnival held in Ipswich, Queensland!</t>
  </si>
  <si>
    <t>Inala Panthers V Toowoomba Warriors</t>
  </si>
  <si>
    <t>43mins</t>
  </si>
  <si>
    <t>The 43rd Annual Koori Knockout</t>
  </si>
  <si>
    <t>It's kickoff time at the 43rd Annual Koori Knockout held in Newcastle, NSW. NITV Sport brings you grass roots Rugby League at it's finest!</t>
  </si>
  <si>
    <t>Yuin Monaro V La Perouse Panthers Ep16</t>
  </si>
  <si>
    <t>48mins</t>
  </si>
  <si>
    <t>Unearthed</t>
  </si>
  <si>
    <t>Dan Rankine is a producer and MC with the Funkoars, the Australian hip hop act from Adelaide. The Funkoars are hip hop group that hail from Adelaide hills.</t>
  </si>
  <si>
    <t>Trials</t>
  </si>
  <si>
    <t>mins</t>
  </si>
  <si>
    <t>G</t>
  </si>
  <si>
    <t>Tyrone Sheather is a young artist on the up, he talks about his latest Dreaming award win for his Giidanyba project.</t>
  </si>
  <si>
    <t>Tyrone Sheather</t>
  </si>
  <si>
    <t>14mins</t>
  </si>
  <si>
    <t>Double Trouble</t>
  </si>
  <si>
    <t>Double Trouble is a light-hearted comedy drama about twins who were separated at birth, yet one day find themselves face to face. The twins' chance meeting changes many people's lives.</t>
  </si>
  <si>
    <t>First Test, The</t>
  </si>
  <si>
    <t>23mins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</si>
  <si>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</si>
  <si>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</si>
  <si>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</si>
  <si>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</si>
  <si>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</si>
  <si>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</si>
  <si>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0mins</t>
  </si>
  <si>
    <t>Ngurra</t>
  </si>
  <si>
    <t>Senior Nguriny clan member, Tim Douglas, leads an on-country trip with family to Old Woodbrook, the place where his people lived and worked for many years.</t>
  </si>
  <si>
    <t>Nguriny</t>
  </si>
  <si>
    <t>15mins</t>
  </si>
  <si>
    <t>When the old people at Millstream Station in Chichester National Park were aggravated to the limits of their patience, they vented their frustrations on inconsiderate squatters using magical ways.</t>
  </si>
  <si>
    <t>Jills Millstream</t>
  </si>
  <si>
    <t>Awaken</t>
  </si>
  <si>
    <t>Award winning journalist Stan Grant hosts a half hour panel show, putting Aboriginal and Torres Strait Islander issues under the microscope.</t>
  </si>
  <si>
    <t>Kriol Kitchen</t>
  </si>
  <si>
    <t>Blue Bone Soup &amp; Chilli Fish: Ali and Mitch travel two hours north of Broome to a tourist camping destination named Goobaragun and spend the day with Kathleen Cox.</t>
  </si>
  <si>
    <t>Goobaragun: Kathleen Cox</t>
  </si>
  <si>
    <t xml:space="preserve">Characters Of Broome </t>
  </si>
  <si>
    <t>Dianne Appleby is from the famous Broome family of the Edgars. Di Values the importance of language and Culture she is a linguist and is a fluent speaker in two languages Karrajarri and Yawuru.</t>
  </si>
  <si>
    <t>Dianne Appleby</t>
  </si>
  <si>
    <t>All Our Relations 3</t>
  </si>
  <si>
    <t>6 Indigneous celebrities,6 journeys into the past, 6 inspiring stories featuring Canadian Aboriginal Celebrities we learn how the experiences of thier ancestors shaped these outstanding individuals.</t>
  </si>
  <si>
    <t>Adam Beach</t>
  </si>
  <si>
    <t>CANADA</t>
  </si>
  <si>
    <t>22mins</t>
  </si>
  <si>
    <t>Lionel</t>
  </si>
  <si>
    <t>83mins</t>
  </si>
  <si>
    <t>Yarning Up</t>
  </si>
  <si>
    <t>A compilation of short documentaries from the top end of Australia, Yarning Up is an initiative aimed at developing regional filmmakers from the Northern Territory.</t>
  </si>
  <si>
    <t>Welcome To Wapos Bay</t>
  </si>
  <si>
    <t>The kids of Wapos Bay love adventure and their playground is a vast area that's been home to their Cree ancestors for millennia. As they explore the world around them, they learn respect &amp; cooperation</t>
  </si>
  <si>
    <t>It Came From Out There</t>
  </si>
  <si>
    <t>Raven Tales</t>
  </si>
  <si>
    <t>Raven Tales is targeted at school-age children and their families to introduce Aboriginal Canadian cultural beliefs in a humorous and entertaining way.</t>
  </si>
  <si>
    <t>Bushwhacked</t>
  </si>
  <si>
    <t>Brandon challenges Kayne to find a honey ant in the midst of the central desert - a ridiculous idea, especially when Kayne learns they live four feet underground.</t>
  </si>
  <si>
    <t>Honey Ant</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</si>
  <si>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</si>
  <si>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</si>
  <si>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</si>
  <si>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</si>
  <si>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24mins</t>
  </si>
  <si>
    <t>Waabiny Time</t>
  </si>
  <si>
    <t>Keny, Koodjal, Dambart-One, Two Three. Counting is moorditj And do you know the kala, the colours of the rainbow</t>
  </si>
  <si>
    <t>Colours And Numbers</t>
  </si>
  <si>
    <t>26mins</t>
  </si>
  <si>
    <t xml:space="preserve">Move It Mob Style </t>
  </si>
  <si>
    <t>27mins</t>
  </si>
  <si>
    <t>Tipi Tales</t>
  </si>
  <si>
    <t>Set in the crook of a forest, Tipi Tales are adventures in story and song, where Elizabeth, Junior, Russell and Sam play and grow together.</t>
  </si>
  <si>
    <t>Finders Keepers</t>
  </si>
  <si>
    <t>Gone Fishing</t>
  </si>
  <si>
    <t>NITV News</t>
  </si>
  <si>
    <t>Tangaroa With Pio</t>
  </si>
  <si>
    <t>A fun and informative bilingual fishing programme following Pio on his ocean-oriented escapades around the coastal communities of Aotearoa as well as the Pacific Islands.</t>
  </si>
  <si>
    <t>Surviving</t>
  </si>
  <si>
    <t>Wiradjuri elder Uncle Larry Brandy originally from Condobolin NSW moved to Canberra in 75, third eldest of four well-known Aboriginal story teller who has been sharing his stories for over two decades</t>
  </si>
  <si>
    <t>Larry Brandy</t>
  </si>
  <si>
    <t>Lyndon is employed by the Royal Flying Doctor Service Queensland Section, and in 2012 had been working on ‘Strong Fathers Strong Families in the Lower Gulf region.</t>
  </si>
  <si>
    <t>Lyndon Reilly</t>
  </si>
  <si>
    <t>Kai Time On The Road</t>
  </si>
  <si>
    <t>This series is about eating fresh, local, Maori and organic food. Professional Chef Peter Peeti is a masterful hunter and fisherman equally at home in the bush as he is in the kitchen.</t>
  </si>
  <si>
    <t>Ruku Koura</t>
  </si>
  <si>
    <t>Rodeo: Life On The Circuit</t>
  </si>
  <si>
    <t xml:space="preserve">a l v </t>
  </si>
  <si>
    <t>1 million dollars, 14 competitors, 60 rodeos and not everyone will survive. We take viewers into the world of what ranks as one of the most dangerous sports in North America</t>
  </si>
  <si>
    <t>44mins</t>
  </si>
  <si>
    <t>Tribal Showgirls</t>
  </si>
  <si>
    <t xml:space="preserve">n </t>
  </si>
  <si>
    <t>Get ready for some Papua New Guinea bling!! With the approach of the Hagen Festival, one tribe seek out a competitive advantage in the form of three glamorous French cabaret dancers</t>
  </si>
  <si>
    <t>FRANCE</t>
  </si>
  <si>
    <t>Arctic Air</t>
  </si>
  <si>
    <t>Arctic Air gets more than it bargained for when Bobby convinces his high-rolling college roommate to invest in the company.</t>
  </si>
  <si>
    <t>New North</t>
  </si>
  <si>
    <t xml:space="preserve">The 42nd Annual Koori Knockout </t>
  </si>
  <si>
    <t>Dubbo Pacmakers vs Griffith 3 Way United - Join Brad Cook and Luke Carroll at the 42nd Koori Knockout in Raymond Terrace for all the grass roots rugby league action.</t>
  </si>
  <si>
    <t>Dubbo Pacemakers Vs Griffith 3 Way United</t>
  </si>
  <si>
    <t>Ella 7's 2009</t>
  </si>
  <si>
    <t>Syd Skindogs v Rosemeadow Est, Kempsey v Toomelah Storm, Waterloo Storm v Yolgnu 7s, Dubbo Rhinos v Moree Strong Blacks.</t>
  </si>
  <si>
    <t>59mins</t>
  </si>
  <si>
    <t>2011 Lightning Cup</t>
  </si>
  <si>
    <t>Top End grassroots AFL at its best.</t>
  </si>
  <si>
    <t>Mutitjula Vs Laramba</t>
  </si>
  <si>
    <t>Murri Rugby League Carnival 2012</t>
  </si>
  <si>
    <t>Kambu V Ngalpan Warriors - Join Djuro Sen at the Murri Rugby League carnival for two days of the best QLD rugby league.</t>
  </si>
  <si>
    <t>Kambu V Ngalpan Warriors</t>
  </si>
  <si>
    <t>45mins</t>
  </si>
  <si>
    <t>Away From Country</t>
  </si>
  <si>
    <t>Away From Country captures the essence of Indigenous excellence on and off the sporting field and highlights the journeys of our Indigenous sportspeople.</t>
  </si>
  <si>
    <t>Brendan Williams: Dingo</t>
  </si>
  <si>
    <t>53mins</t>
  </si>
  <si>
    <t>Time Management</t>
  </si>
  <si>
    <t>Brandon challenges Kayne to the unthinkable- to lure in a great white shark by beatboxing!</t>
  </si>
  <si>
    <t>Great White Sharks</t>
  </si>
  <si>
    <t>Maara, hands and djena, feet are very useful to us and together with the other parts of our body help us every day. Maara baam, hands clap and djena kakarook, feet dance. It's too deadly koolangka.</t>
  </si>
  <si>
    <t>Body And Movement</t>
  </si>
  <si>
    <t>Sugar Rush</t>
  </si>
  <si>
    <t>13mins</t>
  </si>
  <si>
    <t>Mocassin Games</t>
  </si>
  <si>
    <t>The Road To St Andrews</t>
  </si>
  <si>
    <t>Donnie lives, eats and breathes golf. He has been in a slump, however, and finds himself on a spiritual, mental, historical and physical journey on the way to the Home of Golf -  St Andrews.</t>
  </si>
  <si>
    <t>Kids To Coast</t>
  </si>
  <si>
    <t>Kids from the Uluru community visit the coast line to see the ocean for the first time.</t>
  </si>
  <si>
    <t>Desperate Measures</t>
  </si>
  <si>
    <t>Kanaka Town situated on the Northside of Rockhampton, South seas Islander Elders reminicing about their fond childhood memories and the happenings of growing up in Kanaka Town.</t>
  </si>
  <si>
    <t>Kanaka Town</t>
  </si>
  <si>
    <t>After a 30 year battle flung far around the globe, the remains of 20 Kamilaroi ancestors are brought home….to country…. to rest.</t>
  </si>
  <si>
    <t>Bringing The Bones Home</t>
  </si>
  <si>
    <t xml:space="preserve">We Still Live Here </t>
  </si>
  <si>
    <t>This is a truly inspiring documentary about the process and importance of Indigenous language revitalisation.</t>
  </si>
  <si>
    <t>Australian Biography</t>
  </si>
  <si>
    <t xml:space="preserve">w </t>
  </si>
  <si>
    <t>Jimmy Little is an artist who comes from a long line of entertainers. He gave himself to music at the age of 13 when he lost his mother to tetanus. He used music as therapy for the sorrow he felt.</t>
  </si>
  <si>
    <t>Jimmy Little</t>
  </si>
  <si>
    <t>Hard Rock Medical</t>
  </si>
  <si>
    <t>What does tracking an 1800-pound moose through dense Northern forest with Ojibway hunters have to do with becoming a doctor?</t>
  </si>
  <si>
    <t>Hunt, The</t>
  </si>
  <si>
    <t>The Boondocks</t>
  </si>
  <si>
    <t>MA</t>
  </si>
  <si>
    <t>Story Of Jimmy Rebel, The</t>
  </si>
  <si>
    <t>USA</t>
  </si>
  <si>
    <t>20mins</t>
  </si>
  <si>
    <t>South Australian Rugby League 2014 Division 1 Grand Final.</t>
  </si>
  <si>
    <t>SA Rugby League 2014 Div 1 Grand Final</t>
  </si>
  <si>
    <t>Kill The Matador</t>
  </si>
  <si>
    <t>Kill the Matador showcases the surfing moves of Otis Carey, an Aboriginal surfer from Coffs Harbour</t>
  </si>
  <si>
    <t>Tribali &amp; Yunasi perform at the 19th Annual Blues and Roots Festival, Byron Bay plus interview with Mamadou Diabate.</t>
  </si>
  <si>
    <t>Tribali And Yunasi</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</si>
  <si>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</si>
  <si>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</si>
  <si>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</si>
  <si>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Bush Bands Bash</t>
  </si>
  <si>
    <t>Bush Bands Bash is the biggest concert on the Alice Springs calendar and one of the most vibrant Indigenous events in Australia.</t>
  </si>
  <si>
    <t>54mins</t>
  </si>
  <si>
    <t>In this mix, we have some truly great performers, Dave Arden, Grace Barbe, Archie Roach.</t>
  </si>
  <si>
    <t>Dave, Grace And Archie</t>
  </si>
  <si>
    <t>Ways Of The Quiet</t>
  </si>
  <si>
    <t>Brandon takes Kayne to the Great Barrier Reef to track down one of the greatest sights in the animals kingdom: baby turtles racing for the sea minutes after they are born.</t>
  </si>
  <si>
    <t>Turtles</t>
  </si>
  <si>
    <t>Djinang, Look! It's a yongka, a kangaroo. And can you see the wetj, the emu full of feathers</t>
  </si>
  <si>
    <t>Animals And Tracks</t>
  </si>
  <si>
    <t>Treasure Hunt</t>
  </si>
  <si>
    <t>Too Much Noise</t>
  </si>
  <si>
    <t>Ken Thaiday Snr</t>
  </si>
  <si>
    <t>Artist Ken Thaiday Snr takes us on a remarkable journey to Erub in the Torres Strait, home to one of Queensland's most remote communities</t>
  </si>
  <si>
    <t>62mins</t>
  </si>
  <si>
    <t>Our Footprint</t>
  </si>
  <si>
    <t>Uncle Magpie is a Minyunabul Yuganbeh Songman from the Tweed. He was given the songs by a favourite uncle. As a child he was always singing and that’s why his uncles called him Magpie.</t>
  </si>
  <si>
    <t>Yerrubilgin Magpie</t>
  </si>
  <si>
    <t>Johnny Huckle, a Wiradjuri elder was raised on an Aboriginal reserve 2kms from Condobolin. He was ran over by a car at the age of ten and lived a childhood of torment and glares.</t>
  </si>
  <si>
    <t>Johnny Huckle</t>
  </si>
  <si>
    <t>Colour Theory</t>
  </si>
  <si>
    <t>Colour Theory unearths a variety of Contemporary Indigenous Artist and their connection to their art, community and country. An exciting new series hosted by the proclaimed show off, "Richard Bell".</t>
  </si>
  <si>
    <t>Nici Cumpston</t>
  </si>
  <si>
    <t>Patty Mills: Out Of The Shadows</t>
  </si>
  <si>
    <t>57mins</t>
  </si>
  <si>
    <t>From The Western Frontier</t>
  </si>
  <si>
    <t>In 1947 Sue Gordon AM was taken from her mother under the auspices of the Native Act; she grew up thinking that she was an orphan until one fateful day thirty years later when her family found her.</t>
  </si>
  <si>
    <t>My Three Families</t>
  </si>
  <si>
    <t>Jimmy Little's Gentle Journey</t>
  </si>
  <si>
    <t>Jimmy Little's Gentle Journey traces the extraordinary life and times of this popular and inspirational Aboriginal entertainer and activist.</t>
  </si>
  <si>
    <t xml:space="preserve">a l s </t>
  </si>
  <si>
    <t>World According To Devon, The</t>
  </si>
  <si>
    <t>Brandon challenges Kayne to catch a saltwater croc and attach a satellite tag to it to help rangers keep the local community safe.</t>
  </si>
  <si>
    <t>Saltwater Croc</t>
  </si>
  <si>
    <t>In Noongar Boodgar, Noongar Country there's so much to see. Wano, this way the djet, the flowers and ali bidi, that way you can see the boorn, the trees. Moorditj!</t>
  </si>
  <si>
    <t>Country And Directions</t>
  </si>
  <si>
    <t>28mins</t>
  </si>
  <si>
    <t>So Smart</t>
  </si>
  <si>
    <t>Surprise</t>
  </si>
  <si>
    <t>Around The Campfire</t>
  </si>
  <si>
    <t>Tom Avery aka Blakboi. A Gumeroi/Maori man who’s life revolves around working as a professional musician and submerging himself in the deep blue sea; swimming, surfing and hunting.</t>
  </si>
  <si>
    <t>Ocean Music</t>
  </si>
  <si>
    <t>Gurrgara is the name of a significant hill in Ngarluma country. Is a company providing cultural awareness services in the Shire of Roebourne. CEO Clinton Walker, shares cultural awareness and tourism.</t>
  </si>
  <si>
    <t>Gurrgura</t>
  </si>
  <si>
    <t>Sitting Bull: A Stone In My Heart</t>
  </si>
  <si>
    <t>Award-winning documentary which provides an insight into the life of the Hunkpapa Lakota Sioux holy man and chief, Sitting Bull.</t>
  </si>
  <si>
    <t>Northern Lights</t>
  </si>
  <si>
    <t>This is a story about what can be achieved when the objectives are far greater than simply winning, and the potential for football to have a positive impact on young Indigenous lives.</t>
  </si>
  <si>
    <t>Hunting Aotearoa</t>
  </si>
  <si>
    <t xml:space="preserve">a w </t>
  </si>
  <si>
    <t>We return to the South Island to hunt for Tahr and South Island Wallaby. Howie meets Gary Ottman who takes him into the Hunter Hills to shoot wallaby and then onto Fairlie where the Tahr are close by.</t>
  </si>
  <si>
    <t>Tahr</t>
  </si>
  <si>
    <t>Howie is back in Rotorua and is schooled up in the art of Clay bird shooting. He then tries to apply his newly acquired skills in the Rotorua Gun Club Shoot Up with the help of NZ Rep Tony Truss.</t>
  </si>
  <si>
    <t>Shoot Up</t>
  </si>
  <si>
    <t>Mana Mamau</t>
  </si>
  <si>
    <t xml:space="preserve">v </t>
  </si>
  <si>
    <t>Showcasing the current generation of wrestling talent, the Impact Pro Wrestling circuit is overflowing with passionate and vibrant Maori and Pacific Island athletes.</t>
  </si>
  <si>
    <t>Jesse Williams: The Monstar</t>
  </si>
  <si>
    <t>Warren Creek Vs Plenty Hwy</t>
  </si>
  <si>
    <t>Yarrabah Seahawks V Moreton Bay Murris</t>
  </si>
  <si>
    <t>41mins</t>
  </si>
  <si>
    <t>Sisters In League</t>
  </si>
  <si>
    <t xml:space="preserve">a d l </t>
  </si>
  <si>
    <t>Belinda Miller travels with the Cherbourg women's team "The Hornettes" to compete at the Qld Murri Carnival, a major Rugby League competition, and discovers the humor and the passion of these women.</t>
  </si>
  <si>
    <t>Brisbane Rebels v Dharawal 7s, La Pa Lovelies v Coonamble Cougars, Bris bane Rebels v Deadly Dead Bulls, Country King Browns v Moree.</t>
  </si>
  <si>
    <t>Catch The Spirit</t>
  </si>
  <si>
    <t>Brandon challenges Kayne to swim with Grey Nurse Sharks and to take an underwater photograph in case one day they are gone for good.</t>
  </si>
  <si>
    <t>Grey Nurse Shark</t>
  </si>
  <si>
    <t>Mereny and kep, food and water keep us walang, healthy. How about a yongka stew, a kangaroo stew? Yum yum sounds moorditj!</t>
  </si>
  <si>
    <t>Mine</t>
  </si>
  <si>
    <t>Goin' Troppo In The Toppo</t>
  </si>
  <si>
    <t>We take a sneak peek at just some of the amazing characters, sites and life of Darwin. Presented by Belinda Miller and Dennis Stokes.</t>
  </si>
  <si>
    <t>National Indigenous Music Awards 2013</t>
  </si>
  <si>
    <t>The NIMA's recognise the achievements of Indigenous musicians from all corners of Australia. The Awards will be held during the Darwin Festival and will feature a tribute to Yothu Yindi.</t>
  </si>
  <si>
    <t>160mins</t>
  </si>
  <si>
    <t>Samaqan: Water Stories</t>
  </si>
  <si>
    <t>Human connections to water in the indigenous world are a mix of physical and spiritual, often combining pragmatic needs with that which nourishes the soul.</t>
  </si>
  <si>
    <t>Fish Lake Part 1</t>
  </si>
  <si>
    <t>Rez Rides</t>
  </si>
  <si>
    <t>In the spirit of Pimp my Ride, American Chopper and Monster Garage, Rez Rides is a documentary series about two very different custom car shops.</t>
  </si>
  <si>
    <t>Blackstone</t>
  </si>
  <si>
    <t>Intense, compelling and confrontational, Blackstone is an unmuted exploration of First Nations' power and politics, unfolding over nine one-hour episodes.</t>
  </si>
  <si>
    <t>Yarrabah Seahawks V Argun Warriors - Join Djuro Sen at the Murri Rugby League carnival for two days of the best QLD rugby league.</t>
  </si>
  <si>
    <t>Yarrabah Seahawks V Argun Warriors</t>
  </si>
  <si>
    <t>74mins</t>
  </si>
  <si>
    <t>Murri Carnival 2012: The Documentary</t>
  </si>
  <si>
    <t>Go behind the scenes of the pinnacle of Queensland Aboriginal rugby league, join NITV at the 2012 Murri Rugby League Carnival.</t>
  </si>
  <si>
    <t>The incomparable and much loved Archie Roach, singer, songwriter and story teller of international renown. Aria award winner and icon in indigenous music.</t>
  </si>
  <si>
    <t>Archie Roach</t>
  </si>
  <si>
    <t>Two Spirits</t>
  </si>
  <si>
    <t>Fred Martinez was a Navajo boy who was also a girl. In an earlier era he would have been revered. Instead he was murdered.  With music by Patti Smith.</t>
  </si>
  <si>
    <t>Maori TV's Native Affairs</t>
  </si>
  <si>
    <t>Maori Television's flagship current affairs show, Native Affairs, mixes pre-recorded stories with live interviews and panels, where invited guests discuss the latest events.</t>
  </si>
  <si>
    <t>Nickeema Williams is a 20 year old Indigenous female from Cairns who started her own business, Nickeema Williams Art and Photography, last year.</t>
  </si>
  <si>
    <t>Nickeema Williams</t>
  </si>
  <si>
    <t>Go Girls</t>
  </si>
  <si>
    <t xml:space="preserve">s </t>
  </si>
  <si>
    <t>Amy, Britta and Cody are 25 and have been friends forever but their lives aren't going as they thought they would. They plan to be married (Cody), famous (Britta) and rich (Amy) within a year.</t>
  </si>
  <si>
    <t>Do The Right Thing</t>
  </si>
  <si>
    <t>Village At The End Of The World</t>
  </si>
  <si>
    <t>Village At The End Of The World is a witty, surprising and ultimately feel good portrait of an isolated village of 59 people and 100 sledge dogs, surviving against the odds.</t>
  </si>
  <si>
    <t>GREENLAND</t>
  </si>
  <si>
    <t>78mins</t>
  </si>
  <si>
    <t xml:space="preserve">  </t>
  </si>
  <si>
    <t>Australia's leading Indigenous current affairs show returns to uncover the issues behind the headlines to tell vital Indigenous stories important to all Australians. (Series Return) #LivingBlackSBS</t>
  </si>
  <si>
    <t>Ruckus finds his musical soul mate in famed racist Country-Western singer Jimmy Rebel. But can the ebony and ivory of racist music really live together in perfect harmony?  Written by Aaron McGruder.</t>
  </si>
  <si>
    <t>Awaken Forums 2014</t>
  </si>
  <si>
    <t>NITV Week 40: Sunday 28th of September to Saturday 4th of October</t>
  </si>
  <si>
    <t>This  documentary tells undisputed world banatam weight champion Lionel Rose’s story, warts and all, from his childhood in  to the present day. A story that is both triumphant and bitter-sweet.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</si>
</sst>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495300</xdr:colOff>
      <xdr:row>1</xdr:row>
      <xdr:rowOff>0</xdr:rowOff>
    </xdr:to>
    <xdr:pic>
      <xdr:nvPicPr>
        <xdr:cNvPr id="1" name="Picture 6"/>
        <xdr:cNvPicPr preferRelativeResize="1">
          <a:picLocks noChangeAspect="1"/>
        </xdr:cNvPicPr>
      </xdr:nvPicPr>
      <xdr:blipFill>
        <a:blip r:embed="rId1"/>
        <a:stretch>
          <a:fillRect/>
        </a:stretch>
      </xdr:blipFill>
      <xdr:spPr>
        <a:xfrm>
          <a:off x="609600" y="0"/>
          <a:ext cx="10058400" cy="15335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58"/>
  <sheetViews>
    <sheetView tabSelected="1" zoomScalePageLayoutView="0" workbookViewId="0" topLeftCell="B1">
      <pane ySplit="3" topLeftCell="A37" activePane="bottomLeft" state="frozen"/>
      <selection pane="topLeft" activeCell="B1" sqref="B1"/>
      <selection pane="bottomLeft" activeCell="H1" sqref="H1:H65536"/>
    </sheetView>
  </sheetViews>
  <sheetFormatPr defaultColWidth="9.140625" defaultRowHeight="15"/>
  <cols>
    <col min="2" max="2" width="10.8515625" style="0" customWidth="1"/>
    <col min="3" max="3" width="10.00390625" style="0" bestFit="1" customWidth="1"/>
    <col min="4" max="4" width="37.57421875" style="0" bestFit="1" customWidth="1"/>
    <col min="5" max="5" width="55.7109375" style="0" bestFit="1" customWidth="1"/>
    <col min="6" max="6" width="12.7109375" style="0" bestFit="1" customWidth="1"/>
    <col min="7" max="7" width="16.57421875" style="0" bestFit="1" customWidth="1"/>
    <col min="8" max="8" width="77.00390625" style="2" customWidth="1"/>
    <col min="9" max="9" width="17.57421875" style="0" bestFit="1" customWidth="1"/>
    <col min="10" max="10" width="16.28125" style="0" bestFit="1" customWidth="1"/>
    <col min="11" max="11" width="15.140625" style="0" bestFit="1" customWidth="1"/>
  </cols>
  <sheetData>
    <row r="1" s="3" customFormat="1" ht="120.75" customHeight="1">
      <c r="H1" s="4"/>
    </row>
    <row r="2" spans="2:8" s="3" customFormat="1" ht="95.25" customHeight="1">
      <c r="B2" s="5" t="s">
        <v>309</v>
      </c>
      <c r="C2" s="5"/>
      <c r="D2" s="5"/>
      <c r="E2" s="5"/>
      <c r="H2" s="4"/>
    </row>
    <row r="3" spans="1:11" ht="15">
      <c r="A3" t="s">
        <v>0</v>
      </c>
      <c r="B3" t="s">
        <v>1</v>
      </c>
      <c r="C3" t="s">
        <v>2</v>
      </c>
      <c r="D3" t="s">
        <v>3</v>
      </c>
      <c r="E3" t="s">
        <v>7</v>
      </c>
      <c r="F3" t="s">
        <v>4</v>
      </c>
      <c r="G3" t="s">
        <v>5</v>
      </c>
      <c r="H3" s="2" t="s">
        <v>6</v>
      </c>
      <c r="I3" t="s">
        <v>8</v>
      </c>
      <c r="J3" t="s">
        <v>9</v>
      </c>
      <c r="K3" t="s">
        <v>10</v>
      </c>
    </row>
    <row r="4" spans="1:11" ht="30">
      <c r="A4" t="s">
        <v>11</v>
      </c>
      <c r="B4" t="str">
        <f aca="true" t="shared" si="0" ref="B4:B30">"2014-09-28"</f>
        <v>2014-09-28</v>
      </c>
      <c r="C4" t="str">
        <f>"0500"</f>
        <v>0500</v>
      </c>
      <c r="D4" t="s">
        <v>12</v>
      </c>
      <c r="F4" t="s">
        <v>13</v>
      </c>
      <c r="G4" t="s">
        <v>14</v>
      </c>
      <c r="H4" s="2" t="s">
        <v>15</v>
      </c>
      <c r="I4">
        <v>2012</v>
      </c>
      <c r="J4" t="s">
        <v>17</v>
      </c>
      <c r="K4" t="s">
        <v>18</v>
      </c>
    </row>
    <row r="5" spans="1:11" ht="30">
      <c r="A5" t="s">
        <v>11</v>
      </c>
      <c r="B5" t="str">
        <f t="shared" si="0"/>
        <v>2014-09-28</v>
      </c>
      <c r="C5" t="str">
        <f>"0600"</f>
        <v>0600</v>
      </c>
      <c r="D5" t="s">
        <v>19</v>
      </c>
      <c r="E5" t="s">
        <v>23</v>
      </c>
      <c r="F5" t="s">
        <v>20</v>
      </c>
      <c r="G5" t="s">
        <v>21</v>
      </c>
      <c r="H5" s="2" t="s">
        <v>22</v>
      </c>
      <c r="I5">
        <v>2009</v>
      </c>
      <c r="J5" t="s">
        <v>17</v>
      </c>
      <c r="K5" t="s">
        <v>24</v>
      </c>
    </row>
    <row r="6" spans="1:11" ht="30">
      <c r="A6" t="s">
        <v>11</v>
      </c>
      <c r="B6" t="str">
        <f t="shared" si="0"/>
        <v>2014-09-28</v>
      </c>
      <c r="C6" t="str">
        <f>"0700"</f>
        <v>0700</v>
      </c>
      <c r="D6" t="s">
        <v>25</v>
      </c>
      <c r="F6" t="s">
        <v>13</v>
      </c>
      <c r="G6" t="s">
        <v>26</v>
      </c>
      <c r="H6" s="2" t="s">
        <v>27</v>
      </c>
      <c r="I6">
        <v>2012</v>
      </c>
      <c r="J6" t="s">
        <v>17</v>
      </c>
      <c r="K6" t="s">
        <v>28</v>
      </c>
    </row>
    <row r="7" spans="1:11" ht="30">
      <c r="A7" t="s">
        <v>11</v>
      </c>
      <c r="B7" t="str">
        <f t="shared" si="0"/>
        <v>2014-09-28</v>
      </c>
      <c r="C7" t="str">
        <f>"0800"</f>
        <v>0800</v>
      </c>
      <c r="D7" t="s">
        <v>29</v>
      </c>
      <c r="E7" t="s">
        <v>31</v>
      </c>
      <c r="F7" t="s">
        <v>13</v>
      </c>
      <c r="G7" t="s">
        <v>21</v>
      </c>
      <c r="H7" s="2" t="s">
        <v>30</v>
      </c>
      <c r="I7">
        <v>2009</v>
      </c>
      <c r="J7" t="s">
        <v>17</v>
      </c>
      <c r="K7" t="s">
        <v>32</v>
      </c>
    </row>
    <row r="8" spans="1:11" ht="45">
      <c r="A8" t="s">
        <v>11</v>
      </c>
      <c r="B8" t="str">
        <f t="shared" si="0"/>
        <v>2014-09-28</v>
      </c>
      <c r="C8" t="str">
        <f>"0900"</f>
        <v>0900</v>
      </c>
      <c r="D8" t="s">
        <v>33</v>
      </c>
      <c r="E8" t="s">
        <v>35</v>
      </c>
      <c r="F8" t="s">
        <v>13</v>
      </c>
      <c r="H8" s="2" t="s">
        <v>34</v>
      </c>
      <c r="I8">
        <v>0</v>
      </c>
      <c r="J8" t="s">
        <v>17</v>
      </c>
      <c r="K8" t="s">
        <v>36</v>
      </c>
    </row>
    <row r="9" spans="1:11" ht="15">
      <c r="A9" t="s">
        <v>11</v>
      </c>
      <c r="B9" t="str">
        <f t="shared" si="0"/>
        <v>2014-09-28</v>
      </c>
      <c r="C9" t="str">
        <f>"1000"</f>
        <v>1000</v>
      </c>
      <c r="D9" t="s">
        <v>37</v>
      </c>
      <c r="F9" t="s">
        <v>38</v>
      </c>
      <c r="H9" s="2" t="s">
        <v>39</v>
      </c>
      <c r="I9">
        <v>2011</v>
      </c>
      <c r="J9" t="s">
        <v>40</v>
      </c>
      <c r="K9" t="s">
        <v>41</v>
      </c>
    </row>
    <row r="10" spans="1:11" ht="45">
      <c r="A10" t="s">
        <v>11</v>
      </c>
      <c r="B10" t="str">
        <f t="shared" si="0"/>
        <v>2014-09-28</v>
      </c>
      <c r="C10" t="str">
        <f>"1200"</f>
        <v>1200</v>
      </c>
      <c r="D10" t="s">
        <v>42</v>
      </c>
      <c r="F10" t="s">
        <v>38</v>
      </c>
      <c r="H10" s="2" t="s">
        <v>43</v>
      </c>
      <c r="I10">
        <v>2014</v>
      </c>
      <c r="J10" t="s">
        <v>17</v>
      </c>
      <c r="K10" t="s">
        <v>44</v>
      </c>
    </row>
    <row r="11" spans="1:11" ht="45">
      <c r="A11" t="s">
        <v>11</v>
      </c>
      <c r="B11" t="str">
        <f t="shared" si="0"/>
        <v>2014-09-28</v>
      </c>
      <c r="C11" t="str">
        <f>"1230"</f>
        <v>1230</v>
      </c>
      <c r="D11" t="s">
        <v>45</v>
      </c>
      <c r="F11" t="s">
        <v>38</v>
      </c>
      <c r="H11" s="2" t="s">
        <v>306</v>
      </c>
      <c r="I11">
        <v>2014</v>
      </c>
      <c r="J11" t="s">
        <v>17</v>
      </c>
      <c r="K11" t="s">
        <v>44</v>
      </c>
    </row>
    <row r="12" spans="1:11" ht="45">
      <c r="A12" t="s">
        <v>11</v>
      </c>
      <c r="B12" t="str">
        <f t="shared" si="0"/>
        <v>2014-09-28</v>
      </c>
      <c r="C12" t="str">
        <f>"1300"</f>
        <v>1300</v>
      </c>
      <c r="D12" t="s">
        <v>308</v>
      </c>
      <c r="E12" t="s">
        <v>48</v>
      </c>
      <c r="H12" s="2" t="s">
        <v>47</v>
      </c>
      <c r="I12">
        <v>0</v>
      </c>
      <c r="J12" t="s">
        <v>16</v>
      </c>
      <c r="K12" t="s">
        <v>49</v>
      </c>
    </row>
    <row r="13" spans="1:11" ht="30">
      <c r="A13" t="s">
        <v>11</v>
      </c>
      <c r="B13" t="str">
        <f t="shared" si="0"/>
        <v>2014-09-28</v>
      </c>
      <c r="C13" t="str">
        <f>"1400"</f>
        <v>1400</v>
      </c>
      <c r="D13" t="s">
        <v>50</v>
      </c>
      <c r="E13" t="s">
        <v>52</v>
      </c>
      <c r="F13" t="s">
        <v>38</v>
      </c>
      <c r="H13" s="2" t="s">
        <v>51</v>
      </c>
      <c r="I13">
        <v>2013</v>
      </c>
      <c r="J13" t="s">
        <v>17</v>
      </c>
      <c r="K13" t="s">
        <v>53</v>
      </c>
    </row>
    <row r="14" spans="1:11" ht="30">
      <c r="A14" t="s">
        <v>11</v>
      </c>
      <c r="B14" t="str">
        <f t="shared" si="0"/>
        <v>2014-09-28</v>
      </c>
      <c r="C14" t="str">
        <f>"1500"</f>
        <v>1500</v>
      </c>
      <c r="D14" t="s">
        <v>54</v>
      </c>
      <c r="E14" t="s">
        <v>56</v>
      </c>
      <c r="F14" t="s">
        <v>38</v>
      </c>
      <c r="H14" s="2" t="s">
        <v>55</v>
      </c>
      <c r="I14">
        <v>2013</v>
      </c>
      <c r="J14" t="s">
        <v>17</v>
      </c>
      <c r="K14" t="s">
        <v>57</v>
      </c>
    </row>
    <row r="15" spans="1:11" ht="30">
      <c r="A15" t="s">
        <v>11</v>
      </c>
      <c r="B15" t="str">
        <f t="shared" si="0"/>
        <v>2014-09-28</v>
      </c>
      <c r="C15" t="str">
        <f>"1600"</f>
        <v>1600</v>
      </c>
      <c r="D15" t="s">
        <v>58</v>
      </c>
      <c r="E15" t="s">
        <v>60</v>
      </c>
      <c r="H15" s="2" t="s">
        <v>59</v>
      </c>
      <c r="I15">
        <v>0</v>
      </c>
      <c r="J15" t="s">
        <v>16</v>
      </c>
      <c r="K15" t="s">
        <v>61</v>
      </c>
    </row>
    <row r="16" spans="1:11" ht="30">
      <c r="A16" t="s">
        <v>11</v>
      </c>
      <c r="B16" t="str">
        <f t="shared" si="0"/>
        <v>2014-09-28</v>
      </c>
      <c r="C16" t="str">
        <f>"1615"</f>
        <v>1615</v>
      </c>
      <c r="D16" t="s">
        <v>58</v>
      </c>
      <c r="E16" t="s">
        <v>64</v>
      </c>
      <c r="F16" t="s">
        <v>62</v>
      </c>
      <c r="H16" s="2" t="s">
        <v>63</v>
      </c>
      <c r="I16">
        <v>0</v>
      </c>
      <c r="J16" t="s">
        <v>16</v>
      </c>
      <c r="K16" t="s">
        <v>65</v>
      </c>
    </row>
    <row r="17" spans="1:11" ht="45">
      <c r="A17" t="s">
        <v>11</v>
      </c>
      <c r="B17" t="str">
        <f t="shared" si="0"/>
        <v>2014-09-28</v>
      </c>
      <c r="C17" t="str">
        <f>"1630"</f>
        <v>1630</v>
      </c>
      <c r="D17" t="s">
        <v>66</v>
      </c>
      <c r="E17" t="s">
        <v>68</v>
      </c>
      <c r="F17" t="s">
        <v>62</v>
      </c>
      <c r="H17" s="2" t="s">
        <v>67</v>
      </c>
      <c r="I17">
        <v>2007</v>
      </c>
      <c r="J17" t="s">
        <v>17</v>
      </c>
      <c r="K17" t="s">
        <v>69</v>
      </c>
    </row>
    <row r="18" spans="1:11" ht="45">
      <c r="A18" t="s">
        <v>11</v>
      </c>
      <c r="B18" t="str">
        <f t="shared" si="0"/>
        <v>2014-09-28</v>
      </c>
      <c r="C18" t="str">
        <f>"1700"</f>
        <v>1700</v>
      </c>
      <c r="D18" t="s">
        <v>70</v>
      </c>
      <c r="F18" t="s">
        <v>38</v>
      </c>
      <c r="H18" s="2" t="s">
        <v>71</v>
      </c>
      <c r="I18">
        <v>2014</v>
      </c>
      <c r="J18" t="s">
        <v>72</v>
      </c>
      <c r="K18" t="s">
        <v>73</v>
      </c>
    </row>
    <row r="19" spans="1:11" ht="45">
      <c r="A19" t="s">
        <v>11</v>
      </c>
      <c r="B19" t="str">
        <f t="shared" si="0"/>
        <v>2014-09-28</v>
      </c>
      <c r="C19" t="str">
        <f>"1730"</f>
        <v>1730</v>
      </c>
      <c r="D19" t="s">
        <v>42</v>
      </c>
      <c r="F19" t="s">
        <v>38</v>
      </c>
      <c r="H19" s="2" t="s">
        <v>43</v>
      </c>
      <c r="I19">
        <v>2014</v>
      </c>
      <c r="J19" t="s">
        <v>17</v>
      </c>
      <c r="K19" t="s">
        <v>44</v>
      </c>
    </row>
    <row r="20" spans="1:11" ht="30">
      <c r="A20" t="s">
        <v>11</v>
      </c>
      <c r="B20" t="str">
        <f t="shared" si="0"/>
        <v>2014-09-28</v>
      </c>
      <c r="C20" t="str">
        <f>"1800"</f>
        <v>1800</v>
      </c>
      <c r="D20" t="s">
        <v>74</v>
      </c>
      <c r="H20" s="2" t="s">
        <v>75</v>
      </c>
      <c r="I20">
        <v>2014</v>
      </c>
      <c r="J20" t="s">
        <v>17</v>
      </c>
      <c r="K20" t="s">
        <v>76</v>
      </c>
    </row>
    <row r="21" spans="1:11" ht="30">
      <c r="A21" t="s">
        <v>11</v>
      </c>
      <c r="B21" t="str">
        <f t="shared" si="0"/>
        <v>2014-09-28</v>
      </c>
      <c r="C21" t="str">
        <f>"1900"</f>
        <v>1900</v>
      </c>
      <c r="D21" t="s">
        <v>77</v>
      </c>
      <c r="E21" t="s">
        <v>79</v>
      </c>
      <c r="F21" t="s">
        <v>62</v>
      </c>
      <c r="H21" s="2" t="s">
        <v>78</v>
      </c>
      <c r="I21">
        <v>0</v>
      </c>
      <c r="J21" t="s">
        <v>17</v>
      </c>
      <c r="K21" t="s">
        <v>80</v>
      </c>
    </row>
    <row r="22" spans="1:11" ht="45">
      <c r="A22" t="s">
        <v>11</v>
      </c>
      <c r="B22" t="str">
        <f t="shared" si="0"/>
        <v>2014-09-28</v>
      </c>
      <c r="C22" t="str">
        <f>"1915"</f>
        <v>1915</v>
      </c>
      <c r="D22" t="s">
        <v>77</v>
      </c>
      <c r="E22" t="s">
        <v>82</v>
      </c>
      <c r="F22" t="s">
        <v>13</v>
      </c>
      <c r="H22" s="2" t="s">
        <v>81</v>
      </c>
      <c r="I22">
        <v>0</v>
      </c>
      <c r="J22" t="s">
        <v>17</v>
      </c>
      <c r="K22" t="s">
        <v>65</v>
      </c>
    </row>
    <row r="23" spans="1:11" ht="30">
      <c r="A23" t="s">
        <v>11</v>
      </c>
      <c r="B23" t="str">
        <f t="shared" si="0"/>
        <v>2014-09-28</v>
      </c>
      <c r="C23" t="str">
        <f>"1930"</f>
        <v>1930</v>
      </c>
      <c r="D23" t="s">
        <v>83</v>
      </c>
      <c r="F23" t="s">
        <v>38</v>
      </c>
      <c r="H23" s="2" t="s">
        <v>84</v>
      </c>
      <c r="I23">
        <v>2014</v>
      </c>
      <c r="J23" t="s">
        <v>17</v>
      </c>
      <c r="K23" t="s">
        <v>73</v>
      </c>
    </row>
    <row r="24" spans="1:11" ht="45">
      <c r="A24" t="s">
        <v>11</v>
      </c>
      <c r="B24" t="str">
        <f t="shared" si="0"/>
        <v>2014-09-28</v>
      </c>
      <c r="C24" t="str">
        <f>"2000"</f>
        <v>2000</v>
      </c>
      <c r="D24" t="s">
        <v>85</v>
      </c>
      <c r="E24" t="s">
        <v>87</v>
      </c>
      <c r="F24" t="s">
        <v>62</v>
      </c>
      <c r="H24" s="2" t="s">
        <v>86</v>
      </c>
      <c r="I24">
        <v>0</v>
      </c>
      <c r="J24" t="s">
        <v>16</v>
      </c>
      <c r="K24" t="s">
        <v>69</v>
      </c>
    </row>
    <row r="25" spans="1:11" ht="45">
      <c r="A25" t="s">
        <v>11</v>
      </c>
      <c r="B25" t="str">
        <f t="shared" si="0"/>
        <v>2014-09-28</v>
      </c>
      <c r="C25" t="str">
        <f>"2030"</f>
        <v>2030</v>
      </c>
      <c r="D25" t="s">
        <v>88</v>
      </c>
      <c r="E25" t="s">
        <v>90</v>
      </c>
      <c r="F25" t="s">
        <v>62</v>
      </c>
      <c r="H25" s="2" t="s">
        <v>89</v>
      </c>
      <c r="I25">
        <v>0</v>
      </c>
      <c r="J25" t="s">
        <v>17</v>
      </c>
      <c r="K25" t="s">
        <v>44</v>
      </c>
    </row>
    <row r="26" spans="1:11" ht="45">
      <c r="A26" t="s">
        <v>11</v>
      </c>
      <c r="B26" t="str">
        <f t="shared" si="0"/>
        <v>2014-09-28</v>
      </c>
      <c r="C26" t="str">
        <f>"2100"</f>
        <v>2100</v>
      </c>
      <c r="D26" t="s">
        <v>91</v>
      </c>
      <c r="E26" t="s">
        <v>93</v>
      </c>
      <c r="F26" t="s">
        <v>13</v>
      </c>
      <c r="H26" s="2" t="s">
        <v>92</v>
      </c>
      <c r="I26">
        <v>2012</v>
      </c>
      <c r="J26" t="s">
        <v>94</v>
      </c>
      <c r="K26" t="s">
        <v>95</v>
      </c>
    </row>
    <row r="27" spans="1:11" ht="45">
      <c r="A27" t="s">
        <v>11</v>
      </c>
      <c r="B27" t="str">
        <f t="shared" si="0"/>
        <v>2014-09-28</v>
      </c>
      <c r="C27" t="str">
        <f>"2130"</f>
        <v>2130</v>
      </c>
      <c r="D27" t="s">
        <v>96</v>
      </c>
      <c r="H27" s="2" t="s">
        <v>310</v>
      </c>
      <c r="I27">
        <v>2009</v>
      </c>
      <c r="J27" t="s">
        <v>17</v>
      </c>
      <c r="K27" t="s">
        <v>97</v>
      </c>
    </row>
    <row r="28" spans="1:11" ht="30">
      <c r="A28" t="s">
        <v>11</v>
      </c>
      <c r="B28" t="str">
        <f t="shared" si="0"/>
        <v>2014-09-28</v>
      </c>
      <c r="C28" t="str">
        <f>"2300"</f>
        <v>2300</v>
      </c>
      <c r="D28" t="s">
        <v>98</v>
      </c>
      <c r="F28" t="s">
        <v>13</v>
      </c>
      <c r="G28" t="s">
        <v>26</v>
      </c>
      <c r="H28" s="2" t="s">
        <v>99</v>
      </c>
      <c r="I28">
        <v>2012</v>
      </c>
      <c r="J28" t="s">
        <v>17</v>
      </c>
      <c r="K28" t="s">
        <v>95</v>
      </c>
    </row>
    <row r="29" spans="1:11" ht="30">
      <c r="A29" t="s">
        <v>11</v>
      </c>
      <c r="B29" t="str">
        <f t="shared" si="0"/>
        <v>2014-09-28</v>
      </c>
      <c r="C29" t="str">
        <f>"2330"</f>
        <v>2330</v>
      </c>
      <c r="D29" t="s">
        <v>77</v>
      </c>
      <c r="E29" t="s">
        <v>79</v>
      </c>
      <c r="F29" t="s">
        <v>62</v>
      </c>
      <c r="H29" s="2" t="s">
        <v>78</v>
      </c>
      <c r="I29">
        <v>0</v>
      </c>
      <c r="J29" t="s">
        <v>17</v>
      </c>
      <c r="K29" t="s">
        <v>80</v>
      </c>
    </row>
    <row r="30" spans="1:11" ht="45">
      <c r="A30" t="s">
        <v>11</v>
      </c>
      <c r="B30" t="str">
        <f t="shared" si="0"/>
        <v>2014-09-28</v>
      </c>
      <c r="C30" t="str">
        <f>"2345"</f>
        <v>2345</v>
      </c>
      <c r="D30" t="s">
        <v>77</v>
      </c>
      <c r="E30" t="s">
        <v>82</v>
      </c>
      <c r="F30" t="s">
        <v>13</v>
      </c>
      <c r="H30" s="2" t="s">
        <v>81</v>
      </c>
      <c r="I30">
        <v>0</v>
      </c>
      <c r="J30" t="s">
        <v>17</v>
      </c>
      <c r="K30" t="s">
        <v>65</v>
      </c>
    </row>
    <row r="31" spans="1:11" ht="30">
      <c r="A31" t="s">
        <v>11</v>
      </c>
      <c r="B31" t="str">
        <f aca="true" t="shared" si="1" ref="B31:B65">"2014-09-29"</f>
        <v>2014-09-29</v>
      </c>
      <c r="C31" t="str">
        <f>"0000"</f>
        <v>0000</v>
      </c>
      <c r="D31" t="s">
        <v>12</v>
      </c>
      <c r="F31" t="s">
        <v>13</v>
      </c>
      <c r="G31" t="s">
        <v>14</v>
      </c>
      <c r="H31" s="2" t="s">
        <v>15</v>
      </c>
      <c r="I31">
        <v>2012</v>
      </c>
      <c r="J31" t="s">
        <v>17</v>
      </c>
      <c r="K31" t="s">
        <v>49</v>
      </c>
    </row>
    <row r="32" spans="1:11" ht="45">
      <c r="A32" t="s">
        <v>11</v>
      </c>
      <c r="B32" t="str">
        <f t="shared" si="1"/>
        <v>2014-09-29</v>
      </c>
      <c r="C32" t="str">
        <f>"0600"</f>
        <v>0600</v>
      </c>
      <c r="D32" t="s">
        <v>100</v>
      </c>
      <c r="E32" t="s">
        <v>102</v>
      </c>
      <c r="F32" t="s">
        <v>62</v>
      </c>
      <c r="H32" s="2" t="s">
        <v>101</v>
      </c>
      <c r="I32">
        <v>2005</v>
      </c>
      <c r="J32" t="s">
        <v>94</v>
      </c>
      <c r="K32" t="s">
        <v>69</v>
      </c>
    </row>
    <row r="33" spans="1:11" ht="30">
      <c r="A33" t="s">
        <v>11</v>
      </c>
      <c r="B33" t="str">
        <f t="shared" si="1"/>
        <v>2014-09-29</v>
      </c>
      <c r="C33" t="str">
        <f>"0630"</f>
        <v>0630</v>
      </c>
      <c r="D33" t="s">
        <v>103</v>
      </c>
      <c r="F33" t="s">
        <v>62</v>
      </c>
      <c r="H33" s="2" t="s">
        <v>104</v>
      </c>
      <c r="I33">
        <v>0</v>
      </c>
      <c r="J33" t="s">
        <v>94</v>
      </c>
      <c r="K33" t="s">
        <v>95</v>
      </c>
    </row>
    <row r="34" spans="1:11" ht="30">
      <c r="A34" t="s">
        <v>11</v>
      </c>
      <c r="B34" t="str">
        <f t="shared" si="1"/>
        <v>2014-09-29</v>
      </c>
      <c r="C34" t="str">
        <f>"0700"</f>
        <v>0700</v>
      </c>
      <c r="D34" t="s">
        <v>105</v>
      </c>
      <c r="E34" t="s">
        <v>107</v>
      </c>
      <c r="F34" t="s">
        <v>62</v>
      </c>
      <c r="H34" s="2" t="s">
        <v>106</v>
      </c>
      <c r="I34">
        <v>2012</v>
      </c>
      <c r="J34" t="s">
        <v>17</v>
      </c>
      <c r="K34" t="s">
        <v>69</v>
      </c>
    </row>
    <row r="35" spans="1:11" ht="45">
      <c r="A35" t="s">
        <v>11</v>
      </c>
      <c r="B35" t="str">
        <f t="shared" si="1"/>
        <v>2014-09-29</v>
      </c>
      <c r="C35" t="str">
        <f>"0730"</f>
        <v>0730</v>
      </c>
      <c r="D35" t="s">
        <v>108</v>
      </c>
      <c r="F35" t="s">
        <v>62</v>
      </c>
      <c r="H35" s="2" t="s">
        <v>109</v>
      </c>
      <c r="I35">
        <v>0</v>
      </c>
      <c r="J35" t="s">
        <v>17</v>
      </c>
      <c r="K35" t="s">
        <v>95</v>
      </c>
    </row>
    <row r="36" spans="1:11" ht="45">
      <c r="A36" t="s">
        <v>11</v>
      </c>
      <c r="B36" t="str">
        <f t="shared" si="1"/>
        <v>2014-09-29</v>
      </c>
      <c r="C36" t="str">
        <f>"0800"</f>
        <v>0800</v>
      </c>
      <c r="D36" t="s">
        <v>110</v>
      </c>
      <c r="F36" t="s">
        <v>62</v>
      </c>
      <c r="H36" s="2" t="s">
        <v>111</v>
      </c>
      <c r="I36">
        <v>2011</v>
      </c>
      <c r="J36" t="s">
        <v>17</v>
      </c>
      <c r="K36" t="s">
        <v>112</v>
      </c>
    </row>
    <row r="37" spans="1:11" ht="30">
      <c r="A37" t="s">
        <v>11</v>
      </c>
      <c r="B37" t="str">
        <f t="shared" si="1"/>
        <v>2014-09-29</v>
      </c>
      <c r="C37" t="str">
        <f>"0830"</f>
        <v>0830</v>
      </c>
      <c r="D37" t="s">
        <v>113</v>
      </c>
      <c r="E37" t="s">
        <v>115</v>
      </c>
      <c r="F37" t="s">
        <v>62</v>
      </c>
      <c r="H37" s="2" t="s">
        <v>114</v>
      </c>
      <c r="I37">
        <v>2009</v>
      </c>
      <c r="J37" t="s">
        <v>17</v>
      </c>
      <c r="K37" t="s">
        <v>116</v>
      </c>
    </row>
    <row r="38" spans="1:11" ht="45">
      <c r="A38" t="s">
        <v>11</v>
      </c>
      <c r="B38" t="str">
        <f t="shared" si="1"/>
        <v>2014-09-29</v>
      </c>
      <c r="C38" t="str">
        <f>"0900"</f>
        <v>0900</v>
      </c>
      <c r="D38" t="s">
        <v>117</v>
      </c>
      <c r="F38" t="s">
        <v>62</v>
      </c>
      <c r="H38" s="2" t="s">
        <v>109</v>
      </c>
      <c r="I38">
        <v>0</v>
      </c>
      <c r="J38" t="s">
        <v>17</v>
      </c>
      <c r="K38" t="s">
        <v>118</v>
      </c>
    </row>
    <row r="39" spans="1:11" ht="30">
      <c r="A39" t="s">
        <v>11</v>
      </c>
      <c r="B39" t="str">
        <f t="shared" si="1"/>
        <v>2014-09-29</v>
      </c>
      <c r="C39" t="str">
        <f>"0930"</f>
        <v>0930</v>
      </c>
      <c r="D39" t="s">
        <v>119</v>
      </c>
      <c r="E39" t="s">
        <v>121</v>
      </c>
      <c r="F39" t="s">
        <v>62</v>
      </c>
      <c r="H39" s="2" t="s">
        <v>120</v>
      </c>
      <c r="I39">
        <v>2002</v>
      </c>
      <c r="J39" t="s">
        <v>94</v>
      </c>
      <c r="K39" t="s">
        <v>65</v>
      </c>
    </row>
    <row r="40" spans="1:11" ht="30">
      <c r="A40" t="s">
        <v>11</v>
      </c>
      <c r="B40" t="str">
        <f t="shared" si="1"/>
        <v>2014-09-29</v>
      </c>
      <c r="C40" t="str">
        <f>"0945"</f>
        <v>0945</v>
      </c>
      <c r="D40" t="s">
        <v>119</v>
      </c>
      <c r="E40" t="s">
        <v>122</v>
      </c>
      <c r="F40" t="s">
        <v>62</v>
      </c>
      <c r="H40" s="2" t="s">
        <v>120</v>
      </c>
      <c r="I40">
        <v>2002</v>
      </c>
      <c r="J40" t="s">
        <v>94</v>
      </c>
      <c r="K40" t="s">
        <v>65</v>
      </c>
    </row>
    <row r="41" spans="1:11" ht="45">
      <c r="A41" t="s">
        <v>11</v>
      </c>
      <c r="B41" t="str">
        <f t="shared" si="1"/>
        <v>2014-09-29</v>
      </c>
      <c r="C41" t="str">
        <f>"1000"</f>
        <v>1000</v>
      </c>
      <c r="D41" t="s">
        <v>70</v>
      </c>
      <c r="F41" t="s">
        <v>38</v>
      </c>
      <c r="H41" s="2" t="s">
        <v>71</v>
      </c>
      <c r="I41">
        <v>2014</v>
      </c>
      <c r="J41" t="s">
        <v>72</v>
      </c>
      <c r="K41" t="s">
        <v>73</v>
      </c>
    </row>
    <row r="42" spans="1:11" ht="30">
      <c r="A42" t="s">
        <v>11</v>
      </c>
      <c r="B42" t="str">
        <f t="shared" si="1"/>
        <v>2014-09-29</v>
      </c>
      <c r="C42" t="str">
        <f>"1030"</f>
        <v>1030</v>
      </c>
      <c r="D42" t="s">
        <v>77</v>
      </c>
      <c r="E42" t="s">
        <v>79</v>
      </c>
      <c r="F42" t="s">
        <v>62</v>
      </c>
      <c r="H42" s="2" t="s">
        <v>78</v>
      </c>
      <c r="I42">
        <v>0</v>
      </c>
      <c r="J42" t="s">
        <v>17</v>
      </c>
      <c r="K42" t="s">
        <v>80</v>
      </c>
    </row>
    <row r="43" spans="1:11" ht="45">
      <c r="A43" t="s">
        <v>11</v>
      </c>
      <c r="B43" t="str">
        <f t="shared" si="1"/>
        <v>2014-09-29</v>
      </c>
      <c r="C43" t="str">
        <f>"1045"</f>
        <v>1045</v>
      </c>
      <c r="D43" t="s">
        <v>77</v>
      </c>
      <c r="E43" t="s">
        <v>82</v>
      </c>
      <c r="F43" t="s">
        <v>13</v>
      </c>
      <c r="H43" s="2" t="s">
        <v>81</v>
      </c>
      <c r="I43">
        <v>0</v>
      </c>
      <c r="J43" t="s">
        <v>17</v>
      </c>
      <c r="K43" t="s">
        <v>65</v>
      </c>
    </row>
    <row r="44" spans="1:11" ht="30">
      <c r="A44" t="s">
        <v>11</v>
      </c>
      <c r="B44" t="str">
        <f t="shared" si="1"/>
        <v>2014-09-29</v>
      </c>
      <c r="C44" t="str">
        <f>"1100"</f>
        <v>1100</v>
      </c>
      <c r="D44" t="s">
        <v>74</v>
      </c>
      <c r="H44" s="2" t="s">
        <v>75</v>
      </c>
      <c r="I44">
        <v>2014</v>
      </c>
      <c r="J44" t="s">
        <v>17</v>
      </c>
      <c r="K44" t="s">
        <v>76</v>
      </c>
    </row>
    <row r="45" spans="1:11" ht="45">
      <c r="A45" t="s">
        <v>11</v>
      </c>
      <c r="B45" t="str">
        <f t="shared" si="1"/>
        <v>2014-09-29</v>
      </c>
      <c r="C45" t="str">
        <f>"1200"</f>
        <v>1200</v>
      </c>
      <c r="D45" t="s">
        <v>85</v>
      </c>
      <c r="E45" t="s">
        <v>87</v>
      </c>
      <c r="F45" t="s">
        <v>62</v>
      </c>
      <c r="H45" s="2" t="s">
        <v>86</v>
      </c>
      <c r="I45">
        <v>0</v>
      </c>
      <c r="J45" t="s">
        <v>16</v>
      </c>
      <c r="K45" t="s">
        <v>69</v>
      </c>
    </row>
    <row r="46" spans="1:11" ht="45">
      <c r="A46" t="s">
        <v>11</v>
      </c>
      <c r="B46" t="str">
        <f t="shared" si="1"/>
        <v>2014-09-29</v>
      </c>
      <c r="C46" t="str">
        <f>"1230"</f>
        <v>1230</v>
      </c>
      <c r="D46" t="s">
        <v>91</v>
      </c>
      <c r="F46" t="s">
        <v>13</v>
      </c>
      <c r="H46" s="2" t="s">
        <v>92</v>
      </c>
      <c r="I46">
        <v>2012</v>
      </c>
      <c r="J46" t="s">
        <v>94</v>
      </c>
      <c r="K46" t="s">
        <v>95</v>
      </c>
    </row>
    <row r="47" spans="1:11" ht="45">
      <c r="A47" t="s">
        <v>11</v>
      </c>
      <c r="B47" t="str">
        <f t="shared" si="1"/>
        <v>2014-09-29</v>
      </c>
      <c r="C47" t="str">
        <f>"1300"</f>
        <v>1300</v>
      </c>
      <c r="D47" t="s">
        <v>96</v>
      </c>
      <c r="E47" t="s">
        <v>96</v>
      </c>
      <c r="H47" s="2" t="s">
        <v>310</v>
      </c>
      <c r="I47">
        <v>2009</v>
      </c>
      <c r="J47" t="s">
        <v>17</v>
      </c>
      <c r="K47" t="s">
        <v>97</v>
      </c>
    </row>
    <row r="48" spans="1:11" ht="45">
      <c r="A48" t="s">
        <v>11</v>
      </c>
      <c r="B48" t="str">
        <f t="shared" si="1"/>
        <v>2014-09-29</v>
      </c>
      <c r="C48" t="str">
        <f>"1430"</f>
        <v>1430</v>
      </c>
      <c r="D48" t="s">
        <v>117</v>
      </c>
      <c r="F48" t="s">
        <v>62</v>
      </c>
      <c r="H48" s="2" t="s">
        <v>109</v>
      </c>
      <c r="I48">
        <v>0</v>
      </c>
      <c r="J48" t="s">
        <v>17</v>
      </c>
      <c r="K48" t="s">
        <v>118</v>
      </c>
    </row>
    <row r="49" spans="1:11" ht="45">
      <c r="A49" t="s">
        <v>11</v>
      </c>
      <c r="B49" t="str">
        <f t="shared" si="1"/>
        <v>2014-09-29</v>
      </c>
      <c r="C49" t="str">
        <f>"1500"</f>
        <v>1500</v>
      </c>
      <c r="D49" t="s">
        <v>100</v>
      </c>
      <c r="E49" t="s">
        <v>102</v>
      </c>
      <c r="F49" t="s">
        <v>62</v>
      </c>
      <c r="H49" s="2" t="s">
        <v>101</v>
      </c>
      <c r="I49">
        <v>2005</v>
      </c>
      <c r="J49" t="s">
        <v>94</v>
      </c>
      <c r="K49" t="s">
        <v>69</v>
      </c>
    </row>
    <row r="50" spans="1:11" ht="30">
      <c r="A50" t="s">
        <v>11</v>
      </c>
      <c r="B50" t="str">
        <f t="shared" si="1"/>
        <v>2014-09-29</v>
      </c>
      <c r="C50" t="str">
        <f>"1530"</f>
        <v>1530</v>
      </c>
      <c r="D50" t="s">
        <v>105</v>
      </c>
      <c r="E50" t="s">
        <v>107</v>
      </c>
      <c r="F50" t="s">
        <v>62</v>
      </c>
      <c r="H50" s="2" t="s">
        <v>106</v>
      </c>
      <c r="I50">
        <v>2012</v>
      </c>
      <c r="J50" t="s">
        <v>17</v>
      </c>
      <c r="K50" t="s">
        <v>69</v>
      </c>
    </row>
    <row r="51" spans="1:11" ht="45">
      <c r="A51" t="s">
        <v>11</v>
      </c>
      <c r="B51" t="str">
        <f t="shared" si="1"/>
        <v>2014-09-29</v>
      </c>
      <c r="C51" t="str">
        <f>"1600"</f>
        <v>1600</v>
      </c>
      <c r="D51" t="s">
        <v>117</v>
      </c>
      <c r="F51" t="s">
        <v>62</v>
      </c>
      <c r="H51" s="2" t="s">
        <v>109</v>
      </c>
      <c r="I51">
        <v>0</v>
      </c>
      <c r="J51" t="s">
        <v>17</v>
      </c>
      <c r="K51" t="s">
        <v>118</v>
      </c>
    </row>
    <row r="52" spans="1:11" ht="30">
      <c r="A52" t="s">
        <v>11</v>
      </c>
      <c r="B52" t="str">
        <f t="shared" si="1"/>
        <v>2014-09-29</v>
      </c>
      <c r="C52" t="str">
        <f>"1630"</f>
        <v>1630</v>
      </c>
      <c r="D52" t="s">
        <v>103</v>
      </c>
      <c r="F52" t="s">
        <v>62</v>
      </c>
      <c r="H52" s="2" t="s">
        <v>104</v>
      </c>
      <c r="I52">
        <v>0</v>
      </c>
      <c r="J52" t="s">
        <v>94</v>
      </c>
      <c r="K52" t="s">
        <v>95</v>
      </c>
    </row>
    <row r="53" spans="1:11" ht="45">
      <c r="A53" t="s">
        <v>11</v>
      </c>
      <c r="B53" t="str">
        <f t="shared" si="1"/>
        <v>2014-09-29</v>
      </c>
      <c r="C53" t="str">
        <f>"1700"</f>
        <v>1700</v>
      </c>
      <c r="D53" t="s">
        <v>110</v>
      </c>
      <c r="F53" t="s">
        <v>62</v>
      </c>
      <c r="H53" s="2" t="s">
        <v>111</v>
      </c>
      <c r="I53">
        <v>2011</v>
      </c>
      <c r="J53" t="s">
        <v>17</v>
      </c>
      <c r="K53" t="s">
        <v>112</v>
      </c>
    </row>
    <row r="54" spans="1:11" ht="45">
      <c r="A54" t="s">
        <v>11</v>
      </c>
      <c r="B54" t="str">
        <f t="shared" si="1"/>
        <v>2014-09-29</v>
      </c>
      <c r="C54" t="str">
        <f>"1730"</f>
        <v>1730</v>
      </c>
      <c r="D54" t="s">
        <v>123</v>
      </c>
      <c r="F54" t="s">
        <v>38</v>
      </c>
      <c r="H54" s="2" t="s">
        <v>43</v>
      </c>
      <c r="I54">
        <v>2014</v>
      </c>
      <c r="J54" t="s">
        <v>17</v>
      </c>
      <c r="K54" t="s">
        <v>73</v>
      </c>
    </row>
    <row r="55" spans="1:11" ht="45">
      <c r="A55" t="s">
        <v>11</v>
      </c>
      <c r="B55" t="str">
        <f t="shared" si="1"/>
        <v>2014-09-29</v>
      </c>
      <c r="C55" t="str">
        <f>"1800"</f>
        <v>1800</v>
      </c>
      <c r="D55" t="s">
        <v>124</v>
      </c>
      <c r="F55" t="s">
        <v>62</v>
      </c>
      <c r="H55" s="2" t="s">
        <v>125</v>
      </c>
      <c r="I55">
        <v>0</v>
      </c>
      <c r="J55" t="s">
        <v>72</v>
      </c>
      <c r="K55" t="s">
        <v>116</v>
      </c>
    </row>
    <row r="56" spans="1:11" ht="45">
      <c r="A56" t="s">
        <v>11</v>
      </c>
      <c r="B56" t="str">
        <f t="shared" si="1"/>
        <v>2014-09-29</v>
      </c>
      <c r="C56" t="str">
        <f>"1830"</f>
        <v>1830</v>
      </c>
      <c r="D56" t="s">
        <v>126</v>
      </c>
      <c r="E56" t="s">
        <v>128</v>
      </c>
      <c r="H56" s="2" t="s">
        <v>127</v>
      </c>
      <c r="I56">
        <v>0</v>
      </c>
      <c r="J56" t="s">
        <v>16</v>
      </c>
      <c r="K56" t="s">
        <v>80</v>
      </c>
    </row>
    <row r="57" spans="1:11" ht="30">
      <c r="A57" t="s">
        <v>11</v>
      </c>
      <c r="B57" t="str">
        <f t="shared" si="1"/>
        <v>2014-09-29</v>
      </c>
      <c r="C57" t="str">
        <f>"1845"</f>
        <v>1845</v>
      </c>
      <c r="D57" t="s">
        <v>126</v>
      </c>
      <c r="E57" t="s">
        <v>130</v>
      </c>
      <c r="F57" t="s">
        <v>62</v>
      </c>
      <c r="H57" s="2" t="s">
        <v>129</v>
      </c>
      <c r="I57">
        <v>0</v>
      </c>
      <c r="J57" t="s">
        <v>16</v>
      </c>
      <c r="K57" t="s">
        <v>65</v>
      </c>
    </row>
    <row r="58" spans="1:11" ht="45">
      <c r="A58" t="s">
        <v>11</v>
      </c>
      <c r="B58" t="str">
        <f t="shared" si="1"/>
        <v>2014-09-29</v>
      </c>
      <c r="C58" t="str">
        <f>"1900"</f>
        <v>1900</v>
      </c>
      <c r="D58" t="s">
        <v>123</v>
      </c>
      <c r="F58" t="s">
        <v>38</v>
      </c>
      <c r="H58" s="2" t="s">
        <v>43</v>
      </c>
      <c r="I58">
        <v>2014</v>
      </c>
      <c r="J58" t="s">
        <v>17</v>
      </c>
      <c r="K58" t="s">
        <v>73</v>
      </c>
    </row>
    <row r="59" spans="1:11" ht="45">
      <c r="A59" t="s">
        <v>11</v>
      </c>
      <c r="B59" t="str">
        <f t="shared" si="1"/>
        <v>2014-09-29</v>
      </c>
      <c r="C59" t="str">
        <f>"1930"</f>
        <v>1930</v>
      </c>
      <c r="D59" t="s">
        <v>131</v>
      </c>
      <c r="E59" t="s">
        <v>133</v>
      </c>
      <c r="F59" t="s">
        <v>62</v>
      </c>
      <c r="H59" s="2" t="s">
        <v>132</v>
      </c>
      <c r="I59">
        <v>2012</v>
      </c>
      <c r="J59" t="s">
        <v>72</v>
      </c>
      <c r="K59" t="s">
        <v>44</v>
      </c>
    </row>
    <row r="60" spans="1:11" ht="45">
      <c r="A60" t="s">
        <v>11</v>
      </c>
      <c r="B60" t="str">
        <f t="shared" si="1"/>
        <v>2014-09-29</v>
      </c>
      <c r="C60" t="str">
        <f>"2000"</f>
        <v>2000</v>
      </c>
      <c r="D60" t="s">
        <v>134</v>
      </c>
      <c r="F60" t="s">
        <v>13</v>
      </c>
      <c r="G60" t="s">
        <v>135</v>
      </c>
      <c r="H60" s="2" t="s">
        <v>136</v>
      </c>
      <c r="I60">
        <v>2011</v>
      </c>
      <c r="J60" t="s">
        <v>94</v>
      </c>
      <c r="K60" t="s">
        <v>137</v>
      </c>
    </row>
    <row r="61" spans="1:11" ht="45">
      <c r="A61" t="s">
        <v>11</v>
      </c>
      <c r="B61" t="str">
        <f t="shared" si="1"/>
        <v>2014-09-29</v>
      </c>
      <c r="C61" t="str">
        <f>"2100"</f>
        <v>2100</v>
      </c>
      <c r="D61" t="s">
        <v>138</v>
      </c>
      <c r="F61" t="s">
        <v>20</v>
      </c>
      <c r="G61" t="s">
        <v>139</v>
      </c>
      <c r="H61" s="2" t="s">
        <v>140</v>
      </c>
      <c r="I61">
        <v>2013</v>
      </c>
      <c r="J61" t="s">
        <v>141</v>
      </c>
      <c r="K61" t="s">
        <v>36</v>
      </c>
    </row>
    <row r="62" spans="1:11" ht="30">
      <c r="A62" t="s">
        <v>11</v>
      </c>
      <c r="B62" t="str">
        <f t="shared" si="1"/>
        <v>2014-09-29</v>
      </c>
      <c r="C62" t="str">
        <f>"2200"</f>
        <v>2200</v>
      </c>
      <c r="D62" t="s">
        <v>142</v>
      </c>
      <c r="E62" t="s">
        <v>144</v>
      </c>
      <c r="F62" t="s">
        <v>20</v>
      </c>
      <c r="G62" t="s">
        <v>21</v>
      </c>
      <c r="H62" s="2" t="s">
        <v>143</v>
      </c>
      <c r="I62">
        <v>2012</v>
      </c>
      <c r="J62" t="s">
        <v>94</v>
      </c>
      <c r="K62" t="s">
        <v>53</v>
      </c>
    </row>
    <row r="63" spans="1:11" ht="45">
      <c r="A63" t="s">
        <v>11</v>
      </c>
      <c r="B63" t="str">
        <f t="shared" si="1"/>
        <v>2014-09-29</v>
      </c>
      <c r="C63" t="str">
        <f>"2300"</f>
        <v>2300</v>
      </c>
      <c r="D63" t="s">
        <v>123</v>
      </c>
      <c r="F63" t="s">
        <v>38</v>
      </c>
      <c r="H63" s="2" t="s">
        <v>43</v>
      </c>
      <c r="I63">
        <v>2014</v>
      </c>
      <c r="J63" t="s">
        <v>17</v>
      </c>
      <c r="K63" t="s">
        <v>73</v>
      </c>
    </row>
    <row r="64" spans="1:11" ht="45">
      <c r="A64" t="s">
        <v>11</v>
      </c>
      <c r="B64" t="str">
        <f t="shared" si="1"/>
        <v>2014-09-29</v>
      </c>
      <c r="C64" t="str">
        <f>"2330"</f>
        <v>2330</v>
      </c>
      <c r="D64" t="s">
        <v>126</v>
      </c>
      <c r="E64" t="s">
        <v>128</v>
      </c>
      <c r="H64" s="2" t="s">
        <v>127</v>
      </c>
      <c r="I64">
        <v>0</v>
      </c>
      <c r="J64" t="s">
        <v>16</v>
      </c>
      <c r="K64" t="s">
        <v>80</v>
      </c>
    </row>
    <row r="65" spans="1:11" ht="30">
      <c r="A65" t="s">
        <v>11</v>
      </c>
      <c r="B65" t="str">
        <f t="shared" si="1"/>
        <v>2014-09-29</v>
      </c>
      <c r="C65" t="str">
        <f>"2345"</f>
        <v>2345</v>
      </c>
      <c r="D65" t="s">
        <v>126</v>
      </c>
      <c r="E65" t="s">
        <v>130</v>
      </c>
      <c r="F65" t="s">
        <v>62</v>
      </c>
      <c r="H65" s="2" t="s">
        <v>129</v>
      </c>
      <c r="I65">
        <v>0</v>
      </c>
      <c r="J65" t="s">
        <v>16</v>
      </c>
      <c r="K65" t="s">
        <v>65</v>
      </c>
    </row>
    <row r="66" spans="1:11" ht="30">
      <c r="A66" t="s">
        <v>11</v>
      </c>
      <c r="B66" t="str">
        <f aca="true" t="shared" si="2" ref="B66:B106">"2014-09-30"</f>
        <v>2014-09-30</v>
      </c>
      <c r="C66" t="str">
        <f>"0000"</f>
        <v>0000</v>
      </c>
      <c r="D66" t="s">
        <v>145</v>
      </c>
      <c r="E66" t="s">
        <v>147</v>
      </c>
      <c r="F66" t="s">
        <v>38</v>
      </c>
      <c r="H66" s="2" t="s">
        <v>146</v>
      </c>
      <c r="I66">
        <v>2012</v>
      </c>
      <c r="J66" t="s">
        <v>17</v>
      </c>
      <c r="K66" t="s">
        <v>137</v>
      </c>
    </row>
    <row r="67" spans="1:11" ht="30">
      <c r="A67" t="s">
        <v>11</v>
      </c>
      <c r="B67" t="str">
        <f t="shared" si="2"/>
        <v>2014-09-30</v>
      </c>
      <c r="C67" t="str">
        <f>"0100"</f>
        <v>0100</v>
      </c>
      <c r="D67" t="s">
        <v>148</v>
      </c>
      <c r="F67" t="s">
        <v>38</v>
      </c>
      <c r="H67" s="2" t="s">
        <v>149</v>
      </c>
      <c r="I67">
        <v>2009</v>
      </c>
      <c r="J67" t="s">
        <v>17</v>
      </c>
      <c r="K67" t="s">
        <v>150</v>
      </c>
    </row>
    <row r="68" spans="1:11" ht="15">
      <c r="A68" t="s">
        <v>11</v>
      </c>
      <c r="B68" t="str">
        <f t="shared" si="2"/>
        <v>2014-09-30</v>
      </c>
      <c r="C68" t="str">
        <f>"0200"</f>
        <v>0200</v>
      </c>
      <c r="D68" t="s">
        <v>151</v>
      </c>
      <c r="E68" t="s">
        <v>153</v>
      </c>
      <c r="F68" t="s">
        <v>38</v>
      </c>
      <c r="H68" s="2" t="s">
        <v>152</v>
      </c>
      <c r="I68">
        <v>2011</v>
      </c>
      <c r="J68" t="s">
        <v>17</v>
      </c>
      <c r="K68" t="s">
        <v>24</v>
      </c>
    </row>
    <row r="69" spans="1:11" ht="30">
      <c r="A69" t="s">
        <v>11</v>
      </c>
      <c r="B69" t="str">
        <f t="shared" si="2"/>
        <v>2014-09-30</v>
      </c>
      <c r="C69" t="str">
        <f>"0300"</f>
        <v>0300</v>
      </c>
      <c r="D69" t="s">
        <v>154</v>
      </c>
      <c r="E69" t="s">
        <v>156</v>
      </c>
      <c r="F69" t="s">
        <v>38</v>
      </c>
      <c r="H69" s="2" t="s">
        <v>155</v>
      </c>
      <c r="I69">
        <v>2012</v>
      </c>
      <c r="J69" t="s">
        <v>17</v>
      </c>
      <c r="K69" t="s">
        <v>157</v>
      </c>
    </row>
    <row r="70" spans="1:11" ht="30">
      <c r="A70" t="s">
        <v>11</v>
      </c>
      <c r="B70" t="str">
        <f t="shared" si="2"/>
        <v>2014-09-30</v>
      </c>
      <c r="C70" t="str">
        <f>"0400"</f>
        <v>0400</v>
      </c>
      <c r="D70" t="s">
        <v>158</v>
      </c>
      <c r="E70" t="s">
        <v>160</v>
      </c>
      <c r="F70" t="s">
        <v>13</v>
      </c>
      <c r="H70" s="2" t="s">
        <v>159</v>
      </c>
      <c r="I70">
        <v>2013</v>
      </c>
      <c r="J70" t="s">
        <v>17</v>
      </c>
      <c r="K70" t="s">
        <v>32</v>
      </c>
    </row>
    <row r="71" spans="1:11" ht="30">
      <c r="A71" t="s">
        <v>11</v>
      </c>
      <c r="B71" t="str">
        <f t="shared" si="2"/>
        <v>2014-09-30</v>
      </c>
      <c r="C71" t="str">
        <f>"0500"</f>
        <v>0500</v>
      </c>
      <c r="D71" t="s">
        <v>25</v>
      </c>
      <c r="F71" t="s">
        <v>13</v>
      </c>
      <c r="G71" t="s">
        <v>26</v>
      </c>
      <c r="H71" s="2" t="s">
        <v>27</v>
      </c>
      <c r="I71">
        <v>2012</v>
      </c>
      <c r="J71" t="s">
        <v>17</v>
      </c>
      <c r="K71" t="s">
        <v>161</v>
      </c>
    </row>
    <row r="72" spans="1:11" ht="45">
      <c r="A72" t="s">
        <v>11</v>
      </c>
      <c r="B72" t="str">
        <f t="shared" si="2"/>
        <v>2014-09-30</v>
      </c>
      <c r="C72" t="str">
        <f>"0600"</f>
        <v>0600</v>
      </c>
      <c r="D72" t="s">
        <v>100</v>
      </c>
      <c r="E72" t="s">
        <v>162</v>
      </c>
      <c r="F72" t="s">
        <v>62</v>
      </c>
      <c r="H72" s="2" t="s">
        <v>101</v>
      </c>
      <c r="I72">
        <v>0</v>
      </c>
      <c r="J72" t="s">
        <v>94</v>
      </c>
      <c r="K72" t="s">
        <v>95</v>
      </c>
    </row>
    <row r="73" spans="1:11" ht="30">
      <c r="A73" t="s">
        <v>11</v>
      </c>
      <c r="B73" t="str">
        <f t="shared" si="2"/>
        <v>2014-09-30</v>
      </c>
      <c r="C73" t="str">
        <f>"0630"</f>
        <v>0630</v>
      </c>
      <c r="D73" t="s">
        <v>103</v>
      </c>
      <c r="F73" t="s">
        <v>62</v>
      </c>
      <c r="H73" s="2" t="s">
        <v>104</v>
      </c>
      <c r="I73">
        <v>0</v>
      </c>
      <c r="J73" t="s">
        <v>94</v>
      </c>
      <c r="K73" t="s">
        <v>69</v>
      </c>
    </row>
    <row r="74" spans="1:11" ht="30">
      <c r="A74" t="s">
        <v>11</v>
      </c>
      <c r="B74" t="str">
        <f t="shared" si="2"/>
        <v>2014-09-30</v>
      </c>
      <c r="C74" t="str">
        <f>"0700"</f>
        <v>0700</v>
      </c>
      <c r="D74" t="s">
        <v>105</v>
      </c>
      <c r="E74" t="s">
        <v>164</v>
      </c>
      <c r="F74" t="s">
        <v>62</v>
      </c>
      <c r="H74" s="2" t="s">
        <v>163</v>
      </c>
      <c r="I74">
        <v>2012</v>
      </c>
      <c r="J74" t="s">
        <v>17</v>
      </c>
      <c r="K74" t="s">
        <v>112</v>
      </c>
    </row>
    <row r="75" spans="1:11" ht="45">
      <c r="A75" t="s">
        <v>11</v>
      </c>
      <c r="B75" t="str">
        <f t="shared" si="2"/>
        <v>2014-09-30</v>
      </c>
      <c r="C75" t="str">
        <f>"0730"</f>
        <v>0730</v>
      </c>
      <c r="D75" t="s">
        <v>108</v>
      </c>
      <c r="F75" t="s">
        <v>62</v>
      </c>
      <c r="H75" s="2" t="s">
        <v>109</v>
      </c>
      <c r="I75">
        <v>0</v>
      </c>
      <c r="J75" t="s">
        <v>17</v>
      </c>
      <c r="K75" t="s">
        <v>69</v>
      </c>
    </row>
    <row r="76" spans="1:11" ht="45">
      <c r="A76" t="s">
        <v>11</v>
      </c>
      <c r="B76" t="str">
        <f t="shared" si="2"/>
        <v>2014-09-30</v>
      </c>
      <c r="C76" t="str">
        <f>"0800"</f>
        <v>0800</v>
      </c>
      <c r="D76" t="s">
        <v>110</v>
      </c>
      <c r="F76" t="s">
        <v>62</v>
      </c>
      <c r="H76" s="2" t="s">
        <v>111</v>
      </c>
      <c r="I76">
        <v>2011</v>
      </c>
      <c r="J76" t="s">
        <v>17</v>
      </c>
      <c r="K76" t="s">
        <v>112</v>
      </c>
    </row>
    <row r="77" spans="1:11" ht="45">
      <c r="A77" t="s">
        <v>11</v>
      </c>
      <c r="B77" t="str">
        <f t="shared" si="2"/>
        <v>2014-09-30</v>
      </c>
      <c r="C77" t="str">
        <f>"0830"</f>
        <v>0830</v>
      </c>
      <c r="D77" t="s">
        <v>113</v>
      </c>
      <c r="E77" t="s">
        <v>166</v>
      </c>
      <c r="F77" t="s">
        <v>62</v>
      </c>
      <c r="H77" s="2" t="s">
        <v>165</v>
      </c>
      <c r="I77">
        <v>2009</v>
      </c>
      <c r="J77" t="s">
        <v>17</v>
      </c>
      <c r="K77" t="s">
        <v>116</v>
      </c>
    </row>
    <row r="78" spans="1:11" ht="45">
      <c r="A78" t="s">
        <v>11</v>
      </c>
      <c r="B78" t="str">
        <f t="shared" si="2"/>
        <v>2014-09-30</v>
      </c>
      <c r="C78" t="str">
        <f>"0900"</f>
        <v>0900</v>
      </c>
      <c r="D78" t="s">
        <v>117</v>
      </c>
      <c r="F78" t="s">
        <v>62</v>
      </c>
      <c r="H78" s="2" t="s">
        <v>109</v>
      </c>
      <c r="I78">
        <v>0</v>
      </c>
      <c r="J78" t="s">
        <v>17</v>
      </c>
      <c r="K78" t="s">
        <v>116</v>
      </c>
    </row>
    <row r="79" spans="1:11" ht="30">
      <c r="A79" t="s">
        <v>11</v>
      </c>
      <c r="B79" t="str">
        <f t="shared" si="2"/>
        <v>2014-09-30</v>
      </c>
      <c r="C79" t="str">
        <f>"0930"</f>
        <v>0930</v>
      </c>
      <c r="D79" t="s">
        <v>119</v>
      </c>
      <c r="E79" t="s">
        <v>167</v>
      </c>
      <c r="F79" t="s">
        <v>62</v>
      </c>
      <c r="H79" s="2" t="s">
        <v>120</v>
      </c>
      <c r="I79">
        <v>2002</v>
      </c>
      <c r="J79" t="s">
        <v>94</v>
      </c>
      <c r="K79" t="s">
        <v>168</v>
      </c>
    </row>
    <row r="80" spans="1:11" ht="30">
      <c r="A80" t="s">
        <v>11</v>
      </c>
      <c r="B80" t="str">
        <f t="shared" si="2"/>
        <v>2014-09-30</v>
      </c>
      <c r="C80" t="str">
        <f>"0945"</f>
        <v>0945</v>
      </c>
      <c r="D80" t="s">
        <v>119</v>
      </c>
      <c r="E80" t="s">
        <v>169</v>
      </c>
      <c r="F80" t="s">
        <v>62</v>
      </c>
      <c r="H80" s="2" t="s">
        <v>120</v>
      </c>
      <c r="I80">
        <v>2002</v>
      </c>
      <c r="J80" t="s">
        <v>94</v>
      </c>
      <c r="K80" t="s">
        <v>65</v>
      </c>
    </row>
    <row r="81" spans="1:11" ht="45">
      <c r="A81" t="s">
        <v>11</v>
      </c>
      <c r="B81" t="str">
        <f t="shared" si="2"/>
        <v>2014-09-30</v>
      </c>
      <c r="C81" t="str">
        <f>"1000"</f>
        <v>1000</v>
      </c>
      <c r="D81" t="s">
        <v>124</v>
      </c>
      <c r="F81" t="s">
        <v>62</v>
      </c>
      <c r="H81" s="2" t="s">
        <v>125</v>
      </c>
      <c r="I81">
        <v>0</v>
      </c>
      <c r="J81" t="s">
        <v>72</v>
      </c>
      <c r="K81" t="s">
        <v>116</v>
      </c>
    </row>
    <row r="82" spans="1:11" ht="45">
      <c r="A82" t="s">
        <v>11</v>
      </c>
      <c r="B82" t="str">
        <f t="shared" si="2"/>
        <v>2014-09-30</v>
      </c>
      <c r="C82" t="str">
        <f>"1030"</f>
        <v>1030</v>
      </c>
      <c r="D82" t="s">
        <v>126</v>
      </c>
      <c r="E82" t="s">
        <v>128</v>
      </c>
      <c r="H82" s="2" t="s">
        <v>127</v>
      </c>
      <c r="I82">
        <v>0</v>
      </c>
      <c r="J82" t="s">
        <v>16</v>
      </c>
      <c r="K82" t="s">
        <v>80</v>
      </c>
    </row>
    <row r="83" spans="1:11" ht="30">
      <c r="A83" t="s">
        <v>11</v>
      </c>
      <c r="B83" t="str">
        <f t="shared" si="2"/>
        <v>2014-09-30</v>
      </c>
      <c r="C83" t="str">
        <f>"1045"</f>
        <v>1045</v>
      </c>
      <c r="D83" t="s">
        <v>126</v>
      </c>
      <c r="E83" t="s">
        <v>130</v>
      </c>
      <c r="F83" t="s">
        <v>62</v>
      </c>
      <c r="H83" s="2" t="s">
        <v>129</v>
      </c>
      <c r="I83">
        <v>0</v>
      </c>
      <c r="J83" t="s">
        <v>16</v>
      </c>
      <c r="K83" t="s">
        <v>65</v>
      </c>
    </row>
    <row r="84" spans="1:11" ht="45">
      <c r="A84" t="s">
        <v>11</v>
      </c>
      <c r="B84" t="str">
        <f t="shared" si="2"/>
        <v>2014-09-30</v>
      </c>
      <c r="C84" t="str">
        <f>"1100"</f>
        <v>1100</v>
      </c>
      <c r="D84" t="s">
        <v>138</v>
      </c>
      <c r="E84" t="s">
        <v>138</v>
      </c>
      <c r="F84" t="s">
        <v>20</v>
      </c>
      <c r="G84" t="s">
        <v>139</v>
      </c>
      <c r="H84" s="2" t="s">
        <v>140</v>
      </c>
      <c r="I84">
        <v>2013</v>
      </c>
      <c r="J84" t="s">
        <v>141</v>
      </c>
      <c r="K84" t="s">
        <v>36</v>
      </c>
    </row>
    <row r="85" spans="1:11" ht="45">
      <c r="A85" t="s">
        <v>11</v>
      </c>
      <c r="B85" t="str">
        <f t="shared" si="2"/>
        <v>2014-09-30</v>
      </c>
      <c r="C85" t="str">
        <f>"1200"</f>
        <v>1200</v>
      </c>
      <c r="D85" t="s">
        <v>131</v>
      </c>
      <c r="E85" t="s">
        <v>133</v>
      </c>
      <c r="F85" t="s">
        <v>62</v>
      </c>
      <c r="H85" s="2" t="s">
        <v>132</v>
      </c>
      <c r="I85">
        <v>2012</v>
      </c>
      <c r="J85" t="s">
        <v>72</v>
      </c>
      <c r="K85" t="s">
        <v>44</v>
      </c>
    </row>
    <row r="86" spans="1:11" ht="45">
      <c r="A86" t="s">
        <v>11</v>
      </c>
      <c r="B86" t="str">
        <f t="shared" si="2"/>
        <v>2014-09-30</v>
      </c>
      <c r="C86" t="str">
        <f>"1230"</f>
        <v>1230</v>
      </c>
      <c r="D86" t="s">
        <v>170</v>
      </c>
      <c r="F86" t="s">
        <v>62</v>
      </c>
      <c r="H86" s="2" t="s">
        <v>171</v>
      </c>
      <c r="I86">
        <v>2011</v>
      </c>
      <c r="J86" t="s">
        <v>17</v>
      </c>
      <c r="K86" t="s">
        <v>73</v>
      </c>
    </row>
    <row r="87" spans="1:11" ht="30">
      <c r="A87" t="s">
        <v>11</v>
      </c>
      <c r="B87" t="str">
        <f t="shared" si="2"/>
        <v>2014-09-30</v>
      </c>
      <c r="C87" t="str">
        <f>"1300"</f>
        <v>1300</v>
      </c>
      <c r="D87" t="s">
        <v>142</v>
      </c>
      <c r="E87" t="s">
        <v>144</v>
      </c>
      <c r="F87" t="s">
        <v>20</v>
      </c>
      <c r="G87" t="s">
        <v>21</v>
      </c>
      <c r="H87" s="2" t="s">
        <v>143</v>
      </c>
      <c r="I87">
        <v>2012</v>
      </c>
      <c r="J87" t="s">
        <v>94</v>
      </c>
      <c r="K87" t="s">
        <v>53</v>
      </c>
    </row>
    <row r="88" spans="1:11" ht="30">
      <c r="A88" t="s">
        <v>11</v>
      </c>
      <c r="B88" t="str">
        <f t="shared" si="2"/>
        <v>2014-09-30</v>
      </c>
      <c r="C88" t="str">
        <f>"1400"</f>
        <v>1400</v>
      </c>
      <c r="D88" t="s">
        <v>172</v>
      </c>
      <c r="F88" t="s">
        <v>62</v>
      </c>
      <c r="H88" s="2" t="s">
        <v>173</v>
      </c>
      <c r="I88">
        <v>0</v>
      </c>
      <c r="J88" t="s">
        <v>17</v>
      </c>
      <c r="K88" t="s">
        <v>116</v>
      </c>
    </row>
    <row r="89" spans="1:11" ht="45">
      <c r="A89" t="s">
        <v>11</v>
      </c>
      <c r="B89" t="str">
        <f t="shared" si="2"/>
        <v>2014-09-30</v>
      </c>
      <c r="C89" t="str">
        <f>"1430"</f>
        <v>1430</v>
      </c>
      <c r="D89" t="s">
        <v>117</v>
      </c>
      <c r="F89" t="s">
        <v>62</v>
      </c>
      <c r="H89" s="2" t="s">
        <v>109</v>
      </c>
      <c r="I89">
        <v>0</v>
      </c>
      <c r="J89" t="s">
        <v>17</v>
      </c>
      <c r="K89" t="s">
        <v>116</v>
      </c>
    </row>
    <row r="90" spans="1:11" ht="45">
      <c r="A90" t="s">
        <v>11</v>
      </c>
      <c r="B90" t="str">
        <f t="shared" si="2"/>
        <v>2014-09-30</v>
      </c>
      <c r="C90" t="str">
        <f>"1500"</f>
        <v>1500</v>
      </c>
      <c r="D90" t="s">
        <v>100</v>
      </c>
      <c r="E90" t="s">
        <v>162</v>
      </c>
      <c r="F90" t="s">
        <v>62</v>
      </c>
      <c r="H90" s="2" t="s">
        <v>101</v>
      </c>
      <c r="I90">
        <v>0</v>
      </c>
      <c r="J90" t="s">
        <v>94</v>
      </c>
      <c r="K90" t="s">
        <v>95</v>
      </c>
    </row>
    <row r="91" spans="1:11" ht="30">
      <c r="A91" t="s">
        <v>11</v>
      </c>
      <c r="B91" t="str">
        <f t="shared" si="2"/>
        <v>2014-09-30</v>
      </c>
      <c r="C91" t="str">
        <f>"1530"</f>
        <v>1530</v>
      </c>
      <c r="D91" t="s">
        <v>105</v>
      </c>
      <c r="E91" t="s">
        <v>164</v>
      </c>
      <c r="F91" t="s">
        <v>62</v>
      </c>
      <c r="H91" s="2" t="s">
        <v>163</v>
      </c>
      <c r="I91">
        <v>2012</v>
      </c>
      <c r="J91" t="s">
        <v>17</v>
      </c>
      <c r="K91" t="s">
        <v>112</v>
      </c>
    </row>
    <row r="92" spans="1:11" ht="45">
      <c r="A92" t="s">
        <v>11</v>
      </c>
      <c r="B92" t="str">
        <f t="shared" si="2"/>
        <v>2014-09-30</v>
      </c>
      <c r="C92" t="str">
        <f>"1600"</f>
        <v>1600</v>
      </c>
      <c r="D92" t="s">
        <v>117</v>
      </c>
      <c r="F92" t="s">
        <v>13</v>
      </c>
      <c r="G92" t="s">
        <v>21</v>
      </c>
      <c r="H92" s="2" t="s">
        <v>109</v>
      </c>
      <c r="I92">
        <v>0</v>
      </c>
      <c r="J92" t="s">
        <v>17</v>
      </c>
      <c r="K92" t="s">
        <v>118</v>
      </c>
    </row>
    <row r="93" spans="1:11" ht="30">
      <c r="A93" t="s">
        <v>11</v>
      </c>
      <c r="B93" t="str">
        <f t="shared" si="2"/>
        <v>2014-09-30</v>
      </c>
      <c r="C93" t="str">
        <f>"1630"</f>
        <v>1630</v>
      </c>
      <c r="D93" t="s">
        <v>103</v>
      </c>
      <c r="F93" t="s">
        <v>62</v>
      </c>
      <c r="H93" s="2" t="s">
        <v>104</v>
      </c>
      <c r="I93">
        <v>0</v>
      </c>
      <c r="J93" t="s">
        <v>94</v>
      </c>
      <c r="K93" t="s">
        <v>69</v>
      </c>
    </row>
    <row r="94" spans="1:11" ht="45">
      <c r="A94" t="s">
        <v>11</v>
      </c>
      <c r="B94" t="str">
        <f t="shared" si="2"/>
        <v>2014-09-30</v>
      </c>
      <c r="C94" t="str">
        <f>"1700"</f>
        <v>1700</v>
      </c>
      <c r="D94" t="s">
        <v>110</v>
      </c>
      <c r="F94" t="s">
        <v>62</v>
      </c>
      <c r="H94" s="2" t="s">
        <v>111</v>
      </c>
      <c r="I94">
        <v>2011</v>
      </c>
      <c r="J94" t="s">
        <v>17</v>
      </c>
      <c r="K94" t="s">
        <v>112</v>
      </c>
    </row>
    <row r="95" spans="1:11" ht="45">
      <c r="A95" t="s">
        <v>11</v>
      </c>
      <c r="B95" t="str">
        <f t="shared" si="2"/>
        <v>2014-09-30</v>
      </c>
      <c r="C95" t="str">
        <f>"1730"</f>
        <v>1730</v>
      </c>
      <c r="D95" t="s">
        <v>123</v>
      </c>
      <c r="F95" t="s">
        <v>38</v>
      </c>
      <c r="H95" s="2" t="s">
        <v>43</v>
      </c>
      <c r="I95">
        <v>2014</v>
      </c>
      <c r="J95" t="s">
        <v>17</v>
      </c>
      <c r="K95" t="s">
        <v>73</v>
      </c>
    </row>
    <row r="96" spans="1:11" ht="45">
      <c r="A96" t="s">
        <v>11</v>
      </c>
      <c r="B96" t="str">
        <f t="shared" si="2"/>
        <v>2014-09-30</v>
      </c>
      <c r="C96" t="str">
        <f>"1800"</f>
        <v>1800</v>
      </c>
      <c r="D96" t="s">
        <v>124</v>
      </c>
      <c r="F96" t="s">
        <v>62</v>
      </c>
      <c r="H96" s="2" t="s">
        <v>125</v>
      </c>
      <c r="I96">
        <v>0</v>
      </c>
      <c r="J96" t="s">
        <v>72</v>
      </c>
      <c r="K96" t="s">
        <v>116</v>
      </c>
    </row>
    <row r="97" spans="1:11" ht="45">
      <c r="A97" t="s">
        <v>11</v>
      </c>
      <c r="B97" t="str">
        <f t="shared" si="2"/>
        <v>2014-09-30</v>
      </c>
      <c r="C97" t="str">
        <f>"1830"</f>
        <v>1830</v>
      </c>
      <c r="D97" t="s">
        <v>174</v>
      </c>
      <c r="E97" t="s">
        <v>176</v>
      </c>
      <c r="H97" s="2" t="s">
        <v>175</v>
      </c>
      <c r="I97">
        <v>0</v>
      </c>
      <c r="J97" t="s">
        <v>16</v>
      </c>
      <c r="K97" t="s">
        <v>80</v>
      </c>
    </row>
    <row r="98" spans="1:11" ht="30">
      <c r="A98" t="s">
        <v>11</v>
      </c>
      <c r="B98" t="str">
        <f t="shared" si="2"/>
        <v>2014-09-30</v>
      </c>
      <c r="C98" t="str">
        <f>"1845"</f>
        <v>1845</v>
      </c>
      <c r="D98" t="s">
        <v>174</v>
      </c>
      <c r="E98" t="s">
        <v>178</v>
      </c>
      <c r="F98" t="s">
        <v>62</v>
      </c>
      <c r="H98" s="2" t="s">
        <v>177</v>
      </c>
      <c r="I98">
        <v>0</v>
      </c>
      <c r="J98" t="s">
        <v>16</v>
      </c>
      <c r="K98" t="s">
        <v>65</v>
      </c>
    </row>
    <row r="99" spans="1:11" ht="45">
      <c r="A99" t="s">
        <v>11</v>
      </c>
      <c r="B99" t="str">
        <f t="shared" si="2"/>
        <v>2014-09-30</v>
      </c>
      <c r="C99" t="str">
        <f>"1900"</f>
        <v>1900</v>
      </c>
      <c r="D99" t="s">
        <v>123</v>
      </c>
      <c r="F99" t="s">
        <v>38</v>
      </c>
      <c r="H99" s="2" t="s">
        <v>43</v>
      </c>
      <c r="I99">
        <v>2014</v>
      </c>
      <c r="J99" t="s">
        <v>17</v>
      </c>
      <c r="K99" t="s">
        <v>73</v>
      </c>
    </row>
    <row r="100" spans="1:11" ht="30">
      <c r="A100" t="s">
        <v>11</v>
      </c>
      <c r="B100" t="str">
        <f t="shared" si="2"/>
        <v>2014-09-30</v>
      </c>
      <c r="C100" t="str">
        <f>"1930"</f>
        <v>1930</v>
      </c>
      <c r="D100" t="s">
        <v>179</v>
      </c>
      <c r="F100" t="s">
        <v>62</v>
      </c>
      <c r="H100" s="2" t="s">
        <v>180</v>
      </c>
      <c r="I100">
        <v>0</v>
      </c>
      <c r="J100" t="s">
        <v>16</v>
      </c>
      <c r="K100" t="s">
        <v>32</v>
      </c>
    </row>
    <row r="101" spans="1:11" ht="45">
      <c r="A101" t="s">
        <v>11</v>
      </c>
      <c r="B101" t="str">
        <f t="shared" si="2"/>
        <v>2014-09-30</v>
      </c>
      <c r="C101" t="str">
        <f>"2000"</f>
        <v>2000</v>
      </c>
      <c r="D101" t="s">
        <v>45</v>
      </c>
      <c r="F101" t="s">
        <v>38</v>
      </c>
      <c r="H101" s="2" t="s">
        <v>306</v>
      </c>
      <c r="I101">
        <v>2014</v>
      </c>
      <c r="J101" t="s">
        <v>17</v>
      </c>
      <c r="K101" t="s">
        <v>44</v>
      </c>
    </row>
    <row r="102" spans="1:11" ht="45">
      <c r="A102" t="s">
        <v>11</v>
      </c>
      <c r="B102" t="str">
        <f t="shared" si="2"/>
        <v>2014-09-30</v>
      </c>
      <c r="C102" t="str">
        <f>"2030"</f>
        <v>2030</v>
      </c>
      <c r="D102" t="s">
        <v>181</v>
      </c>
      <c r="E102" t="s">
        <v>184</v>
      </c>
      <c r="F102" t="s">
        <v>62</v>
      </c>
      <c r="G102" t="s">
        <v>182</v>
      </c>
      <c r="H102" s="2" t="s">
        <v>183</v>
      </c>
      <c r="I102">
        <v>2007</v>
      </c>
      <c r="J102" t="s">
        <v>17</v>
      </c>
      <c r="K102" t="s">
        <v>116</v>
      </c>
    </row>
    <row r="103" spans="1:11" ht="30">
      <c r="A103" t="s">
        <v>11</v>
      </c>
      <c r="B103" t="str">
        <f t="shared" si="2"/>
        <v>2014-09-30</v>
      </c>
      <c r="C103" t="str">
        <f>"2100"</f>
        <v>2100</v>
      </c>
      <c r="D103" t="s">
        <v>185</v>
      </c>
      <c r="E103" t="s">
        <v>187</v>
      </c>
      <c r="F103" t="s">
        <v>20</v>
      </c>
      <c r="G103" t="s">
        <v>26</v>
      </c>
      <c r="H103" s="2" t="s">
        <v>186</v>
      </c>
      <c r="I103">
        <v>0</v>
      </c>
      <c r="J103" t="s">
        <v>17</v>
      </c>
      <c r="K103" t="s">
        <v>69</v>
      </c>
    </row>
    <row r="104" spans="1:11" ht="45">
      <c r="A104" t="s">
        <v>11</v>
      </c>
      <c r="B104" t="str">
        <f t="shared" si="2"/>
        <v>2014-09-30</v>
      </c>
      <c r="C104" t="str">
        <f>"2130"</f>
        <v>2130</v>
      </c>
      <c r="D104" t="s">
        <v>188</v>
      </c>
      <c r="E104" t="s">
        <v>190</v>
      </c>
      <c r="F104" t="s">
        <v>189</v>
      </c>
      <c r="G104" t="s">
        <v>14</v>
      </c>
      <c r="H104" s="2" t="s">
        <v>307</v>
      </c>
      <c r="I104">
        <v>2008</v>
      </c>
      <c r="J104" t="s">
        <v>191</v>
      </c>
      <c r="K104" t="s">
        <v>192</v>
      </c>
    </row>
    <row r="105" spans="1:11" ht="15">
      <c r="A105" t="s">
        <v>11</v>
      </c>
      <c r="B105" t="str">
        <f t="shared" si="2"/>
        <v>2014-09-30</v>
      </c>
      <c r="C105" t="str">
        <f>"2200"</f>
        <v>2200</v>
      </c>
      <c r="D105" s="1" t="s">
        <v>194</v>
      </c>
      <c r="H105" s="2" t="s">
        <v>193</v>
      </c>
      <c r="I105">
        <v>0</v>
      </c>
      <c r="J105" t="s">
        <v>16</v>
      </c>
      <c r="K105" t="s">
        <v>41</v>
      </c>
    </row>
    <row r="106" spans="1:11" ht="45">
      <c r="A106" t="s">
        <v>11</v>
      </c>
      <c r="B106" t="str">
        <f t="shared" si="2"/>
        <v>2014-09-30</v>
      </c>
      <c r="C106" t="str">
        <f>"2330"</f>
        <v>2330</v>
      </c>
      <c r="D106" t="s">
        <v>123</v>
      </c>
      <c r="F106" t="s">
        <v>38</v>
      </c>
      <c r="H106" s="2" t="s">
        <v>43</v>
      </c>
      <c r="I106">
        <v>2014</v>
      </c>
      <c r="J106" t="s">
        <v>17</v>
      </c>
      <c r="K106" t="s">
        <v>73</v>
      </c>
    </row>
    <row r="107" spans="1:11" ht="45">
      <c r="A107" t="s">
        <v>11</v>
      </c>
      <c r="B107" t="str">
        <f aca="true" t="shared" si="3" ref="B107:B149">"2014-10-01"</f>
        <v>2014-10-01</v>
      </c>
      <c r="C107" t="str">
        <f>"0000"</f>
        <v>0000</v>
      </c>
      <c r="D107" t="s">
        <v>174</v>
      </c>
      <c r="E107" t="s">
        <v>176</v>
      </c>
      <c r="H107" s="2" t="s">
        <v>175</v>
      </c>
      <c r="I107">
        <v>0</v>
      </c>
      <c r="J107" t="s">
        <v>16</v>
      </c>
      <c r="K107" t="s">
        <v>80</v>
      </c>
    </row>
    <row r="108" spans="1:11" ht="30">
      <c r="A108" t="s">
        <v>11</v>
      </c>
      <c r="B108" t="str">
        <f t="shared" si="3"/>
        <v>2014-10-01</v>
      </c>
      <c r="C108" t="str">
        <f>"0015"</f>
        <v>0015</v>
      </c>
      <c r="D108" t="s">
        <v>174</v>
      </c>
      <c r="E108" t="s">
        <v>178</v>
      </c>
      <c r="F108" t="s">
        <v>62</v>
      </c>
      <c r="H108" s="2" t="s">
        <v>177</v>
      </c>
      <c r="I108">
        <v>0</v>
      </c>
      <c r="J108" t="s">
        <v>16</v>
      </c>
      <c r="K108" t="s">
        <v>65</v>
      </c>
    </row>
    <row r="109" spans="1:11" ht="30">
      <c r="A109" t="s">
        <v>11</v>
      </c>
      <c r="B109" t="str">
        <f t="shared" si="3"/>
        <v>2014-10-01</v>
      </c>
      <c r="C109" t="str">
        <f>"0030"</f>
        <v>0030</v>
      </c>
      <c r="D109" t="s">
        <v>195</v>
      </c>
      <c r="F109" t="s">
        <v>20</v>
      </c>
      <c r="G109" t="s">
        <v>21</v>
      </c>
      <c r="H109" s="2" t="s">
        <v>196</v>
      </c>
      <c r="I109">
        <v>2013</v>
      </c>
      <c r="J109" t="s">
        <v>17</v>
      </c>
      <c r="K109" t="s">
        <v>118</v>
      </c>
    </row>
    <row r="110" spans="1:11" ht="30">
      <c r="A110" t="s">
        <v>11</v>
      </c>
      <c r="B110" t="str">
        <f t="shared" si="3"/>
        <v>2014-10-01</v>
      </c>
      <c r="C110" t="str">
        <f>"0100"</f>
        <v>0100</v>
      </c>
      <c r="D110" t="s">
        <v>25</v>
      </c>
      <c r="F110" t="s">
        <v>13</v>
      </c>
      <c r="G110" t="s">
        <v>26</v>
      </c>
      <c r="H110" s="2" t="s">
        <v>27</v>
      </c>
      <c r="I110">
        <v>2012</v>
      </c>
      <c r="J110" t="s">
        <v>17</v>
      </c>
      <c r="K110" t="s">
        <v>32</v>
      </c>
    </row>
    <row r="111" spans="1:11" ht="30">
      <c r="A111" t="s">
        <v>11</v>
      </c>
      <c r="B111" t="str">
        <f t="shared" si="3"/>
        <v>2014-10-01</v>
      </c>
      <c r="C111" t="str">
        <f>"0200"</f>
        <v>0200</v>
      </c>
      <c r="D111" t="s">
        <v>19</v>
      </c>
      <c r="E111" t="s">
        <v>198</v>
      </c>
      <c r="F111" t="s">
        <v>62</v>
      </c>
      <c r="H111" s="2" t="s">
        <v>197</v>
      </c>
      <c r="I111">
        <v>2009</v>
      </c>
      <c r="J111" t="s">
        <v>17</v>
      </c>
      <c r="K111" t="s">
        <v>24</v>
      </c>
    </row>
    <row r="112" spans="1:11" ht="45">
      <c r="A112" t="s">
        <v>11</v>
      </c>
      <c r="B112" t="str">
        <f t="shared" si="3"/>
        <v>2014-10-01</v>
      </c>
      <c r="C112" t="str">
        <f>"0300"</f>
        <v>0300</v>
      </c>
      <c r="D112" t="s">
        <v>199</v>
      </c>
      <c r="E112" t="s">
        <v>201</v>
      </c>
      <c r="F112" t="s">
        <v>62</v>
      </c>
      <c r="H112" s="2" t="s">
        <v>200</v>
      </c>
      <c r="I112">
        <v>0</v>
      </c>
      <c r="J112" t="s">
        <v>17</v>
      </c>
      <c r="K112" t="s">
        <v>161</v>
      </c>
    </row>
    <row r="113" spans="1:11" ht="30">
      <c r="A113" t="s">
        <v>11</v>
      </c>
      <c r="B113" t="str">
        <f t="shared" si="3"/>
        <v>2014-10-01</v>
      </c>
      <c r="C113" t="str">
        <f>"0400"</f>
        <v>0400</v>
      </c>
      <c r="D113" t="s">
        <v>202</v>
      </c>
      <c r="F113" t="s">
        <v>62</v>
      </c>
      <c r="H113" s="2" t="s">
        <v>203</v>
      </c>
      <c r="I113">
        <v>2011</v>
      </c>
      <c r="J113" t="s">
        <v>17</v>
      </c>
      <c r="K113" t="s">
        <v>204</v>
      </c>
    </row>
    <row r="114" spans="1:11" ht="30">
      <c r="A114" t="s">
        <v>11</v>
      </c>
      <c r="B114" t="str">
        <f t="shared" si="3"/>
        <v>2014-10-01</v>
      </c>
      <c r="C114" t="str">
        <f>"0500"</f>
        <v>0500</v>
      </c>
      <c r="D114" t="s">
        <v>29</v>
      </c>
      <c r="E114" t="s">
        <v>206</v>
      </c>
      <c r="F114" t="s">
        <v>62</v>
      </c>
      <c r="H114" s="2" t="s">
        <v>205</v>
      </c>
      <c r="I114">
        <v>2009</v>
      </c>
      <c r="J114" t="s">
        <v>17</v>
      </c>
      <c r="K114" t="s">
        <v>32</v>
      </c>
    </row>
    <row r="115" spans="1:11" ht="45">
      <c r="A115" t="s">
        <v>11</v>
      </c>
      <c r="B115" t="str">
        <f t="shared" si="3"/>
        <v>2014-10-01</v>
      </c>
      <c r="C115" t="str">
        <f>"0600"</f>
        <v>0600</v>
      </c>
      <c r="D115" t="s">
        <v>100</v>
      </c>
      <c r="E115" t="s">
        <v>207</v>
      </c>
      <c r="F115" t="s">
        <v>62</v>
      </c>
      <c r="H115" s="2" t="s">
        <v>101</v>
      </c>
      <c r="I115">
        <v>0</v>
      </c>
      <c r="J115" t="s">
        <v>94</v>
      </c>
      <c r="K115" t="s">
        <v>95</v>
      </c>
    </row>
    <row r="116" spans="1:11" ht="30">
      <c r="A116" t="s">
        <v>11</v>
      </c>
      <c r="B116" t="str">
        <f t="shared" si="3"/>
        <v>2014-10-01</v>
      </c>
      <c r="C116" t="str">
        <f>"0630"</f>
        <v>0630</v>
      </c>
      <c r="D116" t="s">
        <v>103</v>
      </c>
      <c r="F116" t="s">
        <v>62</v>
      </c>
      <c r="H116" s="2" t="s">
        <v>104</v>
      </c>
      <c r="I116">
        <v>0</v>
      </c>
      <c r="J116" t="s">
        <v>94</v>
      </c>
      <c r="K116" t="s">
        <v>95</v>
      </c>
    </row>
    <row r="117" spans="1:11" ht="45">
      <c r="A117" t="s">
        <v>11</v>
      </c>
      <c r="B117" t="str">
        <f t="shared" si="3"/>
        <v>2014-10-01</v>
      </c>
      <c r="C117" t="str">
        <f>"0700"</f>
        <v>0700</v>
      </c>
      <c r="D117" t="s">
        <v>105</v>
      </c>
      <c r="E117" t="s">
        <v>209</v>
      </c>
      <c r="F117" t="s">
        <v>62</v>
      </c>
      <c r="H117" s="2" t="s">
        <v>208</v>
      </c>
      <c r="I117">
        <v>2012</v>
      </c>
      <c r="J117" t="s">
        <v>17</v>
      </c>
      <c r="K117" t="s">
        <v>69</v>
      </c>
    </row>
    <row r="118" spans="1:11" ht="45">
      <c r="A118" t="s">
        <v>11</v>
      </c>
      <c r="B118" t="str">
        <f t="shared" si="3"/>
        <v>2014-10-01</v>
      </c>
      <c r="C118" t="str">
        <f>"0730"</f>
        <v>0730</v>
      </c>
      <c r="D118" t="s">
        <v>108</v>
      </c>
      <c r="F118" t="s">
        <v>62</v>
      </c>
      <c r="H118" s="2" t="s">
        <v>109</v>
      </c>
      <c r="I118">
        <v>0</v>
      </c>
      <c r="J118" t="s">
        <v>17</v>
      </c>
      <c r="K118" t="s">
        <v>95</v>
      </c>
    </row>
    <row r="119" spans="1:11" ht="45">
      <c r="A119" t="s">
        <v>11</v>
      </c>
      <c r="B119" t="str">
        <f t="shared" si="3"/>
        <v>2014-10-01</v>
      </c>
      <c r="C119" t="str">
        <f>"0800"</f>
        <v>0800</v>
      </c>
      <c r="D119" t="s">
        <v>110</v>
      </c>
      <c r="F119" t="s">
        <v>62</v>
      </c>
      <c r="H119" s="2" t="s">
        <v>111</v>
      </c>
      <c r="I119">
        <v>2011</v>
      </c>
      <c r="J119" t="s">
        <v>17</v>
      </c>
      <c r="K119" t="s">
        <v>112</v>
      </c>
    </row>
    <row r="120" spans="1:11" ht="30">
      <c r="A120" t="s">
        <v>11</v>
      </c>
      <c r="B120" t="str">
        <f t="shared" si="3"/>
        <v>2014-10-01</v>
      </c>
      <c r="C120" t="str">
        <f>"0830"</f>
        <v>0830</v>
      </c>
      <c r="D120" t="s">
        <v>113</v>
      </c>
      <c r="E120" t="s">
        <v>211</v>
      </c>
      <c r="F120" t="s">
        <v>62</v>
      </c>
      <c r="H120" s="2" t="s">
        <v>210</v>
      </c>
      <c r="I120">
        <v>2009</v>
      </c>
      <c r="J120" t="s">
        <v>17</v>
      </c>
      <c r="K120" t="s">
        <v>116</v>
      </c>
    </row>
    <row r="121" spans="1:11" ht="45">
      <c r="A121" t="s">
        <v>11</v>
      </c>
      <c r="B121" t="str">
        <f t="shared" si="3"/>
        <v>2014-10-01</v>
      </c>
      <c r="C121" t="str">
        <f>"0900"</f>
        <v>0900</v>
      </c>
      <c r="D121" t="s">
        <v>117</v>
      </c>
      <c r="F121" t="s">
        <v>62</v>
      </c>
      <c r="H121" s="2" t="s">
        <v>109</v>
      </c>
      <c r="I121">
        <v>0</v>
      </c>
      <c r="J121" t="s">
        <v>17</v>
      </c>
      <c r="K121" t="s">
        <v>118</v>
      </c>
    </row>
    <row r="122" spans="1:11" ht="30">
      <c r="A122" t="s">
        <v>11</v>
      </c>
      <c r="B122" t="str">
        <f t="shared" si="3"/>
        <v>2014-10-01</v>
      </c>
      <c r="C122" t="str">
        <f>"0930"</f>
        <v>0930</v>
      </c>
      <c r="D122" t="s">
        <v>119</v>
      </c>
      <c r="E122" t="s">
        <v>212</v>
      </c>
      <c r="F122" t="s">
        <v>62</v>
      </c>
      <c r="H122" s="2" t="s">
        <v>120</v>
      </c>
      <c r="I122">
        <v>2002</v>
      </c>
      <c r="J122" t="s">
        <v>94</v>
      </c>
      <c r="K122" t="s">
        <v>65</v>
      </c>
    </row>
    <row r="123" spans="1:11" ht="30">
      <c r="A123" t="s">
        <v>11</v>
      </c>
      <c r="B123" t="str">
        <f t="shared" si="3"/>
        <v>2014-10-01</v>
      </c>
      <c r="C123" t="str">
        <f>"0945"</f>
        <v>0945</v>
      </c>
      <c r="D123" t="s">
        <v>119</v>
      </c>
      <c r="E123" t="s">
        <v>213</v>
      </c>
      <c r="F123" t="s">
        <v>62</v>
      </c>
      <c r="H123" s="2" t="s">
        <v>120</v>
      </c>
      <c r="I123">
        <v>2002</v>
      </c>
      <c r="J123" t="s">
        <v>94</v>
      </c>
      <c r="K123" t="s">
        <v>65</v>
      </c>
    </row>
    <row r="124" spans="1:11" ht="45">
      <c r="A124" t="s">
        <v>11</v>
      </c>
      <c r="B124" t="str">
        <f t="shared" si="3"/>
        <v>2014-10-01</v>
      </c>
      <c r="C124" t="str">
        <f>"1000"</f>
        <v>1000</v>
      </c>
      <c r="D124" t="s">
        <v>124</v>
      </c>
      <c r="F124" t="s">
        <v>62</v>
      </c>
      <c r="H124" s="2" t="s">
        <v>125</v>
      </c>
      <c r="I124">
        <v>0</v>
      </c>
      <c r="J124" t="s">
        <v>72</v>
      </c>
      <c r="K124" t="s">
        <v>116</v>
      </c>
    </row>
    <row r="125" spans="1:11" ht="45">
      <c r="A125" t="s">
        <v>11</v>
      </c>
      <c r="B125" t="str">
        <f t="shared" si="3"/>
        <v>2014-10-01</v>
      </c>
      <c r="C125" t="str">
        <f>"1030"</f>
        <v>1030</v>
      </c>
      <c r="D125" t="s">
        <v>174</v>
      </c>
      <c r="E125" t="s">
        <v>176</v>
      </c>
      <c r="H125" s="2" t="s">
        <v>175</v>
      </c>
      <c r="I125">
        <v>0</v>
      </c>
      <c r="J125" t="s">
        <v>16</v>
      </c>
      <c r="K125" t="s">
        <v>80</v>
      </c>
    </row>
    <row r="126" spans="1:11" ht="30">
      <c r="A126" t="s">
        <v>11</v>
      </c>
      <c r="B126" t="str">
        <f t="shared" si="3"/>
        <v>2014-10-01</v>
      </c>
      <c r="C126" t="str">
        <f>"1045"</f>
        <v>1045</v>
      </c>
      <c r="D126" t="s">
        <v>174</v>
      </c>
      <c r="E126" t="s">
        <v>178</v>
      </c>
      <c r="F126" t="s">
        <v>62</v>
      </c>
      <c r="H126" s="2" t="s">
        <v>177</v>
      </c>
      <c r="I126">
        <v>0</v>
      </c>
      <c r="J126" t="s">
        <v>16</v>
      </c>
      <c r="K126" t="s">
        <v>65</v>
      </c>
    </row>
    <row r="127" spans="1:11" ht="45">
      <c r="A127" t="s">
        <v>11</v>
      </c>
      <c r="B127" t="str">
        <f t="shared" si="3"/>
        <v>2014-10-01</v>
      </c>
      <c r="C127" t="str">
        <f>"1100"</f>
        <v>1100</v>
      </c>
      <c r="D127" t="s">
        <v>45</v>
      </c>
      <c r="F127" t="s">
        <v>38</v>
      </c>
      <c r="H127" s="2" t="s">
        <v>306</v>
      </c>
      <c r="I127">
        <v>2014</v>
      </c>
      <c r="J127" t="s">
        <v>17</v>
      </c>
      <c r="K127" t="s">
        <v>44</v>
      </c>
    </row>
    <row r="128" spans="1:11" ht="45">
      <c r="A128" t="s">
        <v>11</v>
      </c>
      <c r="B128" t="str">
        <f t="shared" si="3"/>
        <v>2014-10-01</v>
      </c>
      <c r="C128" t="str">
        <f>"1130"</f>
        <v>1130</v>
      </c>
      <c r="D128" t="s">
        <v>181</v>
      </c>
      <c r="E128" t="s">
        <v>184</v>
      </c>
      <c r="F128" t="s">
        <v>62</v>
      </c>
      <c r="G128" t="s">
        <v>182</v>
      </c>
      <c r="H128" s="2" t="s">
        <v>183</v>
      </c>
      <c r="I128">
        <v>2007</v>
      </c>
      <c r="J128" t="s">
        <v>17</v>
      </c>
      <c r="K128" t="s">
        <v>116</v>
      </c>
    </row>
    <row r="129" spans="1:11" ht="15">
      <c r="A129" t="s">
        <v>11</v>
      </c>
      <c r="B129" t="str">
        <f t="shared" si="3"/>
        <v>2014-10-01</v>
      </c>
      <c r="C129" t="str">
        <f>"1200"</f>
        <v>1200</v>
      </c>
      <c r="D129" s="1" t="s">
        <v>194</v>
      </c>
      <c r="H129" s="2" t="s">
        <v>193</v>
      </c>
      <c r="I129">
        <v>0</v>
      </c>
      <c r="J129" t="s">
        <v>16</v>
      </c>
      <c r="K129" t="s">
        <v>41</v>
      </c>
    </row>
    <row r="130" spans="1:11" ht="30">
      <c r="A130" t="s">
        <v>11</v>
      </c>
      <c r="B130" t="str">
        <f t="shared" si="3"/>
        <v>2014-10-01</v>
      </c>
      <c r="C130" t="str">
        <f>"1330"</f>
        <v>1330</v>
      </c>
      <c r="D130" t="s">
        <v>214</v>
      </c>
      <c r="F130" t="s">
        <v>62</v>
      </c>
      <c r="H130" s="2" t="s">
        <v>215</v>
      </c>
      <c r="I130">
        <v>2010</v>
      </c>
      <c r="J130" t="s">
        <v>17</v>
      </c>
      <c r="K130" t="s">
        <v>216</v>
      </c>
    </row>
    <row r="131" spans="1:11" ht="45">
      <c r="A131" t="s">
        <v>11</v>
      </c>
      <c r="B131" t="str">
        <f t="shared" si="3"/>
        <v>2014-10-01</v>
      </c>
      <c r="C131" t="str">
        <f>"1430"</f>
        <v>1430</v>
      </c>
      <c r="D131" t="s">
        <v>117</v>
      </c>
      <c r="F131" t="s">
        <v>62</v>
      </c>
      <c r="H131" s="2" t="s">
        <v>109</v>
      </c>
      <c r="I131">
        <v>0</v>
      </c>
      <c r="J131" t="s">
        <v>17</v>
      </c>
      <c r="K131" t="s">
        <v>118</v>
      </c>
    </row>
    <row r="132" spans="1:11" ht="45">
      <c r="A132" t="s">
        <v>11</v>
      </c>
      <c r="B132" t="str">
        <f t="shared" si="3"/>
        <v>2014-10-01</v>
      </c>
      <c r="C132" t="str">
        <f>"1500"</f>
        <v>1500</v>
      </c>
      <c r="D132" t="s">
        <v>100</v>
      </c>
      <c r="E132" t="s">
        <v>207</v>
      </c>
      <c r="F132" t="s">
        <v>62</v>
      </c>
      <c r="H132" s="2" t="s">
        <v>101</v>
      </c>
      <c r="I132">
        <v>0</v>
      </c>
      <c r="J132" t="s">
        <v>94</v>
      </c>
      <c r="K132" t="s">
        <v>95</v>
      </c>
    </row>
    <row r="133" spans="1:11" ht="45">
      <c r="A133" t="s">
        <v>11</v>
      </c>
      <c r="B133" t="str">
        <f t="shared" si="3"/>
        <v>2014-10-01</v>
      </c>
      <c r="C133" t="str">
        <f>"1530"</f>
        <v>1530</v>
      </c>
      <c r="D133" t="s">
        <v>105</v>
      </c>
      <c r="E133" t="s">
        <v>209</v>
      </c>
      <c r="F133" t="s">
        <v>62</v>
      </c>
      <c r="H133" s="2" t="s">
        <v>208</v>
      </c>
      <c r="I133">
        <v>2012</v>
      </c>
      <c r="J133" t="s">
        <v>17</v>
      </c>
      <c r="K133" t="s">
        <v>69</v>
      </c>
    </row>
    <row r="134" spans="1:11" ht="45">
      <c r="A134" t="s">
        <v>11</v>
      </c>
      <c r="B134" t="str">
        <f t="shared" si="3"/>
        <v>2014-10-01</v>
      </c>
      <c r="C134" t="str">
        <f>"1600"</f>
        <v>1600</v>
      </c>
      <c r="D134" t="s">
        <v>117</v>
      </c>
      <c r="F134" t="s">
        <v>62</v>
      </c>
      <c r="H134" s="2" t="s">
        <v>109</v>
      </c>
      <c r="I134">
        <v>0</v>
      </c>
      <c r="J134" t="s">
        <v>17</v>
      </c>
      <c r="K134" t="s">
        <v>116</v>
      </c>
    </row>
    <row r="135" spans="1:11" ht="30">
      <c r="A135" t="s">
        <v>11</v>
      </c>
      <c r="B135" t="str">
        <f t="shared" si="3"/>
        <v>2014-10-01</v>
      </c>
      <c r="C135" t="str">
        <f>"1630"</f>
        <v>1630</v>
      </c>
      <c r="D135" t="s">
        <v>103</v>
      </c>
      <c r="F135" t="s">
        <v>62</v>
      </c>
      <c r="H135" s="2" t="s">
        <v>104</v>
      </c>
      <c r="I135">
        <v>0</v>
      </c>
      <c r="J135" t="s">
        <v>94</v>
      </c>
      <c r="K135" t="s">
        <v>95</v>
      </c>
    </row>
    <row r="136" spans="1:11" ht="45">
      <c r="A136" t="s">
        <v>11</v>
      </c>
      <c r="B136" t="str">
        <f t="shared" si="3"/>
        <v>2014-10-01</v>
      </c>
      <c r="C136" t="str">
        <f>"1700"</f>
        <v>1700</v>
      </c>
      <c r="D136" t="s">
        <v>110</v>
      </c>
      <c r="F136" t="s">
        <v>62</v>
      </c>
      <c r="H136" s="2" t="s">
        <v>111</v>
      </c>
      <c r="I136">
        <v>2011</v>
      </c>
      <c r="J136" t="s">
        <v>17</v>
      </c>
      <c r="K136" t="s">
        <v>112</v>
      </c>
    </row>
    <row r="137" spans="1:11" ht="45">
      <c r="A137" t="s">
        <v>11</v>
      </c>
      <c r="B137" t="str">
        <f t="shared" si="3"/>
        <v>2014-10-01</v>
      </c>
      <c r="C137" t="str">
        <f>"1730"</f>
        <v>1730</v>
      </c>
      <c r="D137" t="s">
        <v>123</v>
      </c>
      <c r="H137" s="2" t="s">
        <v>43</v>
      </c>
      <c r="I137">
        <v>2014</v>
      </c>
      <c r="J137" t="s">
        <v>17</v>
      </c>
      <c r="K137" t="s">
        <v>73</v>
      </c>
    </row>
    <row r="138" spans="1:11" ht="45">
      <c r="A138" t="s">
        <v>11</v>
      </c>
      <c r="B138" t="str">
        <f t="shared" si="3"/>
        <v>2014-10-01</v>
      </c>
      <c r="C138" t="str">
        <f>"1800"</f>
        <v>1800</v>
      </c>
      <c r="D138" t="s">
        <v>124</v>
      </c>
      <c r="F138" t="s">
        <v>62</v>
      </c>
      <c r="H138" s="2" t="s">
        <v>125</v>
      </c>
      <c r="I138">
        <v>0</v>
      </c>
      <c r="J138" t="s">
        <v>72</v>
      </c>
      <c r="K138" t="s">
        <v>44</v>
      </c>
    </row>
    <row r="139" spans="1:11" ht="45">
      <c r="A139" t="s">
        <v>11</v>
      </c>
      <c r="B139" t="str">
        <f t="shared" si="3"/>
        <v>2014-10-01</v>
      </c>
      <c r="C139" t="str">
        <f>"1830"</f>
        <v>1830</v>
      </c>
      <c r="D139" t="s">
        <v>217</v>
      </c>
      <c r="E139" t="s">
        <v>219</v>
      </c>
      <c r="H139" s="2" t="s">
        <v>218</v>
      </c>
      <c r="I139">
        <v>0</v>
      </c>
      <c r="J139" t="s">
        <v>16</v>
      </c>
      <c r="K139" t="s">
        <v>80</v>
      </c>
    </row>
    <row r="140" spans="1:11" ht="45">
      <c r="A140" t="s">
        <v>11</v>
      </c>
      <c r="B140" t="str">
        <f t="shared" si="3"/>
        <v>2014-10-01</v>
      </c>
      <c r="C140" t="str">
        <f>"1845"</f>
        <v>1845</v>
      </c>
      <c r="D140" t="s">
        <v>217</v>
      </c>
      <c r="E140" t="s">
        <v>221</v>
      </c>
      <c r="F140" t="s">
        <v>13</v>
      </c>
      <c r="H140" s="2" t="s">
        <v>220</v>
      </c>
      <c r="I140">
        <v>0</v>
      </c>
      <c r="J140" t="s">
        <v>16</v>
      </c>
      <c r="K140" t="s">
        <v>65</v>
      </c>
    </row>
    <row r="141" spans="1:11" ht="45">
      <c r="A141" t="s">
        <v>11</v>
      </c>
      <c r="B141" t="str">
        <f t="shared" si="3"/>
        <v>2014-10-01</v>
      </c>
      <c r="C141" t="str">
        <f>"1900"</f>
        <v>1900</v>
      </c>
      <c r="D141" t="s">
        <v>123</v>
      </c>
      <c r="H141" s="2" t="s">
        <v>43</v>
      </c>
      <c r="I141">
        <v>2014</v>
      </c>
      <c r="J141" t="s">
        <v>17</v>
      </c>
      <c r="K141" t="s">
        <v>73</v>
      </c>
    </row>
    <row r="142" spans="1:11" ht="30">
      <c r="A142" t="s">
        <v>11</v>
      </c>
      <c r="B142" t="str">
        <f t="shared" si="3"/>
        <v>2014-10-01</v>
      </c>
      <c r="C142" t="str">
        <f>"1930"</f>
        <v>1930</v>
      </c>
      <c r="D142" t="s">
        <v>83</v>
      </c>
      <c r="F142" t="s">
        <v>38</v>
      </c>
      <c r="H142" s="2" t="s">
        <v>84</v>
      </c>
      <c r="I142">
        <v>2014</v>
      </c>
      <c r="J142" t="s">
        <v>17</v>
      </c>
      <c r="K142" t="s">
        <v>73</v>
      </c>
    </row>
    <row r="143" spans="1:11" ht="45">
      <c r="A143" t="s">
        <v>11</v>
      </c>
      <c r="B143" t="str">
        <f t="shared" si="3"/>
        <v>2014-10-01</v>
      </c>
      <c r="C143" t="str">
        <f>"2000"</f>
        <v>2000</v>
      </c>
      <c r="D143" t="s">
        <v>222</v>
      </c>
      <c r="E143" t="s">
        <v>224</v>
      </c>
      <c r="F143" t="s">
        <v>13</v>
      </c>
      <c r="G143" t="s">
        <v>21</v>
      </c>
      <c r="H143" s="2" t="s">
        <v>223</v>
      </c>
      <c r="I143">
        <v>2012</v>
      </c>
      <c r="J143" t="s">
        <v>17</v>
      </c>
      <c r="K143" t="s">
        <v>112</v>
      </c>
    </row>
    <row r="144" spans="1:11" ht="30">
      <c r="A144" t="s">
        <v>11</v>
      </c>
      <c r="B144" t="str">
        <f t="shared" si="3"/>
        <v>2014-10-01</v>
      </c>
      <c r="C144" t="str">
        <f>"2030"</f>
        <v>2030</v>
      </c>
      <c r="D144" t="s">
        <v>158</v>
      </c>
      <c r="E144" t="s">
        <v>225</v>
      </c>
      <c r="F144" t="s">
        <v>62</v>
      </c>
      <c r="H144" s="2" t="s">
        <v>159</v>
      </c>
      <c r="I144">
        <v>2013</v>
      </c>
      <c r="J144" t="s">
        <v>17</v>
      </c>
      <c r="K144" t="s">
        <v>226</v>
      </c>
    </row>
    <row r="145" spans="1:11" ht="45">
      <c r="A145" t="s">
        <v>11</v>
      </c>
      <c r="B145" t="str">
        <f t="shared" si="3"/>
        <v>2014-10-01</v>
      </c>
      <c r="C145" t="str">
        <f>"2130"</f>
        <v>2130</v>
      </c>
      <c r="D145" t="s">
        <v>227</v>
      </c>
      <c r="E145" t="s">
        <v>229</v>
      </c>
      <c r="F145" t="s">
        <v>62</v>
      </c>
      <c r="H145" s="2" t="s">
        <v>228</v>
      </c>
      <c r="I145">
        <v>0</v>
      </c>
      <c r="J145" t="s">
        <v>16</v>
      </c>
      <c r="K145" t="s">
        <v>116</v>
      </c>
    </row>
    <row r="146" spans="1:11" ht="30">
      <c r="A146" t="s">
        <v>11</v>
      </c>
      <c r="B146" t="str">
        <f t="shared" si="3"/>
        <v>2014-10-01</v>
      </c>
      <c r="C146" t="str">
        <f>"2200"</f>
        <v>2200</v>
      </c>
      <c r="D146" t="s">
        <v>230</v>
      </c>
      <c r="F146" t="s">
        <v>62</v>
      </c>
      <c r="G146" t="s">
        <v>182</v>
      </c>
      <c r="H146" s="2" t="s">
        <v>231</v>
      </c>
      <c r="I146">
        <v>2010</v>
      </c>
      <c r="J146" t="s">
        <v>17</v>
      </c>
      <c r="K146" t="s">
        <v>18</v>
      </c>
    </row>
    <row r="147" spans="1:11" ht="45">
      <c r="A147" t="s">
        <v>11</v>
      </c>
      <c r="B147" t="str">
        <f t="shared" si="3"/>
        <v>2014-10-01</v>
      </c>
      <c r="C147" t="str">
        <f>"2300"</f>
        <v>2300</v>
      </c>
      <c r="D147" t="s">
        <v>123</v>
      </c>
      <c r="H147" s="2" t="s">
        <v>43</v>
      </c>
      <c r="I147">
        <v>2014</v>
      </c>
      <c r="J147" t="s">
        <v>17</v>
      </c>
      <c r="K147" t="s">
        <v>73</v>
      </c>
    </row>
    <row r="148" spans="1:11" ht="45">
      <c r="A148" t="s">
        <v>11</v>
      </c>
      <c r="B148" t="str">
        <f t="shared" si="3"/>
        <v>2014-10-01</v>
      </c>
      <c r="C148" t="str">
        <f>"2330"</f>
        <v>2330</v>
      </c>
      <c r="D148" t="s">
        <v>217</v>
      </c>
      <c r="E148" t="s">
        <v>219</v>
      </c>
      <c r="H148" s="2" t="s">
        <v>218</v>
      </c>
      <c r="I148">
        <v>0</v>
      </c>
      <c r="J148" t="s">
        <v>16</v>
      </c>
      <c r="K148" t="s">
        <v>80</v>
      </c>
    </row>
    <row r="149" spans="1:11" ht="45">
      <c r="A149" t="s">
        <v>11</v>
      </c>
      <c r="B149" t="str">
        <f t="shared" si="3"/>
        <v>2014-10-01</v>
      </c>
      <c r="C149" t="str">
        <f>"2345"</f>
        <v>2345</v>
      </c>
      <c r="D149" t="s">
        <v>217</v>
      </c>
      <c r="E149" t="s">
        <v>221</v>
      </c>
      <c r="F149" t="s">
        <v>13</v>
      </c>
      <c r="H149" s="2" t="s">
        <v>220</v>
      </c>
      <c r="I149">
        <v>0</v>
      </c>
      <c r="J149" t="s">
        <v>16</v>
      </c>
      <c r="K149" t="s">
        <v>65</v>
      </c>
    </row>
    <row r="150" spans="1:11" ht="30">
      <c r="A150" t="s">
        <v>11</v>
      </c>
      <c r="B150" t="str">
        <f aca="true" t="shared" si="4" ref="B150:B186">"2014-10-02"</f>
        <v>2014-10-02</v>
      </c>
      <c r="C150" t="str">
        <f>"0000"</f>
        <v>0000</v>
      </c>
      <c r="D150" t="s">
        <v>12</v>
      </c>
      <c r="F150" t="s">
        <v>13</v>
      </c>
      <c r="G150" t="s">
        <v>14</v>
      </c>
      <c r="H150" s="2" t="s">
        <v>15</v>
      </c>
      <c r="I150">
        <v>2012</v>
      </c>
      <c r="J150" t="s">
        <v>17</v>
      </c>
      <c r="K150" t="s">
        <v>49</v>
      </c>
    </row>
    <row r="151" spans="1:11" ht="45">
      <c r="A151" t="s">
        <v>11</v>
      </c>
      <c r="B151" t="str">
        <f t="shared" si="4"/>
        <v>2014-10-02</v>
      </c>
      <c r="C151" t="str">
        <f>"0600"</f>
        <v>0600</v>
      </c>
      <c r="D151" t="s">
        <v>100</v>
      </c>
      <c r="E151" t="s">
        <v>233</v>
      </c>
      <c r="F151" t="s">
        <v>62</v>
      </c>
      <c r="H151" s="2" t="s">
        <v>101</v>
      </c>
      <c r="I151">
        <v>0</v>
      </c>
      <c r="J151" t="s">
        <v>94</v>
      </c>
      <c r="K151" t="s">
        <v>95</v>
      </c>
    </row>
    <row r="152" spans="1:11" ht="30">
      <c r="A152" t="s">
        <v>11</v>
      </c>
      <c r="B152" t="str">
        <f t="shared" si="4"/>
        <v>2014-10-02</v>
      </c>
      <c r="C152" t="str">
        <f>"0630"</f>
        <v>0630</v>
      </c>
      <c r="D152" t="s">
        <v>103</v>
      </c>
      <c r="F152" t="s">
        <v>62</v>
      </c>
      <c r="H152" s="2" t="s">
        <v>104</v>
      </c>
      <c r="I152">
        <v>0</v>
      </c>
      <c r="J152" t="s">
        <v>94</v>
      </c>
      <c r="K152" t="s">
        <v>69</v>
      </c>
    </row>
    <row r="153" spans="1:11" ht="30">
      <c r="A153" t="s">
        <v>11</v>
      </c>
      <c r="B153" t="str">
        <f t="shared" si="4"/>
        <v>2014-10-02</v>
      </c>
      <c r="C153" t="str">
        <f>"0700"</f>
        <v>0700</v>
      </c>
      <c r="D153" t="s">
        <v>105</v>
      </c>
      <c r="E153" t="s">
        <v>235</v>
      </c>
      <c r="F153" t="s">
        <v>62</v>
      </c>
      <c r="H153" s="2" t="s">
        <v>234</v>
      </c>
      <c r="I153">
        <v>2012</v>
      </c>
      <c r="J153" t="s">
        <v>17</v>
      </c>
      <c r="K153" t="s">
        <v>69</v>
      </c>
    </row>
    <row r="154" spans="1:11" ht="45">
      <c r="A154" t="s">
        <v>11</v>
      </c>
      <c r="B154" t="str">
        <f t="shared" si="4"/>
        <v>2014-10-02</v>
      </c>
      <c r="C154" t="str">
        <f>"0730"</f>
        <v>0730</v>
      </c>
      <c r="D154" t="s">
        <v>108</v>
      </c>
      <c r="F154" t="s">
        <v>62</v>
      </c>
      <c r="H154" s="2" t="s">
        <v>109</v>
      </c>
      <c r="I154">
        <v>0</v>
      </c>
      <c r="J154" t="s">
        <v>17</v>
      </c>
      <c r="K154" t="s">
        <v>69</v>
      </c>
    </row>
    <row r="155" spans="1:11" ht="45">
      <c r="A155" t="s">
        <v>11</v>
      </c>
      <c r="B155" t="str">
        <f t="shared" si="4"/>
        <v>2014-10-02</v>
      </c>
      <c r="C155" t="str">
        <f>"0800"</f>
        <v>0800</v>
      </c>
      <c r="D155" t="s">
        <v>110</v>
      </c>
      <c r="F155" t="s">
        <v>62</v>
      </c>
      <c r="H155" s="2" t="s">
        <v>111</v>
      </c>
      <c r="I155">
        <v>2011</v>
      </c>
      <c r="J155" t="s">
        <v>17</v>
      </c>
      <c r="K155" t="s">
        <v>112</v>
      </c>
    </row>
    <row r="156" spans="1:11" ht="30">
      <c r="A156" t="s">
        <v>11</v>
      </c>
      <c r="B156" t="str">
        <f t="shared" si="4"/>
        <v>2014-10-02</v>
      </c>
      <c r="C156" t="str">
        <f>"0830"</f>
        <v>0830</v>
      </c>
      <c r="D156" t="s">
        <v>113</v>
      </c>
      <c r="E156" t="s">
        <v>237</v>
      </c>
      <c r="F156" t="s">
        <v>62</v>
      </c>
      <c r="H156" s="2" t="s">
        <v>236</v>
      </c>
      <c r="I156">
        <v>2009</v>
      </c>
      <c r="J156" t="s">
        <v>17</v>
      </c>
      <c r="K156" t="s">
        <v>116</v>
      </c>
    </row>
    <row r="157" spans="1:11" ht="45">
      <c r="A157" t="s">
        <v>11</v>
      </c>
      <c r="B157" t="str">
        <f t="shared" si="4"/>
        <v>2014-10-02</v>
      </c>
      <c r="C157" t="str">
        <f>"0900"</f>
        <v>0900</v>
      </c>
      <c r="D157" t="s">
        <v>117</v>
      </c>
      <c r="F157" t="s">
        <v>62</v>
      </c>
      <c r="H157" s="2" t="s">
        <v>109</v>
      </c>
      <c r="I157">
        <v>0</v>
      </c>
      <c r="J157" t="s">
        <v>17</v>
      </c>
      <c r="K157" t="s">
        <v>238</v>
      </c>
    </row>
    <row r="158" spans="1:11" ht="30">
      <c r="A158" t="s">
        <v>11</v>
      </c>
      <c r="B158" t="str">
        <f t="shared" si="4"/>
        <v>2014-10-02</v>
      </c>
      <c r="C158" t="str">
        <f>"0930"</f>
        <v>0930</v>
      </c>
      <c r="D158" t="s">
        <v>119</v>
      </c>
      <c r="E158" t="s">
        <v>239</v>
      </c>
      <c r="F158" t="s">
        <v>62</v>
      </c>
      <c r="H158" s="2" t="s">
        <v>120</v>
      </c>
      <c r="I158">
        <v>2002</v>
      </c>
      <c r="J158" t="s">
        <v>94</v>
      </c>
      <c r="K158" t="s">
        <v>168</v>
      </c>
    </row>
    <row r="159" spans="1:11" ht="30">
      <c r="A159" t="s">
        <v>11</v>
      </c>
      <c r="B159" t="str">
        <f t="shared" si="4"/>
        <v>2014-10-02</v>
      </c>
      <c r="C159" t="str">
        <f>"0945"</f>
        <v>0945</v>
      </c>
      <c r="D159" t="s">
        <v>119</v>
      </c>
      <c r="E159" t="s">
        <v>240</v>
      </c>
      <c r="F159" t="s">
        <v>62</v>
      </c>
      <c r="H159" s="2" t="s">
        <v>120</v>
      </c>
      <c r="I159">
        <v>2002</v>
      </c>
      <c r="J159" t="s">
        <v>94</v>
      </c>
      <c r="K159" t="s">
        <v>65</v>
      </c>
    </row>
    <row r="160" spans="1:11" ht="45">
      <c r="A160" t="s">
        <v>11</v>
      </c>
      <c r="B160" t="str">
        <f t="shared" si="4"/>
        <v>2014-10-02</v>
      </c>
      <c r="C160" t="str">
        <f>"1000"</f>
        <v>1000</v>
      </c>
      <c r="D160" t="s">
        <v>124</v>
      </c>
      <c r="F160" t="s">
        <v>62</v>
      </c>
      <c r="H160" s="2" t="s">
        <v>125</v>
      </c>
      <c r="I160">
        <v>0</v>
      </c>
      <c r="J160" t="s">
        <v>72</v>
      </c>
      <c r="K160" t="s">
        <v>44</v>
      </c>
    </row>
    <row r="161" spans="1:11" ht="45">
      <c r="A161" t="s">
        <v>11</v>
      </c>
      <c r="B161" t="str">
        <f t="shared" si="4"/>
        <v>2014-10-02</v>
      </c>
      <c r="C161" t="str">
        <f>"1030"</f>
        <v>1030</v>
      </c>
      <c r="D161" t="s">
        <v>217</v>
      </c>
      <c r="E161" t="s">
        <v>219</v>
      </c>
      <c r="H161" s="2" t="s">
        <v>218</v>
      </c>
      <c r="I161">
        <v>0</v>
      </c>
      <c r="J161" t="s">
        <v>16</v>
      </c>
      <c r="K161" t="s">
        <v>80</v>
      </c>
    </row>
    <row r="162" spans="1:11" ht="45">
      <c r="A162" t="s">
        <v>11</v>
      </c>
      <c r="B162" t="str">
        <f t="shared" si="4"/>
        <v>2014-10-02</v>
      </c>
      <c r="C162" t="str">
        <f>"1045"</f>
        <v>1045</v>
      </c>
      <c r="D162" t="s">
        <v>217</v>
      </c>
      <c r="E162" t="s">
        <v>221</v>
      </c>
      <c r="F162" t="s">
        <v>13</v>
      </c>
      <c r="H162" s="2" t="s">
        <v>220</v>
      </c>
      <c r="I162">
        <v>0</v>
      </c>
      <c r="J162" t="s">
        <v>16</v>
      </c>
      <c r="K162" t="s">
        <v>65</v>
      </c>
    </row>
    <row r="163" spans="1:11" ht="30">
      <c r="A163" t="s">
        <v>11</v>
      </c>
      <c r="B163" t="str">
        <f t="shared" si="4"/>
        <v>2014-10-02</v>
      </c>
      <c r="C163" t="str">
        <f>"1100"</f>
        <v>1100</v>
      </c>
      <c r="D163" t="s">
        <v>83</v>
      </c>
      <c r="F163" t="s">
        <v>38</v>
      </c>
      <c r="H163" s="2" t="s">
        <v>84</v>
      </c>
      <c r="I163">
        <v>2014</v>
      </c>
      <c r="J163" t="s">
        <v>17</v>
      </c>
      <c r="K163" t="s">
        <v>73</v>
      </c>
    </row>
    <row r="164" spans="1:11" ht="45">
      <c r="A164" t="s">
        <v>11</v>
      </c>
      <c r="B164" t="str">
        <f t="shared" si="4"/>
        <v>2014-10-02</v>
      </c>
      <c r="C164" t="str">
        <f>"1130"</f>
        <v>1130</v>
      </c>
      <c r="D164" t="s">
        <v>222</v>
      </c>
      <c r="E164" t="s">
        <v>224</v>
      </c>
      <c r="F164" t="s">
        <v>13</v>
      </c>
      <c r="G164" t="s">
        <v>21</v>
      </c>
      <c r="H164" s="2" t="s">
        <v>223</v>
      </c>
      <c r="I164">
        <v>2012</v>
      </c>
      <c r="J164" t="s">
        <v>17</v>
      </c>
      <c r="K164" t="s">
        <v>112</v>
      </c>
    </row>
    <row r="165" spans="1:11" ht="30">
      <c r="A165" t="s">
        <v>11</v>
      </c>
      <c r="B165" t="str">
        <f t="shared" si="4"/>
        <v>2014-10-02</v>
      </c>
      <c r="C165" t="str">
        <f>"1200"</f>
        <v>1200</v>
      </c>
      <c r="D165" t="s">
        <v>158</v>
      </c>
      <c r="E165" t="s">
        <v>225</v>
      </c>
      <c r="F165" t="s">
        <v>62</v>
      </c>
      <c r="H165" s="2" t="s">
        <v>159</v>
      </c>
      <c r="I165">
        <v>2013</v>
      </c>
      <c r="J165" t="s">
        <v>17</v>
      </c>
      <c r="K165" t="s">
        <v>226</v>
      </c>
    </row>
    <row r="166" spans="1:11" ht="45">
      <c r="A166" t="s">
        <v>11</v>
      </c>
      <c r="B166" t="str">
        <f t="shared" si="4"/>
        <v>2014-10-02</v>
      </c>
      <c r="C166" t="str">
        <f>"1300"</f>
        <v>1300</v>
      </c>
      <c r="D166" t="s">
        <v>227</v>
      </c>
      <c r="E166" t="s">
        <v>229</v>
      </c>
      <c r="F166" t="s">
        <v>62</v>
      </c>
      <c r="H166" s="2" t="s">
        <v>228</v>
      </c>
      <c r="I166">
        <v>0</v>
      </c>
      <c r="J166" t="s">
        <v>16</v>
      </c>
      <c r="K166" t="s">
        <v>116</v>
      </c>
    </row>
    <row r="167" spans="1:11" ht="30">
      <c r="A167" t="s">
        <v>11</v>
      </c>
      <c r="B167" t="str">
        <f t="shared" si="4"/>
        <v>2014-10-02</v>
      </c>
      <c r="C167" t="str">
        <f>"1330"</f>
        <v>1330</v>
      </c>
      <c r="D167" t="s">
        <v>230</v>
      </c>
      <c r="F167" t="s">
        <v>62</v>
      </c>
      <c r="G167" t="s">
        <v>182</v>
      </c>
      <c r="H167" s="2" t="s">
        <v>231</v>
      </c>
      <c r="I167">
        <v>2010</v>
      </c>
      <c r="J167" t="s">
        <v>17</v>
      </c>
      <c r="K167" t="s">
        <v>18</v>
      </c>
    </row>
    <row r="168" spans="1:11" ht="45">
      <c r="A168" t="s">
        <v>11</v>
      </c>
      <c r="B168" t="str">
        <f t="shared" si="4"/>
        <v>2014-10-02</v>
      </c>
      <c r="C168" t="str">
        <f>"1430"</f>
        <v>1430</v>
      </c>
      <c r="D168" t="s">
        <v>117</v>
      </c>
      <c r="F168" t="s">
        <v>62</v>
      </c>
      <c r="H168" s="2" t="s">
        <v>109</v>
      </c>
      <c r="I168">
        <v>0</v>
      </c>
      <c r="J168" t="s">
        <v>17</v>
      </c>
      <c r="K168" t="s">
        <v>238</v>
      </c>
    </row>
    <row r="169" spans="1:11" ht="45">
      <c r="A169" t="s">
        <v>11</v>
      </c>
      <c r="B169" t="str">
        <f t="shared" si="4"/>
        <v>2014-10-02</v>
      </c>
      <c r="C169" t="str">
        <f>"1500"</f>
        <v>1500</v>
      </c>
      <c r="D169" t="s">
        <v>100</v>
      </c>
      <c r="E169" t="s">
        <v>233</v>
      </c>
      <c r="F169" t="s">
        <v>62</v>
      </c>
      <c r="H169" s="2" t="s">
        <v>101</v>
      </c>
      <c r="I169">
        <v>0</v>
      </c>
      <c r="J169" t="s">
        <v>94</v>
      </c>
      <c r="K169" t="s">
        <v>95</v>
      </c>
    </row>
    <row r="170" spans="1:11" ht="30">
      <c r="A170" t="s">
        <v>11</v>
      </c>
      <c r="B170" t="str">
        <f t="shared" si="4"/>
        <v>2014-10-02</v>
      </c>
      <c r="C170" t="str">
        <f>"1530"</f>
        <v>1530</v>
      </c>
      <c r="D170" t="s">
        <v>105</v>
      </c>
      <c r="E170" t="s">
        <v>235</v>
      </c>
      <c r="F170" t="s">
        <v>62</v>
      </c>
      <c r="H170" s="2" t="s">
        <v>234</v>
      </c>
      <c r="I170">
        <v>2012</v>
      </c>
      <c r="J170" t="s">
        <v>17</v>
      </c>
      <c r="K170" t="s">
        <v>69</v>
      </c>
    </row>
    <row r="171" spans="1:11" ht="45">
      <c r="A171" t="s">
        <v>11</v>
      </c>
      <c r="B171" t="str">
        <f t="shared" si="4"/>
        <v>2014-10-02</v>
      </c>
      <c r="C171" t="str">
        <f>"1600"</f>
        <v>1600</v>
      </c>
      <c r="D171" t="s">
        <v>117</v>
      </c>
      <c r="F171" t="s">
        <v>62</v>
      </c>
      <c r="H171" s="2" t="s">
        <v>109</v>
      </c>
      <c r="I171">
        <v>0</v>
      </c>
      <c r="J171" t="s">
        <v>17</v>
      </c>
      <c r="K171" t="s">
        <v>118</v>
      </c>
    </row>
    <row r="172" spans="1:11" ht="30">
      <c r="A172" t="s">
        <v>11</v>
      </c>
      <c r="B172" t="str">
        <f t="shared" si="4"/>
        <v>2014-10-02</v>
      </c>
      <c r="C172" t="str">
        <f>"1630"</f>
        <v>1630</v>
      </c>
      <c r="D172" t="s">
        <v>103</v>
      </c>
      <c r="F172" t="s">
        <v>62</v>
      </c>
      <c r="H172" s="2" t="s">
        <v>104</v>
      </c>
      <c r="I172">
        <v>0</v>
      </c>
      <c r="J172" t="s">
        <v>94</v>
      </c>
      <c r="K172" t="s">
        <v>69</v>
      </c>
    </row>
    <row r="173" spans="1:11" ht="45">
      <c r="A173" t="s">
        <v>11</v>
      </c>
      <c r="B173" t="str">
        <f t="shared" si="4"/>
        <v>2014-10-02</v>
      </c>
      <c r="C173" t="str">
        <f>"1700"</f>
        <v>1700</v>
      </c>
      <c r="D173" t="s">
        <v>110</v>
      </c>
      <c r="F173" t="s">
        <v>62</v>
      </c>
      <c r="H173" s="2" t="s">
        <v>111</v>
      </c>
      <c r="I173">
        <v>2011</v>
      </c>
      <c r="J173" t="s">
        <v>17</v>
      </c>
      <c r="K173" t="s">
        <v>112</v>
      </c>
    </row>
    <row r="174" spans="1:11" ht="45">
      <c r="A174" t="s">
        <v>11</v>
      </c>
      <c r="B174" t="str">
        <f t="shared" si="4"/>
        <v>2014-10-02</v>
      </c>
      <c r="C174" t="str">
        <f>"1730"</f>
        <v>1730</v>
      </c>
      <c r="D174" t="s">
        <v>123</v>
      </c>
      <c r="H174" s="2" t="s">
        <v>43</v>
      </c>
      <c r="I174">
        <v>2014</v>
      </c>
      <c r="J174" t="s">
        <v>17</v>
      </c>
      <c r="K174" t="s">
        <v>73</v>
      </c>
    </row>
    <row r="175" spans="1:11" ht="45">
      <c r="A175" t="s">
        <v>11</v>
      </c>
      <c r="B175" t="str">
        <f t="shared" si="4"/>
        <v>2014-10-02</v>
      </c>
      <c r="C175" t="str">
        <f>"1800"</f>
        <v>1800</v>
      </c>
      <c r="D175" t="s">
        <v>124</v>
      </c>
      <c r="F175" t="s">
        <v>62</v>
      </c>
      <c r="H175" s="2" t="s">
        <v>125</v>
      </c>
      <c r="I175">
        <v>0</v>
      </c>
      <c r="J175" t="s">
        <v>72</v>
      </c>
      <c r="K175" t="s">
        <v>44</v>
      </c>
    </row>
    <row r="176" spans="1:11" ht="45">
      <c r="A176" t="s">
        <v>11</v>
      </c>
      <c r="B176" t="str">
        <f t="shared" si="4"/>
        <v>2014-10-02</v>
      </c>
      <c r="C176" t="str">
        <f>"1830"</f>
        <v>1830</v>
      </c>
      <c r="D176" t="s">
        <v>241</v>
      </c>
      <c r="E176" t="s">
        <v>243</v>
      </c>
      <c r="H176" s="2" t="s">
        <v>242</v>
      </c>
      <c r="I176">
        <v>0</v>
      </c>
      <c r="J176" t="s">
        <v>16</v>
      </c>
      <c r="K176" t="s">
        <v>80</v>
      </c>
    </row>
    <row r="177" spans="1:11" ht="45">
      <c r="A177" t="s">
        <v>11</v>
      </c>
      <c r="B177" t="str">
        <f t="shared" si="4"/>
        <v>2014-10-02</v>
      </c>
      <c r="C177" t="str">
        <f>"1845"</f>
        <v>1845</v>
      </c>
      <c r="D177" t="s">
        <v>241</v>
      </c>
      <c r="E177" t="s">
        <v>245</v>
      </c>
      <c r="F177" t="s">
        <v>62</v>
      </c>
      <c r="H177" s="2" t="s">
        <v>244</v>
      </c>
      <c r="I177">
        <v>0</v>
      </c>
      <c r="J177" t="s">
        <v>16</v>
      </c>
      <c r="K177" t="s">
        <v>80</v>
      </c>
    </row>
    <row r="178" spans="1:11" ht="45">
      <c r="A178" t="s">
        <v>11</v>
      </c>
      <c r="B178" t="str">
        <f t="shared" si="4"/>
        <v>2014-10-02</v>
      </c>
      <c r="C178" t="str">
        <f>"1900"</f>
        <v>1900</v>
      </c>
      <c r="D178" t="s">
        <v>123</v>
      </c>
      <c r="H178" s="2" t="s">
        <v>43</v>
      </c>
      <c r="I178">
        <v>2014</v>
      </c>
      <c r="J178" t="s">
        <v>17</v>
      </c>
      <c r="K178" t="s">
        <v>73</v>
      </c>
    </row>
    <row r="179" spans="1:11" ht="30">
      <c r="A179" t="s">
        <v>11</v>
      </c>
      <c r="B179" t="str">
        <f t="shared" si="4"/>
        <v>2014-10-02</v>
      </c>
      <c r="C179" t="str">
        <f>"1930"</f>
        <v>1930</v>
      </c>
      <c r="D179" t="s">
        <v>246</v>
      </c>
      <c r="F179" t="s">
        <v>13</v>
      </c>
      <c r="G179" t="s">
        <v>26</v>
      </c>
      <c r="H179" s="2" t="s">
        <v>247</v>
      </c>
      <c r="I179">
        <v>2006</v>
      </c>
      <c r="J179" t="s">
        <v>191</v>
      </c>
      <c r="K179" t="s">
        <v>161</v>
      </c>
    </row>
    <row r="180" spans="1:11" ht="45">
      <c r="A180" t="s">
        <v>11</v>
      </c>
      <c r="B180" t="str">
        <f t="shared" si="4"/>
        <v>2014-10-02</v>
      </c>
      <c r="C180" t="str">
        <f>"2030"</f>
        <v>2030</v>
      </c>
      <c r="D180" t="s">
        <v>248</v>
      </c>
      <c r="F180" t="s">
        <v>20</v>
      </c>
      <c r="G180" t="s">
        <v>21</v>
      </c>
      <c r="H180" s="2" t="s">
        <v>249</v>
      </c>
      <c r="I180">
        <v>2012</v>
      </c>
      <c r="J180" t="s">
        <v>17</v>
      </c>
      <c r="K180" t="s">
        <v>36</v>
      </c>
    </row>
    <row r="181" spans="1:11" ht="45">
      <c r="A181" t="s">
        <v>11</v>
      </c>
      <c r="B181" t="str">
        <f t="shared" si="4"/>
        <v>2014-10-02</v>
      </c>
      <c r="C181" t="str">
        <f>"2130"</f>
        <v>2130</v>
      </c>
      <c r="D181" t="s">
        <v>250</v>
      </c>
      <c r="E181" t="s">
        <v>253</v>
      </c>
      <c r="F181" t="s">
        <v>189</v>
      </c>
      <c r="G181" t="s">
        <v>251</v>
      </c>
      <c r="H181" s="2" t="s">
        <v>252</v>
      </c>
      <c r="I181">
        <v>2008</v>
      </c>
      <c r="J181" t="s">
        <v>72</v>
      </c>
      <c r="K181" t="s">
        <v>116</v>
      </c>
    </row>
    <row r="182" spans="1:11" ht="45">
      <c r="A182" t="s">
        <v>11</v>
      </c>
      <c r="B182" t="str">
        <f t="shared" si="4"/>
        <v>2014-10-02</v>
      </c>
      <c r="C182" t="str">
        <f>"2200"</f>
        <v>2200</v>
      </c>
      <c r="D182" t="s">
        <v>250</v>
      </c>
      <c r="E182" t="s">
        <v>255</v>
      </c>
      <c r="F182" t="s">
        <v>189</v>
      </c>
      <c r="G182" t="s">
        <v>251</v>
      </c>
      <c r="H182" s="2" t="s">
        <v>254</v>
      </c>
      <c r="I182">
        <v>2008</v>
      </c>
      <c r="J182" t="s">
        <v>72</v>
      </c>
      <c r="K182" t="s">
        <v>116</v>
      </c>
    </row>
    <row r="183" spans="1:11" ht="30">
      <c r="A183" t="s">
        <v>11</v>
      </c>
      <c r="B183" t="str">
        <f t="shared" si="4"/>
        <v>2014-10-02</v>
      </c>
      <c r="C183" t="str">
        <f>"2230"</f>
        <v>2230</v>
      </c>
      <c r="D183" t="s">
        <v>256</v>
      </c>
      <c r="F183" t="s">
        <v>20</v>
      </c>
      <c r="G183" t="s">
        <v>257</v>
      </c>
      <c r="H183" s="2" t="s">
        <v>258</v>
      </c>
      <c r="I183">
        <v>0</v>
      </c>
      <c r="J183" t="s">
        <v>72</v>
      </c>
      <c r="K183" t="s">
        <v>116</v>
      </c>
    </row>
    <row r="184" spans="1:11" ht="45">
      <c r="A184" t="s">
        <v>11</v>
      </c>
      <c r="B184" t="str">
        <f t="shared" si="4"/>
        <v>2014-10-02</v>
      </c>
      <c r="C184" t="str">
        <f>"2300"</f>
        <v>2300</v>
      </c>
      <c r="D184" t="s">
        <v>123</v>
      </c>
      <c r="H184" s="2" t="s">
        <v>43</v>
      </c>
      <c r="I184">
        <v>2014</v>
      </c>
      <c r="J184" t="s">
        <v>17</v>
      </c>
      <c r="K184" t="s">
        <v>73</v>
      </c>
    </row>
    <row r="185" spans="1:11" ht="45">
      <c r="A185" t="s">
        <v>11</v>
      </c>
      <c r="B185" t="str">
        <f t="shared" si="4"/>
        <v>2014-10-02</v>
      </c>
      <c r="C185" t="str">
        <f>"2330"</f>
        <v>2330</v>
      </c>
      <c r="D185" t="s">
        <v>241</v>
      </c>
      <c r="E185" t="s">
        <v>243</v>
      </c>
      <c r="H185" s="2" t="s">
        <v>242</v>
      </c>
      <c r="I185">
        <v>0</v>
      </c>
      <c r="J185" t="s">
        <v>16</v>
      </c>
      <c r="K185" t="s">
        <v>80</v>
      </c>
    </row>
    <row r="186" spans="1:11" ht="45">
      <c r="A186" t="s">
        <v>11</v>
      </c>
      <c r="B186" t="str">
        <f t="shared" si="4"/>
        <v>2014-10-02</v>
      </c>
      <c r="C186" t="str">
        <f>"2345"</f>
        <v>2345</v>
      </c>
      <c r="D186" t="s">
        <v>241</v>
      </c>
      <c r="E186" t="s">
        <v>245</v>
      </c>
      <c r="F186" t="s">
        <v>62</v>
      </c>
      <c r="H186" s="2" t="s">
        <v>244</v>
      </c>
      <c r="I186">
        <v>0</v>
      </c>
      <c r="J186" t="s">
        <v>16</v>
      </c>
      <c r="K186" t="s">
        <v>80</v>
      </c>
    </row>
    <row r="187" spans="1:11" ht="30">
      <c r="A187" t="s">
        <v>11</v>
      </c>
      <c r="B187" t="str">
        <f aca="true" t="shared" si="5" ref="B187:B223">"2014-10-03"</f>
        <v>2014-10-03</v>
      </c>
      <c r="C187" t="str">
        <f>"0000"</f>
        <v>0000</v>
      </c>
      <c r="D187" t="s">
        <v>158</v>
      </c>
      <c r="E187" t="s">
        <v>259</v>
      </c>
      <c r="F187" t="s">
        <v>13</v>
      </c>
      <c r="H187" s="2" t="s">
        <v>159</v>
      </c>
      <c r="I187">
        <v>2013</v>
      </c>
      <c r="J187" t="s">
        <v>17</v>
      </c>
      <c r="K187" t="s">
        <v>32</v>
      </c>
    </row>
    <row r="188" spans="1:11" ht="15">
      <c r="A188" t="s">
        <v>11</v>
      </c>
      <c r="B188" t="str">
        <f t="shared" si="5"/>
        <v>2014-10-03</v>
      </c>
      <c r="C188" t="str">
        <f>"0100"</f>
        <v>0100</v>
      </c>
      <c r="D188" t="s">
        <v>151</v>
      </c>
      <c r="E188" t="s">
        <v>260</v>
      </c>
      <c r="F188" t="s">
        <v>38</v>
      </c>
      <c r="H188" s="2" t="s">
        <v>152</v>
      </c>
      <c r="I188">
        <v>2011</v>
      </c>
      <c r="J188" t="s">
        <v>17</v>
      </c>
      <c r="K188" t="s">
        <v>18</v>
      </c>
    </row>
    <row r="189" spans="1:11" ht="30">
      <c r="A189" t="s">
        <v>11</v>
      </c>
      <c r="B189" t="str">
        <f t="shared" si="5"/>
        <v>2014-10-03</v>
      </c>
      <c r="C189" t="str">
        <f>"0200"</f>
        <v>0200</v>
      </c>
      <c r="D189" t="s">
        <v>50</v>
      </c>
      <c r="E189" t="s">
        <v>261</v>
      </c>
      <c r="F189" t="s">
        <v>38</v>
      </c>
      <c r="H189" s="2" t="s">
        <v>51</v>
      </c>
      <c r="I189">
        <v>2013</v>
      </c>
      <c r="J189" t="s">
        <v>17</v>
      </c>
      <c r="K189" t="s">
        <v>262</v>
      </c>
    </row>
    <row r="190" spans="1:11" ht="45">
      <c r="A190" t="s">
        <v>11</v>
      </c>
      <c r="B190" t="str">
        <f t="shared" si="5"/>
        <v>2014-10-03</v>
      </c>
      <c r="C190" t="str">
        <f>"0300"</f>
        <v>0300</v>
      </c>
      <c r="D190" t="s">
        <v>263</v>
      </c>
      <c r="F190" t="s">
        <v>13</v>
      </c>
      <c r="G190" t="s">
        <v>264</v>
      </c>
      <c r="H190" s="2" t="s">
        <v>265</v>
      </c>
      <c r="I190">
        <v>2011</v>
      </c>
      <c r="J190" t="s">
        <v>17</v>
      </c>
      <c r="K190" t="s">
        <v>28</v>
      </c>
    </row>
    <row r="191" spans="1:11" ht="30">
      <c r="A191" t="s">
        <v>11</v>
      </c>
      <c r="B191" t="str">
        <f t="shared" si="5"/>
        <v>2014-10-03</v>
      </c>
      <c r="C191" t="str">
        <f>"0400"</f>
        <v>0400</v>
      </c>
      <c r="D191" t="s">
        <v>148</v>
      </c>
      <c r="F191" t="s">
        <v>38</v>
      </c>
      <c r="H191" s="2" t="s">
        <v>266</v>
      </c>
      <c r="I191">
        <v>2009</v>
      </c>
      <c r="J191" t="s">
        <v>17</v>
      </c>
      <c r="K191" t="s">
        <v>226</v>
      </c>
    </row>
    <row r="192" spans="1:11" ht="30">
      <c r="A192" t="s">
        <v>11</v>
      </c>
      <c r="B192" t="str">
        <f t="shared" si="5"/>
        <v>2014-10-03</v>
      </c>
      <c r="C192" t="str">
        <f>"0500"</f>
        <v>0500</v>
      </c>
      <c r="D192" t="s">
        <v>12</v>
      </c>
      <c r="F192" t="s">
        <v>13</v>
      </c>
      <c r="G192" t="s">
        <v>14</v>
      </c>
      <c r="H192" s="2" t="s">
        <v>15</v>
      </c>
      <c r="I192">
        <v>2012</v>
      </c>
      <c r="J192" t="s">
        <v>17</v>
      </c>
      <c r="K192" t="s">
        <v>18</v>
      </c>
    </row>
    <row r="193" spans="1:11" ht="45">
      <c r="A193" t="s">
        <v>11</v>
      </c>
      <c r="B193" t="str">
        <f t="shared" si="5"/>
        <v>2014-10-03</v>
      </c>
      <c r="C193" t="str">
        <f>"0600"</f>
        <v>0600</v>
      </c>
      <c r="D193" t="s">
        <v>100</v>
      </c>
      <c r="E193" t="s">
        <v>267</v>
      </c>
      <c r="F193" t="s">
        <v>62</v>
      </c>
      <c r="H193" s="2" t="s">
        <v>101</v>
      </c>
      <c r="I193">
        <v>0</v>
      </c>
      <c r="J193" t="s">
        <v>94</v>
      </c>
      <c r="K193" t="s">
        <v>95</v>
      </c>
    </row>
    <row r="194" spans="1:11" ht="30">
      <c r="A194" t="s">
        <v>11</v>
      </c>
      <c r="B194" t="str">
        <f t="shared" si="5"/>
        <v>2014-10-03</v>
      </c>
      <c r="C194" t="str">
        <f>"0630"</f>
        <v>0630</v>
      </c>
      <c r="D194" t="s">
        <v>103</v>
      </c>
      <c r="F194" t="s">
        <v>62</v>
      </c>
      <c r="H194" s="2" t="s">
        <v>104</v>
      </c>
      <c r="I194">
        <v>0</v>
      </c>
      <c r="J194" t="s">
        <v>94</v>
      </c>
      <c r="K194" t="s">
        <v>69</v>
      </c>
    </row>
    <row r="195" spans="1:11" ht="30">
      <c r="A195" t="s">
        <v>11</v>
      </c>
      <c r="B195" t="str">
        <f t="shared" si="5"/>
        <v>2014-10-03</v>
      </c>
      <c r="C195" t="str">
        <f>"0700"</f>
        <v>0700</v>
      </c>
      <c r="D195" t="s">
        <v>105</v>
      </c>
      <c r="E195" t="s">
        <v>269</v>
      </c>
      <c r="F195" t="s">
        <v>62</v>
      </c>
      <c r="H195" s="2" t="s">
        <v>268</v>
      </c>
      <c r="I195">
        <v>2012</v>
      </c>
      <c r="J195" t="s">
        <v>17</v>
      </c>
      <c r="K195" t="s">
        <v>112</v>
      </c>
    </row>
    <row r="196" spans="1:11" ht="45">
      <c r="A196" t="s">
        <v>11</v>
      </c>
      <c r="B196" t="str">
        <f t="shared" si="5"/>
        <v>2014-10-03</v>
      </c>
      <c r="C196" t="str">
        <f>"0730"</f>
        <v>0730</v>
      </c>
      <c r="D196" t="s">
        <v>108</v>
      </c>
      <c r="F196" t="s">
        <v>62</v>
      </c>
      <c r="H196" s="2" t="s">
        <v>109</v>
      </c>
      <c r="I196">
        <v>0</v>
      </c>
      <c r="J196" t="s">
        <v>17</v>
      </c>
      <c r="K196" t="s">
        <v>69</v>
      </c>
    </row>
    <row r="197" spans="1:11" ht="45">
      <c r="A197" t="s">
        <v>11</v>
      </c>
      <c r="B197" t="str">
        <f t="shared" si="5"/>
        <v>2014-10-03</v>
      </c>
      <c r="C197" t="str">
        <f>"0800"</f>
        <v>0800</v>
      </c>
      <c r="D197" t="s">
        <v>110</v>
      </c>
      <c r="F197" t="s">
        <v>62</v>
      </c>
      <c r="H197" s="2" t="s">
        <v>111</v>
      </c>
      <c r="I197">
        <v>2011</v>
      </c>
      <c r="J197" t="s">
        <v>17</v>
      </c>
      <c r="K197" t="s">
        <v>112</v>
      </c>
    </row>
    <row r="198" spans="1:11" ht="30">
      <c r="A198" t="s">
        <v>11</v>
      </c>
      <c r="B198" t="str">
        <f t="shared" si="5"/>
        <v>2014-10-03</v>
      </c>
      <c r="C198" t="str">
        <f>"0830"</f>
        <v>0830</v>
      </c>
      <c r="D198" t="s">
        <v>113</v>
      </c>
      <c r="F198" t="s">
        <v>62</v>
      </c>
      <c r="H198" s="2" t="s">
        <v>270</v>
      </c>
      <c r="I198">
        <v>2009</v>
      </c>
      <c r="J198" t="s">
        <v>17</v>
      </c>
      <c r="K198" t="s">
        <v>116</v>
      </c>
    </row>
    <row r="199" spans="1:11" ht="45">
      <c r="A199" t="s">
        <v>11</v>
      </c>
      <c r="B199" t="str">
        <f t="shared" si="5"/>
        <v>2014-10-03</v>
      </c>
      <c r="C199" t="str">
        <f>"0900"</f>
        <v>0900</v>
      </c>
      <c r="D199" t="s">
        <v>117</v>
      </c>
      <c r="F199" t="s">
        <v>62</v>
      </c>
      <c r="H199" s="2" t="s">
        <v>109</v>
      </c>
      <c r="I199">
        <v>0</v>
      </c>
      <c r="J199" t="s">
        <v>17</v>
      </c>
      <c r="K199" t="s">
        <v>116</v>
      </c>
    </row>
    <row r="200" spans="1:11" ht="30">
      <c r="A200" t="s">
        <v>11</v>
      </c>
      <c r="B200" t="str">
        <f t="shared" si="5"/>
        <v>2014-10-03</v>
      </c>
      <c r="C200" t="str">
        <f>"0930"</f>
        <v>0930</v>
      </c>
      <c r="D200" t="s">
        <v>119</v>
      </c>
      <c r="E200" t="s">
        <v>240</v>
      </c>
      <c r="F200" t="s">
        <v>62</v>
      </c>
      <c r="H200" s="2" t="s">
        <v>120</v>
      </c>
      <c r="I200">
        <v>2002</v>
      </c>
      <c r="J200" t="s">
        <v>94</v>
      </c>
      <c r="K200" t="s">
        <v>65</v>
      </c>
    </row>
    <row r="201" spans="1:11" ht="30">
      <c r="A201" t="s">
        <v>11</v>
      </c>
      <c r="B201" t="str">
        <f t="shared" si="5"/>
        <v>2014-10-03</v>
      </c>
      <c r="C201" t="str">
        <f>"0945"</f>
        <v>0945</v>
      </c>
      <c r="D201" t="s">
        <v>119</v>
      </c>
      <c r="E201" t="s">
        <v>271</v>
      </c>
      <c r="F201" t="s">
        <v>62</v>
      </c>
      <c r="H201" s="2" t="s">
        <v>120</v>
      </c>
      <c r="I201">
        <v>2002</v>
      </c>
      <c r="J201" t="s">
        <v>94</v>
      </c>
      <c r="K201" t="s">
        <v>168</v>
      </c>
    </row>
    <row r="202" spans="1:11" ht="45">
      <c r="A202" t="s">
        <v>11</v>
      </c>
      <c r="B202" t="str">
        <f t="shared" si="5"/>
        <v>2014-10-03</v>
      </c>
      <c r="C202" t="str">
        <f>"1000"</f>
        <v>1000</v>
      </c>
      <c r="D202" t="s">
        <v>124</v>
      </c>
      <c r="F202" t="s">
        <v>62</v>
      </c>
      <c r="H202" s="2" t="s">
        <v>125</v>
      </c>
      <c r="I202">
        <v>0</v>
      </c>
      <c r="J202" t="s">
        <v>72</v>
      </c>
      <c r="K202" t="s">
        <v>44</v>
      </c>
    </row>
    <row r="203" spans="1:11" ht="45">
      <c r="A203" t="s">
        <v>11</v>
      </c>
      <c r="B203" t="str">
        <f t="shared" si="5"/>
        <v>2014-10-03</v>
      </c>
      <c r="C203" t="str">
        <f>"1030"</f>
        <v>1030</v>
      </c>
      <c r="D203" t="s">
        <v>241</v>
      </c>
      <c r="E203" t="s">
        <v>243</v>
      </c>
      <c r="H203" s="2" t="s">
        <v>242</v>
      </c>
      <c r="I203">
        <v>0</v>
      </c>
      <c r="J203" t="s">
        <v>16</v>
      </c>
      <c r="K203" t="s">
        <v>80</v>
      </c>
    </row>
    <row r="204" spans="1:11" ht="45">
      <c r="A204" t="s">
        <v>11</v>
      </c>
      <c r="B204" t="str">
        <f t="shared" si="5"/>
        <v>2014-10-03</v>
      </c>
      <c r="C204" t="str">
        <f>"1045"</f>
        <v>1045</v>
      </c>
      <c r="D204" t="s">
        <v>241</v>
      </c>
      <c r="E204" t="s">
        <v>245</v>
      </c>
      <c r="F204" t="s">
        <v>62</v>
      </c>
      <c r="H204" s="2" t="s">
        <v>244</v>
      </c>
      <c r="I204">
        <v>0</v>
      </c>
      <c r="J204" t="s">
        <v>16</v>
      </c>
      <c r="K204" t="s">
        <v>80</v>
      </c>
    </row>
    <row r="205" spans="1:11" ht="30">
      <c r="A205" t="s">
        <v>11</v>
      </c>
      <c r="B205" t="str">
        <f t="shared" si="5"/>
        <v>2014-10-03</v>
      </c>
      <c r="C205" t="str">
        <f>"1100"</f>
        <v>1100</v>
      </c>
      <c r="D205" t="s">
        <v>272</v>
      </c>
      <c r="F205" t="s">
        <v>13</v>
      </c>
      <c r="H205" s="2" t="s">
        <v>273</v>
      </c>
      <c r="I205">
        <v>2013</v>
      </c>
      <c r="J205" t="s">
        <v>17</v>
      </c>
      <c r="K205" t="s">
        <v>44</v>
      </c>
    </row>
    <row r="206" spans="1:11" ht="45">
      <c r="A206" t="s">
        <v>11</v>
      </c>
      <c r="B206" t="str">
        <f t="shared" si="5"/>
        <v>2014-10-03</v>
      </c>
      <c r="C206" t="str">
        <f>"1200"</f>
        <v>1200</v>
      </c>
      <c r="D206" t="s">
        <v>274</v>
      </c>
      <c r="F206" t="s">
        <v>13</v>
      </c>
      <c r="H206" s="2" t="s">
        <v>275</v>
      </c>
      <c r="I206">
        <v>0</v>
      </c>
      <c r="J206" t="s">
        <v>17</v>
      </c>
      <c r="K206" t="s">
        <v>276</v>
      </c>
    </row>
    <row r="207" spans="1:11" ht="45">
      <c r="A207" t="s">
        <v>11</v>
      </c>
      <c r="B207" t="str">
        <f t="shared" si="5"/>
        <v>2014-10-03</v>
      </c>
      <c r="C207" t="str">
        <f>"1430"</f>
        <v>1430</v>
      </c>
      <c r="D207" t="s">
        <v>117</v>
      </c>
      <c r="F207" t="s">
        <v>62</v>
      </c>
      <c r="H207" s="2" t="s">
        <v>109</v>
      </c>
      <c r="I207">
        <v>0</v>
      </c>
      <c r="J207" t="s">
        <v>17</v>
      </c>
      <c r="K207" t="s">
        <v>116</v>
      </c>
    </row>
    <row r="208" spans="1:11" ht="45">
      <c r="A208" t="s">
        <v>11</v>
      </c>
      <c r="B208" t="str">
        <f t="shared" si="5"/>
        <v>2014-10-03</v>
      </c>
      <c r="C208" t="str">
        <f>"1500"</f>
        <v>1500</v>
      </c>
      <c r="D208" t="s">
        <v>100</v>
      </c>
      <c r="E208" t="s">
        <v>267</v>
      </c>
      <c r="F208" t="s">
        <v>62</v>
      </c>
      <c r="H208" s="2" t="s">
        <v>101</v>
      </c>
      <c r="I208">
        <v>0</v>
      </c>
      <c r="J208" t="s">
        <v>94</v>
      </c>
      <c r="K208" t="s">
        <v>95</v>
      </c>
    </row>
    <row r="209" spans="1:11" ht="30">
      <c r="A209" t="s">
        <v>11</v>
      </c>
      <c r="B209" t="str">
        <f t="shared" si="5"/>
        <v>2014-10-03</v>
      </c>
      <c r="C209" t="str">
        <f>"1530"</f>
        <v>1530</v>
      </c>
      <c r="D209" t="s">
        <v>105</v>
      </c>
      <c r="E209" t="s">
        <v>269</v>
      </c>
      <c r="F209" t="s">
        <v>62</v>
      </c>
      <c r="H209" s="2" t="s">
        <v>268</v>
      </c>
      <c r="I209">
        <v>2012</v>
      </c>
      <c r="J209" t="s">
        <v>17</v>
      </c>
      <c r="K209" t="s">
        <v>112</v>
      </c>
    </row>
    <row r="210" spans="1:11" ht="45">
      <c r="A210" t="s">
        <v>11</v>
      </c>
      <c r="B210" t="str">
        <f t="shared" si="5"/>
        <v>2014-10-03</v>
      </c>
      <c r="C210" t="str">
        <f>"1600"</f>
        <v>1600</v>
      </c>
      <c r="D210" t="s">
        <v>117</v>
      </c>
      <c r="F210" t="s">
        <v>62</v>
      </c>
      <c r="H210" s="2" t="s">
        <v>109</v>
      </c>
      <c r="I210">
        <v>0</v>
      </c>
      <c r="J210" t="s">
        <v>17</v>
      </c>
      <c r="K210" t="s">
        <v>118</v>
      </c>
    </row>
    <row r="211" spans="1:11" ht="30">
      <c r="A211" t="s">
        <v>11</v>
      </c>
      <c r="B211" t="str">
        <f t="shared" si="5"/>
        <v>2014-10-03</v>
      </c>
      <c r="C211" t="str">
        <f>"1630"</f>
        <v>1630</v>
      </c>
      <c r="D211" t="s">
        <v>103</v>
      </c>
      <c r="F211" t="s">
        <v>62</v>
      </c>
      <c r="H211" s="2" t="s">
        <v>104</v>
      </c>
      <c r="I211">
        <v>0</v>
      </c>
      <c r="J211" t="s">
        <v>94</v>
      </c>
      <c r="K211" t="s">
        <v>69</v>
      </c>
    </row>
    <row r="212" spans="1:11" ht="45">
      <c r="A212" t="s">
        <v>11</v>
      </c>
      <c r="B212" t="str">
        <f t="shared" si="5"/>
        <v>2014-10-03</v>
      </c>
      <c r="C212" t="str">
        <f>"1700"</f>
        <v>1700</v>
      </c>
      <c r="D212" t="s">
        <v>110</v>
      </c>
      <c r="F212" t="s">
        <v>62</v>
      </c>
      <c r="H212" s="2" t="s">
        <v>111</v>
      </c>
      <c r="I212">
        <v>2011</v>
      </c>
      <c r="J212" t="s">
        <v>17</v>
      </c>
      <c r="K212" t="s">
        <v>112</v>
      </c>
    </row>
    <row r="213" spans="1:11" ht="45">
      <c r="A213" t="s">
        <v>11</v>
      </c>
      <c r="B213" t="str">
        <f t="shared" si="5"/>
        <v>2014-10-03</v>
      </c>
      <c r="C213" t="str">
        <f>"1730"</f>
        <v>1730</v>
      </c>
      <c r="D213" t="s">
        <v>123</v>
      </c>
      <c r="H213" s="2" t="s">
        <v>43</v>
      </c>
      <c r="I213">
        <v>2014</v>
      </c>
      <c r="J213" t="s">
        <v>17</v>
      </c>
      <c r="K213" t="s">
        <v>73</v>
      </c>
    </row>
    <row r="214" spans="1:11" ht="45">
      <c r="A214" t="s">
        <v>11</v>
      </c>
      <c r="B214" t="str">
        <f t="shared" si="5"/>
        <v>2014-10-03</v>
      </c>
      <c r="C214" t="str">
        <f>"1800"</f>
        <v>1800</v>
      </c>
      <c r="D214" t="s">
        <v>124</v>
      </c>
      <c r="F214" t="s">
        <v>62</v>
      </c>
      <c r="H214" s="2" t="s">
        <v>125</v>
      </c>
      <c r="I214">
        <v>0</v>
      </c>
      <c r="J214" t="s">
        <v>72</v>
      </c>
      <c r="K214" t="s">
        <v>44</v>
      </c>
    </row>
    <row r="215" spans="1:11" ht="30">
      <c r="A215" t="s">
        <v>11</v>
      </c>
      <c r="B215" t="str">
        <f t="shared" si="5"/>
        <v>2014-10-03</v>
      </c>
      <c r="C215" t="str">
        <f>"1830"</f>
        <v>1830</v>
      </c>
      <c r="D215" t="s">
        <v>277</v>
      </c>
      <c r="E215" t="s">
        <v>279</v>
      </c>
      <c r="F215" t="s">
        <v>62</v>
      </c>
      <c r="H215" s="2" t="s">
        <v>278</v>
      </c>
      <c r="I215">
        <v>0</v>
      </c>
      <c r="J215" t="s">
        <v>94</v>
      </c>
      <c r="K215" t="s">
        <v>95</v>
      </c>
    </row>
    <row r="216" spans="1:11" ht="45">
      <c r="A216" t="s">
        <v>11</v>
      </c>
      <c r="B216" t="str">
        <f t="shared" si="5"/>
        <v>2014-10-03</v>
      </c>
      <c r="C216" t="str">
        <f>"1900"</f>
        <v>1900</v>
      </c>
      <c r="D216" t="s">
        <v>123</v>
      </c>
      <c r="H216" s="2" t="s">
        <v>43</v>
      </c>
      <c r="I216">
        <v>2014</v>
      </c>
      <c r="J216" t="s">
        <v>17</v>
      </c>
      <c r="K216" t="s">
        <v>73</v>
      </c>
    </row>
    <row r="217" spans="1:11" ht="30">
      <c r="A217" t="s">
        <v>11</v>
      </c>
      <c r="B217" t="str">
        <f t="shared" si="5"/>
        <v>2014-10-03</v>
      </c>
      <c r="C217" t="str">
        <f>"1930"</f>
        <v>1930</v>
      </c>
      <c r="D217" t="s">
        <v>74</v>
      </c>
      <c r="H217" s="2" t="s">
        <v>75</v>
      </c>
      <c r="I217">
        <v>2014</v>
      </c>
      <c r="J217" t="s">
        <v>17</v>
      </c>
      <c r="K217" t="s">
        <v>76</v>
      </c>
    </row>
    <row r="218" spans="1:11" ht="30">
      <c r="A218" t="s">
        <v>11</v>
      </c>
      <c r="B218" t="str">
        <f t="shared" si="5"/>
        <v>2014-10-03</v>
      </c>
      <c r="C218" t="str">
        <f>"2030"</f>
        <v>2030</v>
      </c>
      <c r="D218" t="s">
        <v>280</v>
      </c>
      <c r="F218" t="s">
        <v>13</v>
      </c>
      <c r="H218" s="2" t="s">
        <v>281</v>
      </c>
      <c r="I218">
        <v>0</v>
      </c>
      <c r="J218" t="s">
        <v>94</v>
      </c>
      <c r="K218" t="s">
        <v>112</v>
      </c>
    </row>
    <row r="219" spans="1:11" ht="30">
      <c r="A219" t="s">
        <v>11</v>
      </c>
      <c r="B219" t="str">
        <f t="shared" si="5"/>
        <v>2014-10-03</v>
      </c>
      <c r="C219" t="str">
        <f>"2100"</f>
        <v>2100</v>
      </c>
      <c r="D219" t="s">
        <v>282</v>
      </c>
      <c r="F219" t="s">
        <v>20</v>
      </c>
      <c r="G219" t="s">
        <v>232</v>
      </c>
      <c r="H219" s="2" t="s">
        <v>283</v>
      </c>
      <c r="I219">
        <v>2011</v>
      </c>
      <c r="J219" t="s">
        <v>94</v>
      </c>
      <c r="K219" t="s">
        <v>137</v>
      </c>
    </row>
    <row r="220" spans="1:11" ht="45">
      <c r="A220" t="s">
        <v>11</v>
      </c>
      <c r="B220" t="str">
        <f t="shared" si="5"/>
        <v>2014-10-03</v>
      </c>
      <c r="C220" t="str">
        <f>"2200"</f>
        <v>2200</v>
      </c>
      <c r="D220" t="s">
        <v>188</v>
      </c>
      <c r="E220" t="s">
        <v>190</v>
      </c>
      <c r="F220" t="s">
        <v>189</v>
      </c>
      <c r="G220" t="s">
        <v>14</v>
      </c>
      <c r="H220" s="2" t="s">
        <v>307</v>
      </c>
      <c r="I220">
        <v>2008</v>
      </c>
      <c r="J220" t="s">
        <v>191</v>
      </c>
      <c r="K220" t="s">
        <v>192</v>
      </c>
    </row>
    <row r="221" spans="1:11" ht="30">
      <c r="A221" t="s">
        <v>11</v>
      </c>
      <c r="B221" t="str">
        <f t="shared" si="5"/>
        <v>2014-10-03</v>
      </c>
      <c r="C221" t="str">
        <f>"2230"</f>
        <v>2230</v>
      </c>
      <c r="D221" t="s">
        <v>256</v>
      </c>
      <c r="F221" t="s">
        <v>20</v>
      </c>
      <c r="G221" t="s">
        <v>257</v>
      </c>
      <c r="H221" s="2" t="s">
        <v>258</v>
      </c>
      <c r="I221">
        <v>0</v>
      </c>
      <c r="J221" t="s">
        <v>72</v>
      </c>
      <c r="K221" t="s">
        <v>44</v>
      </c>
    </row>
    <row r="222" spans="1:11" ht="45">
      <c r="A222" t="s">
        <v>11</v>
      </c>
      <c r="B222" t="str">
        <f t="shared" si="5"/>
        <v>2014-10-03</v>
      </c>
      <c r="C222" t="str">
        <f>"2300"</f>
        <v>2300</v>
      </c>
      <c r="D222" t="s">
        <v>123</v>
      </c>
      <c r="H222" s="2" t="s">
        <v>43</v>
      </c>
      <c r="I222">
        <v>2014</v>
      </c>
      <c r="J222" t="s">
        <v>17</v>
      </c>
      <c r="K222" t="s">
        <v>73</v>
      </c>
    </row>
    <row r="223" spans="1:11" ht="30">
      <c r="A223" t="s">
        <v>11</v>
      </c>
      <c r="B223" t="str">
        <f t="shared" si="5"/>
        <v>2014-10-03</v>
      </c>
      <c r="C223" t="str">
        <f>"2330"</f>
        <v>2330</v>
      </c>
      <c r="D223" t="s">
        <v>277</v>
      </c>
      <c r="E223" t="s">
        <v>279</v>
      </c>
      <c r="F223" t="s">
        <v>62</v>
      </c>
      <c r="H223" s="2" t="s">
        <v>278</v>
      </c>
      <c r="I223">
        <v>0</v>
      </c>
      <c r="J223" t="s">
        <v>94</v>
      </c>
      <c r="K223" t="s">
        <v>95</v>
      </c>
    </row>
    <row r="224" spans="1:11" ht="30">
      <c r="A224" t="s">
        <v>11</v>
      </c>
      <c r="B224" t="str">
        <f aca="true" t="shared" si="6" ref="B224:B256">"2014-10-04"</f>
        <v>2014-10-04</v>
      </c>
      <c r="C224" t="str">
        <f>"0000"</f>
        <v>0000</v>
      </c>
      <c r="D224" t="s">
        <v>154</v>
      </c>
      <c r="E224" t="s">
        <v>285</v>
      </c>
      <c r="F224" t="s">
        <v>38</v>
      </c>
      <c r="H224" s="2" t="s">
        <v>284</v>
      </c>
      <c r="I224">
        <v>2012</v>
      </c>
      <c r="J224" t="s">
        <v>17</v>
      </c>
      <c r="K224" t="s">
        <v>286</v>
      </c>
    </row>
    <row r="225" spans="1:11" ht="30">
      <c r="A225" t="s">
        <v>11</v>
      </c>
      <c r="B225" t="str">
        <f t="shared" si="6"/>
        <v>2014-10-04</v>
      </c>
      <c r="C225" t="str">
        <f>"0130"</f>
        <v>0130</v>
      </c>
      <c r="D225" t="s">
        <v>287</v>
      </c>
      <c r="F225" t="s">
        <v>62</v>
      </c>
      <c r="H225" s="2" t="s">
        <v>288</v>
      </c>
      <c r="I225">
        <v>2012</v>
      </c>
      <c r="J225" t="s">
        <v>17</v>
      </c>
      <c r="K225" t="s">
        <v>238</v>
      </c>
    </row>
    <row r="226" spans="1:11" ht="45">
      <c r="A226" t="s">
        <v>11</v>
      </c>
      <c r="B226" t="str">
        <f t="shared" si="6"/>
        <v>2014-10-04</v>
      </c>
      <c r="C226" t="str">
        <f>"0200"</f>
        <v>0200</v>
      </c>
      <c r="D226" t="s">
        <v>33</v>
      </c>
      <c r="E226" t="s">
        <v>35</v>
      </c>
      <c r="F226" t="s">
        <v>13</v>
      </c>
      <c r="H226" s="2" t="s">
        <v>34</v>
      </c>
      <c r="I226">
        <v>0</v>
      </c>
      <c r="J226" t="s">
        <v>17</v>
      </c>
      <c r="K226" t="s">
        <v>36</v>
      </c>
    </row>
    <row r="227" spans="1:11" ht="30">
      <c r="A227" t="s">
        <v>11</v>
      </c>
      <c r="B227" t="str">
        <f t="shared" si="6"/>
        <v>2014-10-04</v>
      </c>
      <c r="C227" t="str">
        <f>"0300"</f>
        <v>0300</v>
      </c>
      <c r="D227" t="s">
        <v>29</v>
      </c>
      <c r="E227" t="s">
        <v>31</v>
      </c>
      <c r="F227" t="s">
        <v>13</v>
      </c>
      <c r="G227" t="s">
        <v>21</v>
      </c>
      <c r="H227" s="2" t="s">
        <v>30</v>
      </c>
      <c r="I227">
        <v>2009</v>
      </c>
      <c r="J227" t="s">
        <v>17</v>
      </c>
      <c r="K227" t="s">
        <v>32</v>
      </c>
    </row>
    <row r="228" spans="1:11" ht="30">
      <c r="A228" t="s">
        <v>11</v>
      </c>
      <c r="B228" t="str">
        <f t="shared" si="6"/>
        <v>2014-10-04</v>
      </c>
      <c r="C228" t="str">
        <f>"0400"</f>
        <v>0400</v>
      </c>
      <c r="D228" t="s">
        <v>202</v>
      </c>
      <c r="F228" t="s">
        <v>62</v>
      </c>
      <c r="H228" s="2" t="s">
        <v>203</v>
      </c>
      <c r="I228">
        <v>2011</v>
      </c>
      <c r="J228" t="s">
        <v>17</v>
      </c>
      <c r="K228" t="s">
        <v>32</v>
      </c>
    </row>
    <row r="229" spans="1:11" ht="30">
      <c r="A229" t="s">
        <v>11</v>
      </c>
      <c r="B229" t="str">
        <f t="shared" si="6"/>
        <v>2014-10-04</v>
      </c>
      <c r="C229" t="str">
        <f>"0500"</f>
        <v>0500</v>
      </c>
      <c r="D229" t="s">
        <v>29</v>
      </c>
      <c r="E229" t="s">
        <v>290</v>
      </c>
      <c r="F229" t="s">
        <v>62</v>
      </c>
      <c r="H229" s="2" t="s">
        <v>289</v>
      </c>
      <c r="I229">
        <v>2009</v>
      </c>
      <c r="J229" t="s">
        <v>17</v>
      </c>
      <c r="K229" t="s">
        <v>18</v>
      </c>
    </row>
    <row r="230" spans="1:11" ht="30">
      <c r="A230" t="s">
        <v>11</v>
      </c>
      <c r="B230" t="str">
        <f t="shared" si="6"/>
        <v>2014-10-04</v>
      </c>
      <c r="C230" t="str">
        <f>"0600"</f>
        <v>0600</v>
      </c>
      <c r="D230" t="s">
        <v>12</v>
      </c>
      <c r="F230" t="s">
        <v>13</v>
      </c>
      <c r="G230" t="s">
        <v>14</v>
      </c>
      <c r="H230" s="2" t="s">
        <v>15</v>
      </c>
      <c r="I230">
        <v>2012</v>
      </c>
      <c r="J230" t="s">
        <v>17</v>
      </c>
      <c r="K230" t="s">
        <v>49</v>
      </c>
    </row>
    <row r="231" spans="1:11" ht="45">
      <c r="A231" t="s">
        <v>11</v>
      </c>
      <c r="B231" t="str">
        <f t="shared" si="6"/>
        <v>2014-10-04</v>
      </c>
      <c r="C231" t="str">
        <f>"1200"</f>
        <v>1200</v>
      </c>
      <c r="D231" t="s">
        <v>42</v>
      </c>
      <c r="H231" s="2" t="s">
        <v>43</v>
      </c>
      <c r="I231">
        <v>2014</v>
      </c>
      <c r="J231" t="s">
        <v>17</v>
      </c>
      <c r="K231" t="s">
        <v>44</v>
      </c>
    </row>
    <row r="232" spans="1:11" ht="30">
      <c r="A232" t="s">
        <v>11</v>
      </c>
      <c r="B232" t="str">
        <f t="shared" si="6"/>
        <v>2014-10-04</v>
      </c>
      <c r="C232" t="str">
        <f>"1230"</f>
        <v>1230</v>
      </c>
      <c r="D232" t="s">
        <v>291</v>
      </c>
      <c r="F232" t="s">
        <v>13</v>
      </c>
      <c r="G232" t="s">
        <v>26</v>
      </c>
      <c r="H232" s="2" t="s">
        <v>292</v>
      </c>
      <c r="I232">
        <v>2009</v>
      </c>
      <c r="J232" t="s">
        <v>191</v>
      </c>
      <c r="K232" t="s">
        <v>28</v>
      </c>
    </row>
    <row r="233" spans="1:11" ht="30">
      <c r="A233" t="s">
        <v>11</v>
      </c>
      <c r="B233" t="str">
        <f t="shared" si="6"/>
        <v>2014-10-04</v>
      </c>
      <c r="C233" t="str">
        <f>"1330"</f>
        <v>1330</v>
      </c>
      <c r="D233" t="s">
        <v>272</v>
      </c>
      <c r="F233" t="s">
        <v>13</v>
      </c>
      <c r="H233" s="2" t="s">
        <v>273</v>
      </c>
      <c r="I233">
        <v>2013</v>
      </c>
      <c r="J233" t="s">
        <v>17</v>
      </c>
      <c r="K233" t="s">
        <v>44</v>
      </c>
    </row>
    <row r="234" spans="1:11" ht="45">
      <c r="A234" t="s">
        <v>11</v>
      </c>
      <c r="B234" t="str">
        <f t="shared" si="6"/>
        <v>2014-10-04</v>
      </c>
      <c r="C234" t="str">
        <f>"1400"</f>
        <v>1400</v>
      </c>
      <c r="D234" t="s">
        <v>124</v>
      </c>
      <c r="F234" t="s">
        <v>62</v>
      </c>
      <c r="H234" s="2" t="s">
        <v>125</v>
      </c>
      <c r="I234">
        <v>0</v>
      </c>
      <c r="J234" t="s">
        <v>72</v>
      </c>
      <c r="K234" t="s">
        <v>44</v>
      </c>
    </row>
    <row r="235" spans="1:11" ht="45">
      <c r="A235" t="s">
        <v>11</v>
      </c>
      <c r="B235" t="str">
        <f t="shared" si="6"/>
        <v>2014-10-04</v>
      </c>
      <c r="C235" t="str">
        <f>"1430"</f>
        <v>1430</v>
      </c>
      <c r="D235" t="s">
        <v>126</v>
      </c>
      <c r="E235" t="s">
        <v>128</v>
      </c>
      <c r="H235" s="2" t="s">
        <v>127</v>
      </c>
      <c r="I235">
        <v>0</v>
      </c>
      <c r="J235" t="s">
        <v>16</v>
      </c>
      <c r="K235" t="s">
        <v>80</v>
      </c>
    </row>
    <row r="236" spans="1:11" ht="30">
      <c r="A236" t="s">
        <v>11</v>
      </c>
      <c r="B236" t="str">
        <f t="shared" si="6"/>
        <v>2014-10-04</v>
      </c>
      <c r="C236" t="str">
        <f>"1445"</f>
        <v>1445</v>
      </c>
      <c r="D236" t="s">
        <v>126</v>
      </c>
      <c r="E236" t="s">
        <v>130</v>
      </c>
      <c r="F236" t="s">
        <v>62</v>
      </c>
      <c r="H236" s="2" t="s">
        <v>129</v>
      </c>
      <c r="I236">
        <v>0</v>
      </c>
      <c r="J236" t="s">
        <v>16</v>
      </c>
      <c r="K236" t="s">
        <v>65</v>
      </c>
    </row>
    <row r="237" spans="1:11" ht="45">
      <c r="A237" t="s">
        <v>11</v>
      </c>
      <c r="B237" t="str">
        <f t="shared" si="6"/>
        <v>2014-10-04</v>
      </c>
      <c r="C237" t="str">
        <f>"1500"</f>
        <v>1500</v>
      </c>
      <c r="D237" t="s">
        <v>174</v>
      </c>
      <c r="E237" t="s">
        <v>176</v>
      </c>
      <c r="H237" s="2" t="s">
        <v>175</v>
      </c>
      <c r="I237">
        <v>0</v>
      </c>
      <c r="J237" t="s">
        <v>16</v>
      </c>
      <c r="K237" t="s">
        <v>80</v>
      </c>
    </row>
    <row r="238" spans="1:11" ht="30">
      <c r="A238" t="s">
        <v>11</v>
      </c>
      <c r="B238" t="str">
        <f t="shared" si="6"/>
        <v>2014-10-04</v>
      </c>
      <c r="C238" t="str">
        <f>"1515"</f>
        <v>1515</v>
      </c>
      <c r="D238" t="s">
        <v>174</v>
      </c>
      <c r="E238" t="s">
        <v>178</v>
      </c>
      <c r="F238" t="s">
        <v>62</v>
      </c>
      <c r="H238" s="2" t="s">
        <v>177</v>
      </c>
      <c r="I238">
        <v>0</v>
      </c>
      <c r="J238" t="s">
        <v>16</v>
      </c>
      <c r="K238" t="s">
        <v>65</v>
      </c>
    </row>
    <row r="239" spans="1:11" ht="45">
      <c r="A239" t="s">
        <v>11</v>
      </c>
      <c r="B239" t="str">
        <f t="shared" si="6"/>
        <v>2014-10-04</v>
      </c>
      <c r="C239" t="str">
        <f>"1530"</f>
        <v>1530</v>
      </c>
      <c r="D239" t="s">
        <v>217</v>
      </c>
      <c r="E239" t="s">
        <v>219</v>
      </c>
      <c r="H239" s="2" t="s">
        <v>218</v>
      </c>
      <c r="I239">
        <v>0</v>
      </c>
      <c r="J239" t="s">
        <v>16</v>
      </c>
      <c r="K239" t="s">
        <v>80</v>
      </c>
    </row>
    <row r="240" spans="1:11" ht="45">
      <c r="A240" t="s">
        <v>11</v>
      </c>
      <c r="B240" t="str">
        <f t="shared" si="6"/>
        <v>2014-10-04</v>
      </c>
      <c r="C240" t="str">
        <f>"1545"</f>
        <v>1545</v>
      </c>
      <c r="D240" t="s">
        <v>217</v>
      </c>
      <c r="E240" t="s">
        <v>221</v>
      </c>
      <c r="F240" t="s">
        <v>13</v>
      </c>
      <c r="H240" s="2" t="s">
        <v>220</v>
      </c>
      <c r="I240">
        <v>0</v>
      </c>
      <c r="J240" t="s">
        <v>16</v>
      </c>
      <c r="K240" t="s">
        <v>65</v>
      </c>
    </row>
    <row r="241" spans="1:11" ht="45">
      <c r="A241" t="s">
        <v>11</v>
      </c>
      <c r="B241" t="str">
        <f t="shared" si="6"/>
        <v>2014-10-04</v>
      </c>
      <c r="C241" t="str">
        <f>"1600"</f>
        <v>1600</v>
      </c>
      <c r="D241" t="s">
        <v>241</v>
      </c>
      <c r="E241" t="s">
        <v>243</v>
      </c>
      <c r="H241" s="2" t="s">
        <v>242</v>
      </c>
      <c r="I241">
        <v>0</v>
      </c>
      <c r="J241" t="s">
        <v>16</v>
      </c>
      <c r="K241" t="s">
        <v>80</v>
      </c>
    </row>
    <row r="242" spans="1:11" ht="45">
      <c r="A242" t="s">
        <v>11</v>
      </c>
      <c r="B242" t="str">
        <f t="shared" si="6"/>
        <v>2014-10-04</v>
      </c>
      <c r="C242" t="str">
        <f>"1615"</f>
        <v>1615</v>
      </c>
      <c r="D242" t="s">
        <v>241</v>
      </c>
      <c r="E242" t="s">
        <v>245</v>
      </c>
      <c r="F242" t="s">
        <v>62</v>
      </c>
      <c r="H242" s="2" t="s">
        <v>244</v>
      </c>
      <c r="I242">
        <v>0</v>
      </c>
      <c r="J242" t="s">
        <v>16</v>
      </c>
      <c r="K242" t="s">
        <v>80</v>
      </c>
    </row>
    <row r="243" spans="1:11" ht="30">
      <c r="A243" t="s">
        <v>11</v>
      </c>
      <c r="B243" t="str">
        <f t="shared" si="6"/>
        <v>2014-10-04</v>
      </c>
      <c r="C243" t="str">
        <f>"1630"</f>
        <v>1630</v>
      </c>
      <c r="D243" t="s">
        <v>58</v>
      </c>
      <c r="E243" t="s">
        <v>60</v>
      </c>
      <c r="H243" s="2" t="s">
        <v>59</v>
      </c>
      <c r="I243">
        <v>0</v>
      </c>
      <c r="J243" t="s">
        <v>16</v>
      </c>
      <c r="K243" t="s">
        <v>61</v>
      </c>
    </row>
    <row r="244" spans="1:11" ht="30">
      <c r="A244" t="s">
        <v>11</v>
      </c>
      <c r="B244" t="str">
        <f t="shared" si="6"/>
        <v>2014-10-04</v>
      </c>
      <c r="C244" t="str">
        <f>"1645"</f>
        <v>1645</v>
      </c>
      <c r="D244" t="s">
        <v>58</v>
      </c>
      <c r="E244" t="s">
        <v>64</v>
      </c>
      <c r="F244" t="s">
        <v>62</v>
      </c>
      <c r="H244" s="2" t="s">
        <v>63</v>
      </c>
      <c r="I244">
        <v>0</v>
      </c>
      <c r="J244" t="s">
        <v>16</v>
      </c>
      <c r="K244" t="s">
        <v>65</v>
      </c>
    </row>
    <row r="245" spans="1:11" ht="30">
      <c r="A245" t="s">
        <v>11</v>
      </c>
      <c r="B245" t="str">
        <f t="shared" si="6"/>
        <v>2014-10-04</v>
      </c>
      <c r="C245" t="str">
        <f>"1700"</f>
        <v>1700</v>
      </c>
      <c r="D245" t="s">
        <v>77</v>
      </c>
      <c r="E245" t="s">
        <v>79</v>
      </c>
      <c r="F245" t="s">
        <v>62</v>
      </c>
      <c r="H245" s="2" t="s">
        <v>78</v>
      </c>
      <c r="I245">
        <v>0</v>
      </c>
      <c r="J245" t="s">
        <v>17</v>
      </c>
      <c r="K245" t="s">
        <v>80</v>
      </c>
    </row>
    <row r="246" spans="1:11" ht="45">
      <c r="A246" t="s">
        <v>11</v>
      </c>
      <c r="B246" t="str">
        <f t="shared" si="6"/>
        <v>2014-10-04</v>
      </c>
      <c r="C246" t="str">
        <f>"1715"</f>
        <v>1715</v>
      </c>
      <c r="D246" t="s">
        <v>77</v>
      </c>
      <c r="E246" t="s">
        <v>82</v>
      </c>
      <c r="F246" t="s">
        <v>13</v>
      </c>
      <c r="H246" s="2" t="s">
        <v>81</v>
      </c>
      <c r="I246">
        <v>0</v>
      </c>
      <c r="J246" t="s">
        <v>17</v>
      </c>
      <c r="K246" t="s">
        <v>65</v>
      </c>
    </row>
    <row r="247" spans="1:11" ht="45">
      <c r="A247" t="s">
        <v>11</v>
      </c>
      <c r="B247" t="str">
        <f t="shared" si="6"/>
        <v>2014-10-04</v>
      </c>
      <c r="C247" t="str">
        <f>"1730"</f>
        <v>1730</v>
      </c>
      <c r="D247" t="s">
        <v>42</v>
      </c>
      <c r="H247" s="2" t="s">
        <v>43</v>
      </c>
      <c r="I247">
        <v>2014</v>
      </c>
      <c r="J247" t="s">
        <v>17</v>
      </c>
      <c r="K247" t="s">
        <v>44</v>
      </c>
    </row>
    <row r="248" spans="1:11" ht="45">
      <c r="A248" t="s">
        <v>11</v>
      </c>
      <c r="B248" t="str">
        <f t="shared" si="6"/>
        <v>2014-10-04</v>
      </c>
      <c r="C248" t="str">
        <f>"1800"</f>
        <v>1800</v>
      </c>
      <c r="D248" t="s">
        <v>293</v>
      </c>
      <c r="F248" t="s">
        <v>38</v>
      </c>
      <c r="H248" s="2" t="s">
        <v>294</v>
      </c>
      <c r="I248">
        <v>0</v>
      </c>
      <c r="J248" t="s">
        <v>72</v>
      </c>
      <c r="K248" t="s">
        <v>76</v>
      </c>
    </row>
    <row r="249" spans="1:11" ht="30">
      <c r="A249" t="s">
        <v>11</v>
      </c>
      <c r="B249" t="str">
        <f t="shared" si="6"/>
        <v>2014-10-04</v>
      </c>
      <c r="C249" t="str">
        <f>"1900"</f>
        <v>1900</v>
      </c>
      <c r="D249" t="s">
        <v>58</v>
      </c>
      <c r="E249" t="s">
        <v>296</v>
      </c>
      <c r="H249" s="2" t="s">
        <v>295</v>
      </c>
      <c r="I249">
        <v>0</v>
      </c>
      <c r="J249" t="s">
        <v>16</v>
      </c>
      <c r="K249" t="s">
        <v>80</v>
      </c>
    </row>
    <row r="250" spans="1:11" ht="30">
      <c r="A250" t="s">
        <v>11</v>
      </c>
      <c r="B250" t="str">
        <f t="shared" si="6"/>
        <v>2014-10-04</v>
      </c>
      <c r="C250" t="str">
        <f>"1915"</f>
        <v>1915</v>
      </c>
      <c r="D250" t="s">
        <v>58</v>
      </c>
      <c r="E250" t="s">
        <v>60</v>
      </c>
      <c r="H250" s="2" t="s">
        <v>59</v>
      </c>
      <c r="I250">
        <v>0</v>
      </c>
      <c r="J250" t="s">
        <v>16</v>
      </c>
      <c r="K250" t="s">
        <v>61</v>
      </c>
    </row>
    <row r="251" spans="1:11" ht="45">
      <c r="A251" t="s">
        <v>11</v>
      </c>
      <c r="B251" t="str">
        <f t="shared" si="6"/>
        <v>2014-10-04</v>
      </c>
      <c r="C251" t="str">
        <f>"1930"</f>
        <v>1930</v>
      </c>
      <c r="D251" t="s">
        <v>46</v>
      </c>
      <c r="E251" t="s">
        <v>48</v>
      </c>
      <c r="H251" s="2" t="s">
        <v>47</v>
      </c>
      <c r="I251">
        <v>0</v>
      </c>
      <c r="J251" t="s">
        <v>16</v>
      </c>
      <c r="K251" t="s">
        <v>49</v>
      </c>
    </row>
    <row r="252" spans="1:11" ht="45">
      <c r="A252" t="s">
        <v>11</v>
      </c>
      <c r="B252" t="str">
        <f t="shared" si="6"/>
        <v>2014-10-04</v>
      </c>
      <c r="C252" t="str">
        <f>"2030"</f>
        <v>2030</v>
      </c>
      <c r="D252" t="s">
        <v>297</v>
      </c>
      <c r="E252" t="s">
        <v>300</v>
      </c>
      <c r="F252" t="s">
        <v>20</v>
      </c>
      <c r="G252" t="s">
        <v>298</v>
      </c>
      <c r="H252" s="2" t="s">
        <v>299</v>
      </c>
      <c r="I252">
        <v>2009</v>
      </c>
      <c r="J252" t="s">
        <v>72</v>
      </c>
      <c r="K252" t="s">
        <v>53</v>
      </c>
    </row>
    <row r="253" spans="1:11" ht="45">
      <c r="A253" t="s">
        <v>11</v>
      </c>
      <c r="B253" t="str">
        <f t="shared" si="6"/>
        <v>2014-10-04</v>
      </c>
      <c r="C253" t="str">
        <f>"2130"</f>
        <v>2130</v>
      </c>
      <c r="D253" t="s">
        <v>301</v>
      </c>
      <c r="F253" t="s">
        <v>20</v>
      </c>
      <c r="G253" t="s">
        <v>21</v>
      </c>
      <c r="H253" s="2" t="s">
        <v>302</v>
      </c>
      <c r="I253">
        <v>2013</v>
      </c>
      <c r="J253" t="s">
        <v>303</v>
      </c>
      <c r="K253" t="s">
        <v>304</v>
      </c>
    </row>
    <row r="254" spans="1:11" ht="30">
      <c r="A254" t="s">
        <v>11</v>
      </c>
      <c r="B254" t="str">
        <f t="shared" si="6"/>
        <v>2014-10-04</v>
      </c>
      <c r="C254" t="str">
        <f>"2300"</f>
        <v>2300</v>
      </c>
      <c r="D254" t="s">
        <v>179</v>
      </c>
      <c r="F254" t="s">
        <v>62</v>
      </c>
      <c r="H254" s="2" t="s">
        <v>180</v>
      </c>
      <c r="I254">
        <v>0</v>
      </c>
      <c r="J254" t="s">
        <v>16</v>
      </c>
      <c r="K254" t="s">
        <v>32</v>
      </c>
    </row>
    <row r="255" spans="1:11" ht="30">
      <c r="A255" t="s">
        <v>11</v>
      </c>
      <c r="B255" t="str">
        <f t="shared" si="6"/>
        <v>2014-10-04</v>
      </c>
      <c r="C255" t="str">
        <f>"2330"</f>
        <v>2330</v>
      </c>
      <c r="D255" t="s">
        <v>58</v>
      </c>
      <c r="E255" t="s">
        <v>296</v>
      </c>
      <c r="H255" s="2" t="s">
        <v>295</v>
      </c>
      <c r="I255">
        <v>0</v>
      </c>
      <c r="J255" t="s">
        <v>16</v>
      </c>
      <c r="K255" t="s">
        <v>80</v>
      </c>
    </row>
    <row r="256" spans="1:11" ht="30">
      <c r="A256" t="s">
        <v>11</v>
      </c>
      <c r="B256" t="str">
        <f t="shared" si="6"/>
        <v>2014-10-04</v>
      </c>
      <c r="C256" t="str">
        <f>"2345"</f>
        <v>2345</v>
      </c>
      <c r="D256" t="s">
        <v>58</v>
      </c>
      <c r="E256" t="s">
        <v>60</v>
      </c>
      <c r="H256" s="2" t="s">
        <v>59</v>
      </c>
      <c r="I256">
        <v>0</v>
      </c>
      <c r="J256" t="s">
        <v>16</v>
      </c>
      <c r="K256" t="s">
        <v>61</v>
      </c>
    </row>
    <row r="257" spans="1:11" ht="30">
      <c r="A257" t="s">
        <v>11</v>
      </c>
      <c r="B257" t="str">
        <f>"2014-10-05"</f>
        <v>2014-10-05</v>
      </c>
      <c r="C257" t="str">
        <f>"0000"</f>
        <v>0000</v>
      </c>
      <c r="D257" t="s">
        <v>12</v>
      </c>
      <c r="F257" t="s">
        <v>13</v>
      </c>
      <c r="G257" t="s">
        <v>14</v>
      </c>
      <c r="H257" s="2" t="s">
        <v>15</v>
      </c>
      <c r="I257">
        <v>2012</v>
      </c>
      <c r="J257" t="s">
        <v>17</v>
      </c>
      <c r="K257" t="s">
        <v>49</v>
      </c>
    </row>
    <row r="258" ht="15">
      <c r="A258" t="s">
        <v>305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2014-09-09T05:43:17Z</dcterms:created>
  <dcterms:modified xsi:type="dcterms:W3CDTF">2014-09-09T05:45:09Z</dcterms:modified>
  <cp:category/>
  <cp:version/>
  <cp:contentType/>
  <cp:contentStatus/>
</cp:coreProperties>
</file>