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27795" windowHeight="13350" activeTab="0"/>
  </bookViews>
  <sheets>
    <sheet name=" NITV_EPG_Rpt592848" sheetId="1" r:id="rId1"/>
  </sheets>
  <definedNames/>
  <calcPr fullCalcOnLoad="1"/>
</workbook>
</file>

<file path=xl/sharedStrings.xml><?xml version="1.0" encoding="utf-8"?>
<sst xmlns="http://schemas.openxmlformats.org/spreadsheetml/2006/main" count="1453" uniqueCount="320">
  <si>
    <t>Date</t>
  </si>
  <si>
    <t>Start Time</t>
  </si>
  <si>
    <t>Title</t>
  </si>
  <si>
    <t>Classification</t>
  </si>
  <si>
    <t>Consumer Advice</t>
  </si>
  <si>
    <t>Digital Epg Synpopsis</t>
  </si>
  <si>
    <t>Episode Title</t>
  </si>
  <si>
    <t>Country of Origin</t>
  </si>
  <si>
    <t>Nominal Length</t>
  </si>
  <si>
    <t>Volumz</t>
  </si>
  <si>
    <t>PG</t>
  </si>
  <si>
    <t>Hosted by Alec Doomadgee, Volumz brings you music and interviews highlighting the best of the Australian Indigenous music scene.</t>
  </si>
  <si>
    <t xml:space="preserve"> </t>
  </si>
  <si>
    <t>AUSTRALIA</t>
  </si>
  <si>
    <t>55mins</t>
  </si>
  <si>
    <t>Welcome To Wapos Bay</t>
  </si>
  <si>
    <t>G</t>
  </si>
  <si>
    <t>The kids of Wapos Bay love adventure and their playground is a vast area that's been home to their Cree ancestors for millennia. As they explore the world around them, they learn respect &amp; cooperation</t>
  </si>
  <si>
    <t>It Came From Out There</t>
  </si>
  <si>
    <t>CANADA</t>
  </si>
  <si>
    <t>23mins</t>
  </si>
  <si>
    <t>Waabiny Time</t>
  </si>
  <si>
    <t>There are maar keny bonar, six seasons. Birak is hot time, time for djiba-djobaliny, swimming time.</t>
  </si>
  <si>
    <t>Seasons And Weather</t>
  </si>
  <si>
    <t>26mins</t>
  </si>
  <si>
    <t>Move It Mob Style</t>
  </si>
  <si>
    <t>We're here to get you moving and keeping fit and healthy. So get your mum, dad, brothers, sisters, aunties and uncles wherever you are to come and Move it Mob Style!</t>
  </si>
  <si>
    <t>Bizou</t>
  </si>
  <si>
    <t>A lively, animated pre-school series that explores the wonderful world of animals through the eyes of a cheerful little Aboriginal princess named Bizou.</t>
  </si>
  <si>
    <t>22mins</t>
  </si>
  <si>
    <t>Mugu Kids</t>
  </si>
  <si>
    <t>Look, listen, learn and dance with Mugu Kids host Jub because she wants all the kids to move their bodies. Aunty Sharon Edgar - Jones teaches her kids some body part words in the Wanarruwa language.</t>
  </si>
  <si>
    <t>25mins</t>
  </si>
  <si>
    <t>Go Lingo</t>
  </si>
  <si>
    <t>A high energy game show packed with fun and challenges as students aged between 11-12 play a variety of hi-tech games using the latest in touch screen technology. Host Alanah Ahmat.</t>
  </si>
  <si>
    <t>24mins</t>
  </si>
  <si>
    <t>Bushwhacked</t>
  </si>
  <si>
    <t>Brandon challenges Kayne to a hoof-thumping mission: to train as a Jackaroo and then muster about 40 head of cattle in the Megalong Valley.</t>
  </si>
  <si>
    <t>Cattle Muster</t>
  </si>
  <si>
    <t>Hyundai A-League: NEWC V SYD Live</t>
  </si>
  <si>
    <t>The Hyundai A-League, Australia's premier football competition, continues on SBS ONE with live coverage as the Newcastle Jets take on Sydney FC at Hunter Stadium, Newcastle, in Round 20. #sbsaleague</t>
  </si>
  <si>
    <t>A-League Live Round 20: Newcastle Jets V Sydney FC</t>
  </si>
  <si>
    <t>90mins</t>
  </si>
  <si>
    <t>Nitv News Week In Review</t>
  </si>
  <si>
    <t>NC</t>
  </si>
  <si>
    <t>NITV National News features the rich diversity of contemporary life within Aboriginal and Torres Strait Islander communities, broadening and redefining the news and current affairs landscape.</t>
  </si>
  <si>
    <t>Ochre And Ink</t>
  </si>
  <si>
    <t xml:space="preserve">a </t>
  </si>
  <si>
    <t>The fascinating story of Chinese-Australian artist Zhou Xiaoping and his inspiring but sometimes controversial 23 year collaboration with Aboriginal artists in remote Arnhem Land.</t>
  </si>
  <si>
    <t>27mins</t>
  </si>
  <si>
    <t>The Dream And The Dreaming</t>
  </si>
  <si>
    <t xml:space="preserve">n </t>
  </si>
  <si>
    <t>For over 30,000 years, the desert people of Central Australia had walked their lands, their life ruled by ancient laws laid down by the ancestors and their Dreamings. In 1877 the Germans arrived.</t>
  </si>
  <si>
    <t>Queensland Murri Carnival 2014</t>
  </si>
  <si>
    <t>Grassroots rugby league at its best at the Queensland Murri Carnival from Redcliffe, QLD</t>
  </si>
  <si>
    <t>42mins</t>
  </si>
  <si>
    <t>Grassroots rugby league at its best at the 44th Annual Koori Knockout from Raymond Terace, NSW.</t>
  </si>
  <si>
    <t>46mins</t>
  </si>
  <si>
    <t>Tag 20: The Documentary</t>
  </si>
  <si>
    <t>Take a look at a new sport that is set to take the world by storm. The Tag20 international cup see teams from all over the pacific, competing at the inaugural championships held on the Gold Coast.</t>
  </si>
  <si>
    <t>Te Kaea</t>
  </si>
  <si>
    <t>When it happens in the Maori world, you'll hear about it on Te Kaea first. This is Maori Television's flagship news program's week in review, featuring local, national and international stories.</t>
  </si>
  <si>
    <t>NEW ZEALAND</t>
  </si>
  <si>
    <t>Awaken</t>
  </si>
  <si>
    <t>Award winning journalist Stan Grant hosts a one hour panel show, putting Aboriginal and Torres Strait Islander issues under the microscope.</t>
  </si>
  <si>
    <t>54mins</t>
  </si>
  <si>
    <t>Ngurra</t>
  </si>
  <si>
    <t>Jack Cook Jangala represents the best of his generation, comprising the senior law holders and cattle workers who grew up on country, not in communities.</t>
  </si>
  <si>
    <t>Jack Cook</t>
  </si>
  <si>
    <t>15mins</t>
  </si>
  <si>
    <t>Although being away from country and living an urban lifestyle the Gibson's still enjoy going out bush and teaching the young ones how to hunt and gather.</t>
  </si>
  <si>
    <t>Hunters And Gatherers</t>
  </si>
  <si>
    <t>14mins</t>
  </si>
  <si>
    <t>Fit First</t>
  </si>
  <si>
    <t xml:space="preserve">Fit First is a documentary series that follows four individuals in their pursuit to lose weight and get healthy! </t>
  </si>
  <si>
    <t>Custodians</t>
  </si>
  <si>
    <t>Jeffrey Lee is a traditional owner of the Djok Clan in the Kakadu National Park, Northern Territory. He has just recently saved his land from being mined by International mining giants.</t>
  </si>
  <si>
    <t>Djok - Kakadu</t>
  </si>
  <si>
    <t>5mins</t>
  </si>
  <si>
    <t>Cash Money</t>
  </si>
  <si>
    <t>Can kids handle money? Teaching your kids skills to be financially savvy can start at an early age and be a life skill forever.</t>
  </si>
  <si>
    <t>Saving Kids</t>
  </si>
  <si>
    <t>3mins</t>
  </si>
  <si>
    <t>Yaraan Bundle is a young Gunditjmara woman from Victoria who is keeping her culture alive through the stories of her land such as tribal boundaries, animal movements and significant Aboriginal sites.</t>
  </si>
  <si>
    <t>Gunditjmara - Warrnambool</t>
  </si>
  <si>
    <t>Jeffrey’s Healthy Tips</t>
  </si>
  <si>
    <t>This episode begins with Jeffery teaching show guest, Shea Lui a difficult exercise, the Chinups. He lets him know that it’s ok to start with only a few reps and work up to more.</t>
  </si>
  <si>
    <t>Your super (superannuation) is your retirement fund, which your employer/s must invest in, by law. Here’s some good advice about minimizing costs and getting the most benefit from it.</t>
  </si>
  <si>
    <t>Your Super</t>
  </si>
  <si>
    <t>Catfight</t>
  </si>
  <si>
    <t>A one hour documentary that exposes a long standing taboo - why and how women sabotage one another</t>
  </si>
  <si>
    <t>USA</t>
  </si>
  <si>
    <t>60mins</t>
  </si>
  <si>
    <t>Kind Hearted Woman Part 2</t>
  </si>
  <si>
    <t>M</t>
  </si>
  <si>
    <t>182mins</t>
  </si>
  <si>
    <t>Host Patrick Mau, aka Torres Strait Island hip-hop artist MauPower, is joined on the Volumz lounge by Casey Donovan, who talks about her success post-Australian Idol, Emma Donovan and Deline Briscoe.</t>
  </si>
  <si>
    <t>Casey Donovan, Emma Donovan And Deline Briscoe</t>
  </si>
  <si>
    <t>53mins</t>
  </si>
  <si>
    <t>57mins</t>
  </si>
  <si>
    <t>58mins</t>
  </si>
  <si>
    <t>Fusion With Casey Donovan</t>
  </si>
  <si>
    <t>Fusion is a lively, cheeky, informative and entertaining show that features new musical talent, clips, performances and interviews. Hosted by Casey Donovan.</t>
  </si>
  <si>
    <t>Mother Earth, A</t>
  </si>
  <si>
    <t>Mysterious Cities Of Gold</t>
  </si>
  <si>
    <t>The original 80s animation classic that follows a young orphan called Esteban as he searches the New World for both his father and the Mysterious Cities of Gold</t>
  </si>
  <si>
    <t>Doors Of Night, The</t>
  </si>
  <si>
    <t>FRANCE</t>
  </si>
  <si>
    <t>Waabiny time, playing time is djooradiny, it's fun. It's about keeping walang, keeping healthy. Let's play djenborl football and learn to handball and take on the obstacle course. It's deadly koolangk</t>
  </si>
  <si>
    <t>Playtime</t>
  </si>
  <si>
    <t>Brandon takes Kayne to Tasmania for a ridiculously nail-biting mission: to track down and then kiss a Tasmanian Devil!</t>
  </si>
  <si>
    <t>Tassie Devil</t>
  </si>
  <si>
    <t>Yarning Up</t>
  </si>
  <si>
    <t>A compilation of short documentaries from the top end of Australia, Yarning Up is an initiative aimed at developing regional filmmakers from the Northern Territory.</t>
  </si>
  <si>
    <t>Jeffery spends some time with Lani at her home in Daceyville having a look at how she shops to feed her family of 8 on a budget.</t>
  </si>
  <si>
    <t>Holiday time?  Thinking of going overseas?  How much does the dream trip really cost? Alannah and Levi explore the pitfalls and the joys of destinations, decisions, dollars and dodgy dealings.</t>
  </si>
  <si>
    <t>Good Times!</t>
  </si>
  <si>
    <t>Giving a little bit of his own personal story Jeffery tells how he came to be a trainer and nutritionist. Lastly, a transformation story from Sheila Hure.</t>
  </si>
  <si>
    <t>Destiny In The Dirt</t>
  </si>
  <si>
    <t>Dylan must decide the path and direction he wants his life to take. What you see is not always what you get. One decision will lead to his destiny.</t>
  </si>
  <si>
    <t>9mins</t>
  </si>
  <si>
    <t xml:space="preserve">So, you’re buying a car?  Paying cash/ getting finance?  What can you afford, what are the ‘extra’ costs, and what can you do to avoid the traps of emotional buying?
</t>
  </si>
  <si>
    <t>NITV News</t>
  </si>
  <si>
    <t>Surviving</t>
  </si>
  <si>
    <t>Young Larrakia performer Joshua Campton has moved from Darwin to Adelaide with his mum to follow his dream of dancing and acting.</t>
  </si>
  <si>
    <t>Joshua Campton</t>
  </si>
  <si>
    <t>13mins</t>
  </si>
  <si>
    <t>Olive Knight lives in Wangkatjunka one of the larger communities south east of Fitzroy Crossing. Her love is her music. She is a gospel and blues singer and draws her influences from her country.</t>
  </si>
  <si>
    <t>Olive Knight</t>
  </si>
  <si>
    <t>Tangaroa With Pio</t>
  </si>
  <si>
    <t>A fun and informative bilingual fishing programme following Pio on his ocean-oriented escapades around the coastal communities of Aotearoa as well as the Pacific Islands.</t>
  </si>
  <si>
    <t>Contrary Warrior</t>
  </si>
  <si>
    <t>An intimate, first-person account of the life and work of contemporary Native American activist, artist, ceremonial leader, author and "enemy of the state," Adam Fortunate Eagle.</t>
  </si>
  <si>
    <t>Mulan</t>
  </si>
  <si>
    <t xml:space="preserve">v </t>
  </si>
  <si>
    <t>CHINA</t>
  </si>
  <si>
    <t>109mins</t>
  </si>
  <si>
    <t>Going For The Gold</t>
  </si>
  <si>
    <t>Forest Of Statues, The</t>
  </si>
  <si>
    <t>Look, listen, learn and dance with Mugu Kids host Jub as she loves to dream and explore the bush. Sue the Kangaroo and Jason Brown sing and dance about dreaming under the moon.</t>
  </si>
  <si>
    <t>Keny, Koodjal, Dambart-One, Two Three. Counting is moorditj And do you know the kala, the colours of the rainbow</t>
  </si>
  <si>
    <t>Colours And Numbers</t>
  </si>
  <si>
    <t>Brandon challenges Kayne to track down one of the deadliest and rarest spiders on earth: the northern tree-dwelling funnel web spider!</t>
  </si>
  <si>
    <t>Funnel Web Spider</t>
  </si>
  <si>
    <t>Desperate Measures</t>
  </si>
  <si>
    <t>Marsat Ketchell is a strong Torres Strait Islander man who tells us the history of his community and his journey into the military career of his family and his life and service in the Navy.</t>
  </si>
  <si>
    <t>Warriors Status With Marsat Ketchell</t>
  </si>
  <si>
    <t>Focussing on the Yolngu Nations Assembly we interview thier chairperson Matthew Dhulumburrk about the Assembly's latest work and also speak with Rev Dr Djiniyini Gondarra.</t>
  </si>
  <si>
    <t>Yolngu Nations Assembly</t>
  </si>
  <si>
    <t>Inside Out: Indigenous Imprisonment</t>
  </si>
  <si>
    <t>A look at one man's efforts to tackle the crisis of indigenous imprisonment in a remote corner of New South Wales,But does the rest of Australian society care enough to help a deeply passionate man.</t>
  </si>
  <si>
    <t>Talking Language</t>
  </si>
  <si>
    <t>Talking Language with Ernie Dingo is a personal journey providing a unique understanding of how knowledge of Aboriginal languages is shaped by ancestral connections to the land, stars, water, sea and</t>
  </si>
  <si>
    <t>Tom Trevorrow</t>
  </si>
  <si>
    <t>Cultural Flows - Wadi Wadi</t>
  </si>
  <si>
    <t>A Wadi Wadi film created in collaboration with Friends of the Earth Melbourne.</t>
  </si>
  <si>
    <t>Precious</t>
  </si>
  <si>
    <t>MA</t>
  </si>
  <si>
    <t xml:space="preserve">a l </t>
  </si>
  <si>
    <t>In New York City's Harlem in 1987, an overweight, abused, illiterate 16-year-old is invited to enrol in an alternative school in the hope that her life can head in a new direction. (USA) #SBSfilm</t>
  </si>
  <si>
    <t>Rugby League: Fox Memorial Shield 2014 18</t>
  </si>
  <si>
    <t>107mins</t>
  </si>
  <si>
    <t>"Fusion" is a prime time music program designed for audiences in their late teens and young adults with the added advantage of being of interest to music lovers of all ages.</t>
  </si>
  <si>
    <t>NITV On The Road: Laura Festival</t>
  </si>
  <si>
    <t>This program showcases performances by the traditional dance groups who were at the Laura Aboriginal Dance Festival 2013 with the Festival coordinator Raymond Blanco giving insight into the event.</t>
  </si>
  <si>
    <t>52mins</t>
  </si>
  <si>
    <t>Raven Power</t>
  </si>
  <si>
    <t>Burning Shield, The</t>
  </si>
  <si>
    <t>Look, listen, learn and dance with Mugu Kids host Jub as we learn language words in the Gumbayngirr language from Uncle Michael Jarrett and Malu Kiai Dance Troup perform a sit down dance.</t>
  </si>
  <si>
    <t>Maara, hands and djena, feet are very useful to us and together with the other parts of our body help us every day. Maara baam, hands clap and djena kakarook, feet dance. It's too deadly koolangka.</t>
  </si>
  <si>
    <t>Body And Movement</t>
  </si>
  <si>
    <t>Brandon challenges Kayne to a deadly mission: to find and then tag a venomous Tiger Snake.</t>
  </si>
  <si>
    <t>Tiger Snake</t>
  </si>
  <si>
    <t>Our Footprint</t>
  </si>
  <si>
    <t>The sacred and ancient stories of Ngemba Lore and country told around a isolated camp fire. Tradition custodian Uncle Paul Gordon, shares his knowledge of country, history, culture and spirituality.</t>
  </si>
  <si>
    <t>Paul Gordon - Ngempa</t>
  </si>
  <si>
    <t>Ross is one of the last known respected Wajarri Elder, Songman. He will talk about his language, significant sites and culture in his beloved country, Wajarri.</t>
  </si>
  <si>
    <t>Ross Boddington</t>
  </si>
  <si>
    <t>Kriol Kitchen</t>
  </si>
  <si>
    <t>Lloyd draws on his Philipino heritage and his Auntie’s recipe for this locally loved dish with a humble bush fruit Boab to make a custard with a bush passionfruit topping.</t>
  </si>
  <si>
    <t>Lloyd Pigram: Pork Adobo &amp; Boab Custard With Bush Passionfruit Topping</t>
  </si>
  <si>
    <t>Lagau Danalaig - An Island Life</t>
  </si>
  <si>
    <t>With an idyllic island lifestyle as the backdrop we find out what makes Badu unique through the stories of the people as expressed in their art and culture.</t>
  </si>
  <si>
    <t>50mins</t>
  </si>
  <si>
    <t>Mosquita Y Mari</t>
  </si>
  <si>
    <t xml:space="preserve">a d l </t>
  </si>
  <si>
    <t>Mosquita y Mari is a coming of age story that focuses on a tender friendship between two young Chicanas. Yolanda and Mari are growing up in Los Angeles and have only known loyalty to one thing: family</t>
  </si>
  <si>
    <t>84mins</t>
  </si>
  <si>
    <t>Starting with Mums &amp; Bubs Jeffery show the Mum’s how to do squats with baby before getting a buddy workout in the park with show guest, Shea Lui doing some tri-­?cep dips.</t>
  </si>
  <si>
    <t>6mins</t>
  </si>
  <si>
    <t>The Black Olive</t>
  </si>
  <si>
    <t>Mark Olive, a.k.a. The Black Olive, uses traditional, native Australian ingredients to give popular and contemporary recipes an indigenous overhaul.</t>
  </si>
  <si>
    <t>Croc Legs</t>
  </si>
  <si>
    <t>Encouraging people to workout anywhere, Jeffery gives some tips on how to exercise in the office. While working out with the elders Jeffery talks about health issues in his family and community.</t>
  </si>
  <si>
    <t>With well?respected chef, Matthew Cribb Jeffery cooks up a healthy breakfast recipe, Avocado Stack. Disguise the Exercise! Jeffery shows us how; even your kitchen can be a workout area.</t>
  </si>
  <si>
    <t>A ‘Social Enterprise’ is really cool to get involved in. They help communities, create employment and bring goods and services you need. You could join one, or start your own!</t>
  </si>
  <si>
    <t>Get Social</t>
  </si>
  <si>
    <t>56mins</t>
  </si>
  <si>
    <t>Lights Camera Action</t>
  </si>
  <si>
    <t>Escape, The</t>
  </si>
  <si>
    <t>Look, listen, learn and dance with Mugu Kids host Jub as we learn about nature. Kerrianne Cox sings about bush tucker and Jason Brown teaches some Gundungurra language.</t>
  </si>
  <si>
    <t>Djinang, Look! It's a yongka, a kangaroo. And can you see the wetj, the emu full of feathers</t>
  </si>
  <si>
    <t>Animals And Tracks</t>
  </si>
  <si>
    <t>Brandon challenges Kayne to track down an elusive cassowary, one of Australia's rarest birds.</t>
  </si>
  <si>
    <t>Cassowary</t>
  </si>
  <si>
    <t>Let's Talk Sovereignty</t>
  </si>
  <si>
    <t>A Panel discussing the Political, Philosophical and legal inctricacies of First Nations' Sovereignty. Panel members are Aunty Mary Graham, Michael Mansell, Bob Weatherall and Aunty Lilla Watson.</t>
  </si>
  <si>
    <t>61mins</t>
  </si>
  <si>
    <t>Rock Art And Yingana</t>
  </si>
  <si>
    <t>The artists from Injalak Arts and Crafts in Western Arnhem Land, paint as their ancestors have always done, to mark their connection to the land and to demonstrate their rights and responsibilities.</t>
  </si>
  <si>
    <t>21mins</t>
  </si>
  <si>
    <t>Kids To Coast</t>
  </si>
  <si>
    <t>Kids from the Uluru community visit the coast line to see the ocean for the first time.</t>
  </si>
  <si>
    <t>Around The Campfire</t>
  </si>
  <si>
    <t>Known as Murujuga, or the Burrup, the area is a heritage precinct of international standing. Guiding the cultural management plan &amp; preserving heritage at the Burrup is the Murujuga Circle of Elders.</t>
  </si>
  <si>
    <t>Murujuga Rangers</t>
  </si>
  <si>
    <t>According to the stories of the dreamtime, song lines were first told to the first man on earth and wove their own magic thread from the first light.</t>
  </si>
  <si>
    <t>Keeping Harmony</t>
  </si>
  <si>
    <t>First Citizen: Albert Namatjira</t>
  </si>
  <si>
    <t xml:space="preserve">w </t>
  </si>
  <si>
    <t>Explores the great talent which enabled the Arrernte people to become the first to adopt the painting techniques and modes of expression of culture which were in direct contrast to his own.</t>
  </si>
  <si>
    <t>The Mary G Cooking Show</t>
  </si>
  <si>
    <t>Mary G, The Big Black Queen of the Kimberley is back with her very own cooking show. Travel around the beautiful country of the West Kimberley, meeting the locals and enjoying some fabulous food</t>
  </si>
  <si>
    <t>12mins</t>
  </si>
  <si>
    <t xml:space="preserve">Radiance </t>
  </si>
  <si>
    <t xml:space="preserve">a l s </t>
  </si>
  <si>
    <t>Three sisters reunite after some years apart, for their mother's funeral. Starring Deborah Mailman, directed by Rachel Perkins.</t>
  </si>
  <si>
    <t>79mins</t>
  </si>
  <si>
    <t>Hunting Aotearoa Series 8</t>
  </si>
  <si>
    <t xml:space="preserve">a w </t>
  </si>
  <si>
    <t>Take in the spectacular scenery and watch some good keen huntsmen bag some big game with the new series of Hunting Aotearoa presented by Matua Parkinson</t>
  </si>
  <si>
    <t>Wild Bull</t>
  </si>
  <si>
    <t>Dance Dance</t>
  </si>
  <si>
    <t>Village Of The New Sun, The</t>
  </si>
  <si>
    <t>Look, listen, learn and dance with Mugu Kids host Jub. Families are important and Aunty Lorraine Williams from the Larrakia Nation teaches her kids some language words for family members.</t>
  </si>
  <si>
    <t>In Noongar Boodgar, Noongar Country there's so much to see. Wano, this way the djet, the flowers and ali bidi, that way you can see the boorn, the trees. Moorditj!</t>
  </si>
  <si>
    <t>Country And Directions</t>
  </si>
  <si>
    <t>Brandon challenges Kayne to find a honey ant in the midst of the central desert - a ridiculous idea, especially when Kayne learns they live four feet underground.</t>
  </si>
  <si>
    <t>Honey Ant</t>
  </si>
  <si>
    <t>The Medicine Line</t>
  </si>
  <si>
    <t>Traveling is a passion for many. Join Dave Gaudet as he zigzags his way across the Canada-US border to discover the art, language, history, and culture of Aboriginal people in both places.</t>
  </si>
  <si>
    <t>20mins</t>
  </si>
  <si>
    <t>Away From Country</t>
  </si>
  <si>
    <t>Away From Country captures the essence of Indigenous excellence on and off the sporting field and highlights the journeys of our Indigenous sportspeople.</t>
  </si>
  <si>
    <t>Brendan Williams: Dingo</t>
  </si>
  <si>
    <t>WITBN members created clips from each of their countries of new, emerging and established artists. Come with 
Carly, Catherine and Yatu as they talk about the different countries and their music</t>
  </si>
  <si>
    <t>Zk Special</t>
  </si>
  <si>
    <t xml:space="preserve">l s </t>
  </si>
  <si>
    <t>Some of the best Indigenous comedians and hip hop artists, hosted by stand-up King Sean Choolburra. This ep  includes Matt Ford, Deborah Bland and Andrew Saunders and features music by Dizzy Doolan</t>
  </si>
  <si>
    <t>When The Natives Get Restless</t>
  </si>
  <si>
    <t xml:space="preserve">l </t>
  </si>
  <si>
    <t>After a riot on New Year's Eve, 2006, the media dubbed the Gordon Estate the 'Redfern of the Bush' and the housing department announced the plans for demolition.</t>
  </si>
  <si>
    <t>Cooking In Kalkarindji</t>
  </si>
  <si>
    <t>Men of Kalkarindji show how to prepare kangaroo tail on the fire</t>
  </si>
  <si>
    <t>Scott Gardiner: The Rookie</t>
  </si>
  <si>
    <t>Ella 7's 2009</t>
  </si>
  <si>
    <t>Brisbane Rebels v La Pa Lovelies, Northern United v Eastern Spirit, Bowraville v Central Coast Pelicans, Sydney Skindogs v Boomanulla Raiders.</t>
  </si>
  <si>
    <t>59mins</t>
  </si>
  <si>
    <t>2011 Lightning Cup</t>
  </si>
  <si>
    <t>Top End grassroots AFL at its best.</t>
  </si>
  <si>
    <t>Cafl Vs Plenty Hwy</t>
  </si>
  <si>
    <t>mins</t>
  </si>
  <si>
    <t>Theres No I In Hockey</t>
  </si>
  <si>
    <t xml:space="preserve">NITV On The Road: Saltwater Freshwater </t>
  </si>
  <si>
    <t>Sue Ray: Newcomer to the music industry Queensland performer Sue Ray has risen to acclaim with her debut album about heartbreak and self-discovery. Sue Ray shares her stories and performs.</t>
  </si>
  <si>
    <t>Sue Ray</t>
  </si>
  <si>
    <t>51mins</t>
  </si>
  <si>
    <t>Ashley Hunter is a Bardi Man and an aspiring artist. He lives in One Arm Point on the Dampier Penninsula, which is north of Broome. He is a very talented artist who paints on canvas.</t>
  </si>
  <si>
    <t>Ashley Hunter</t>
  </si>
  <si>
    <t>Syl Johns is a leader and guardian of young men. Syl gives us an insight into his life talking about early days, his family memories and achievements that has shaped this man.</t>
  </si>
  <si>
    <t>Syl Johns</t>
  </si>
  <si>
    <t>Gadrian Hoosan reflects on the issues raised in the landmark Borroloola documentary Two Laws (1981) with Elders Larry Hoosan and Jack Green.</t>
  </si>
  <si>
    <t>Living In Two Laws</t>
  </si>
  <si>
    <t>Opal stands for the One People Australian League, a political movement that was formed in 1961 in Queensland, which helped our indigenous people in need of housing, education and welfare assistance.</t>
  </si>
  <si>
    <t>Opal Days</t>
  </si>
  <si>
    <t>Aunty Coral reflects on her life from Point Pearce Mission to receiving lifetime achievement awards for her work in the community.</t>
  </si>
  <si>
    <t>Coral Wilson</t>
  </si>
  <si>
    <t>Brendan Chaquebor is a Bard elder of the Djarindjin community on the Dampier Peninsula, north of Broome. Brendan's passion in life is upholding traditional knowledge, law and culture.</t>
  </si>
  <si>
    <t>Brendan Chaquebor</t>
  </si>
  <si>
    <t>Uncle Adrian Brown Caring for Country Ngunnawal Ranger for the ACT Parks and Conservation Service, and members of Murumbung Yurung Murra.</t>
  </si>
  <si>
    <t>Murumbung Yurung Murra: Ngunnawal Rangers</t>
  </si>
  <si>
    <t>Wade Mann, A proud Darumbal Traditional Owner of his Country, shares some of the significant sites and stories of long ago of the Darumbal people that is situated in the Rockhampton.</t>
  </si>
  <si>
    <t>Rockhampton With Wade Mann</t>
  </si>
  <si>
    <t>Unearthed</t>
  </si>
  <si>
    <t>Racial fights at Murray Bridge High School affected the whole community. The fight and struggle to get Aboriginal studies into the ciriculum and now we get to see the benefits to the kids.</t>
  </si>
  <si>
    <t>Murray Bridge High School</t>
  </si>
  <si>
    <t>Emily Foster, a 17 year old multi-instrumental musician, endeavours to share her stories, her heritage and musical talent every chance she gets.</t>
  </si>
  <si>
    <t>Emily Foster</t>
  </si>
  <si>
    <t>We follow the maintenance team from Yolgnu Radio as they traverse north-east Arnhem Land.</t>
  </si>
  <si>
    <t>Yolgnu Radio</t>
  </si>
  <si>
    <t>Alice Tom shows us around her home on Horn Island.</t>
  </si>
  <si>
    <t>Alice Tom</t>
  </si>
  <si>
    <t>Maori Tv's Native Affairs 2015</t>
  </si>
  <si>
    <t>Maori Television's flagship current affairs show, Native Affairs, mixes pre-recorded stories with live interviews and panels, where invited guests discuss the latest events.</t>
  </si>
  <si>
    <t>Edwin is well known in the Kimberley art circles for his vivid depiction in his abstract art of his stories from country often accompanied with his own interpretive poetry from his dreams.</t>
  </si>
  <si>
    <t>Edwin Mulligan</t>
  </si>
  <si>
    <t>Alison Whittaker is a proud young Indigenous woman, studying Arts/Law at UTS, and currently holds the position of woman officer at UTS.</t>
  </si>
  <si>
    <t>Alison Whittaker</t>
  </si>
  <si>
    <t>Roots Music</t>
  </si>
  <si>
    <t>Yunasi perform at the 19th Annual Blues and Roots Festival. Interview with eMDee and Yvonne Kay.</t>
  </si>
  <si>
    <t>Yunasi</t>
  </si>
  <si>
    <t xml:space="preserve">On this week’s show we feature a profile story on Melbourne hip Hop Artist Birdz, also known as Super Brotha, plus we get an exclusive sneak peak into the recording studio with Troy Brady. </t>
  </si>
  <si>
    <t>The Blues</t>
  </si>
  <si>
    <t>This brilliant seven part music series contains personal and impressionistic films viewed through the lens of seven famous directors who share a passion for the blues and the stories behind the music.</t>
  </si>
  <si>
    <t>Red, White And Blues</t>
  </si>
  <si>
    <t>92mins</t>
  </si>
  <si>
    <t>Not Just Cricket</t>
  </si>
  <si>
    <t>For the first time and Indigenous cricket team tours India. It's a journey of discovery as they experience a new culture - where cricket is king.</t>
  </si>
  <si>
    <t>28mins</t>
  </si>
  <si>
    <t>After seeing what Lani buys for her huge family Jeffery gets in the kitchen with her partner, John Duckett, together they make a healthy version of a family favorite, Chicken Soup.</t>
  </si>
  <si>
    <t>Rugby League from the 2014 Auckland club competition. See how bruising and exciting the game is across the Tasman.</t>
  </si>
  <si>
    <t xml:space="preserve">Rugby League 2014: 44th Annual Koori Knockout </t>
  </si>
  <si>
    <t xml:space="preserve">Our Songs </t>
  </si>
  <si>
    <t xml:space="preserve">Fusion Series 3 </t>
  </si>
  <si>
    <t xml:space="preserve">Express Yourself: With Sean Choolburra And Friends </t>
  </si>
  <si>
    <t>In a special two part series that illuminates the epidemic of child sexual abuse on Native American reservations and the growing scandal of some tribes’ failure to protect those children.</t>
  </si>
  <si>
    <t xml:space="preserve"> The epic story of the Chinese girl-warrior, Mulan, who fights to defend her father.</t>
  </si>
  <si>
    <t>The epic story of the Chinese girl-warrior, Mulan, who fights to defend her father.</t>
  </si>
  <si>
    <t>Year</t>
  </si>
  <si>
    <t>NITV Week 11: Sunday 8 March to Saturday 14 March</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</si>
</sst>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6">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24"/>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24"/>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30" borderId="1" applyNumberFormat="0" applyAlignment="0" applyProtection="0"/>
    <xf numFmtId="0" fontId="29" fillId="0" borderId="6" applyNumberFormat="0" applyFill="0" applyAlignment="0" applyProtection="0"/>
    <xf numFmtId="0" fontId="30" fillId="31" borderId="0" applyNumberFormat="0" applyBorder="0" applyAlignment="0" applyProtection="0"/>
    <xf numFmtId="0" fontId="0" fillId="32" borderId="7" applyNumberFormat="0" applyFont="0" applyAlignment="0" applyProtection="0"/>
    <xf numFmtId="0" fontId="31" fillId="27"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8">
    <xf numFmtId="0" fontId="0" fillId="0" borderId="0" xfId="0" applyFont="1" applyAlignment="1">
      <alignment/>
    </xf>
    <xf numFmtId="0" fontId="0" fillId="0" borderId="0" xfId="0" applyFill="1" applyAlignment="1">
      <alignment/>
    </xf>
    <xf numFmtId="0" fontId="0" fillId="0" borderId="0" xfId="0" applyFill="1" applyAlignment="1">
      <alignment wrapText="1"/>
    </xf>
    <xf numFmtId="0" fontId="0" fillId="33" borderId="0" xfId="0" applyFill="1" applyAlignment="1">
      <alignment/>
    </xf>
    <xf numFmtId="0" fontId="0" fillId="33" borderId="0" xfId="0" applyFill="1" applyAlignment="1">
      <alignment wrapText="1"/>
    </xf>
    <xf numFmtId="0" fontId="0" fillId="33" borderId="0" xfId="0" applyFill="1" applyAlignment="1">
      <alignment/>
    </xf>
    <xf numFmtId="0" fontId="0" fillId="33" borderId="0" xfId="0" applyFill="1" applyAlignment="1">
      <alignment wrapText="1"/>
    </xf>
    <xf numFmtId="0" fontId="35" fillId="33" borderId="0" xfId="0" applyFont="1" applyFill="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695325</xdr:colOff>
      <xdr:row>1</xdr:row>
      <xdr:rowOff>0</xdr:rowOff>
    </xdr:to>
    <xdr:pic>
      <xdr:nvPicPr>
        <xdr:cNvPr id="1" name="Picture 6"/>
        <xdr:cNvPicPr preferRelativeResize="1">
          <a:picLocks noChangeAspect="1"/>
        </xdr:cNvPicPr>
      </xdr:nvPicPr>
      <xdr:blipFill>
        <a:blip r:embed="rId1"/>
        <a:stretch>
          <a:fillRect/>
        </a:stretch>
      </xdr:blipFill>
      <xdr:spPr>
        <a:xfrm>
          <a:off x="0" y="0"/>
          <a:ext cx="10877550" cy="1800225"/>
        </a:xfrm>
        <a:prstGeom prst="rect">
          <a:avLst/>
        </a:prstGeom>
        <a:solidFill>
          <a:srgbClr val="000000"/>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J264"/>
  <sheetViews>
    <sheetView tabSelected="1" zoomScalePageLayoutView="0" workbookViewId="0" topLeftCell="A1">
      <pane ySplit="3" topLeftCell="A4" activePane="bottomLeft" state="frozen"/>
      <selection pane="topLeft" activeCell="A1" sqref="A1"/>
      <selection pane="bottomLeft" activeCell="A2" sqref="A2:IV2"/>
    </sheetView>
  </sheetViews>
  <sheetFormatPr defaultColWidth="9.140625" defaultRowHeight="15"/>
  <cols>
    <col min="1" max="1" width="10.421875" style="1" bestFit="1" customWidth="1"/>
    <col min="2" max="2" width="10.00390625" style="1" bestFit="1" customWidth="1"/>
    <col min="3" max="3" width="52.140625" style="1" bestFit="1" customWidth="1"/>
    <col min="4" max="4" width="67.421875" style="1" bestFit="1" customWidth="1"/>
    <col min="5" max="5" width="12.7109375" style="1" bestFit="1" customWidth="1"/>
    <col min="6" max="6" width="16.57421875" style="1" bestFit="1" customWidth="1"/>
    <col min="7" max="7" width="52.00390625" style="2" customWidth="1"/>
    <col min="8" max="8" width="13.8515625" style="1" customWidth="1"/>
    <col min="9" max="9" width="16.28125" style="1" bestFit="1" customWidth="1"/>
    <col min="10" max="10" width="15.140625" style="1" bestFit="1" customWidth="1"/>
    <col min="11" max="16384" width="9.140625" style="1" customWidth="1"/>
  </cols>
  <sheetData>
    <row r="1" s="3" customFormat="1" ht="141.75" customHeight="1">
      <c r="G1" s="4"/>
    </row>
    <row r="2" spans="1:7" s="5" customFormat="1" ht="54.75" customHeight="1">
      <c r="A2" s="7" t="s">
        <v>319</v>
      </c>
      <c r="B2" s="7"/>
      <c r="C2" s="7"/>
      <c r="D2" s="7"/>
      <c r="G2" s="6"/>
    </row>
    <row r="3" spans="1:10" ht="15">
      <c r="A3" s="1" t="s">
        <v>0</v>
      </c>
      <c r="B3" s="1" t="s">
        <v>1</v>
      </c>
      <c r="C3" s="1" t="s">
        <v>2</v>
      </c>
      <c r="D3" s="1" t="s">
        <v>6</v>
      </c>
      <c r="E3" s="1" t="s">
        <v>3</v>
      </c>
      <c r="F3" s="1" t="s">
        <v>4</v>
      </c>
      <c r="G3" s="2" t="s">
        <v>5</v>
      </c>
      <c r="H3" s="1" t="s">
        <v>318</v>
      </c>
      <c r="I3" s="1" t="s">
        <v>7</v>
      </c>
      <c r="J3" s="1" t="s">
        <v>8</v>
      </c>
    </row>
    <row r="4" spans="1:10" ht="45">
      <c r="A4" s="1" t="str">
        <f aca="true" t="shared" si="0" ref="A4:A32">"2015-03-08"</f>
        <v>2015-03-08</v>
      </c>
      <c r="B4" s="1" t="str">
        <f>"0500"</f>
        <v>0500</v>
      </c>
      <c r="C4" s="1" t="s">
        <v>9</v>
      </c>
      <c r="E4" s="1" t="s">
        <v>10</v>
      </c>
      <c r="G4" s="2" t="s">
        <v>11</v>
      </c>
      <c r="H4" s="1">
        <v>2012</v>
      </c>
      <c r="I4" s="1" t="s">
        <v>13</v>
      </c>
      <c r="J4" s="1" t="s">
        <v>14</v>
      </c>
    </row>
    <row r="5" spans="1:10" ht="60">
      <c r="A5" s="1" t="str">
        <f t="shared" si="0"/>
        <v>2015-03-08</v>
      </c>
      <c r="B5" s="1" t="str">
        <f>"0600"</f>
        <v>0600</v>
      </c>
      <c r="C5" s="1" t="s">
        <v>15</v>
      </c>
      <c r="D5" s="1" t="s">
        <v>18</v>
      </c>
      <c r="E5" s="1" t="s">
        <v>16</v>
      </c>
      <c r="G5" s="2" t="s">
        <v>17</v>
      </c>
      <c r="H5" s="1">
        <v>2005</v>
      </c>
      <c r="I5" s="1" t="s">
        <v>19</v>
      </c>
      <c r="J5" s="1" t="s">
        <v>20</v>
      </c>
    </row>
    <row r="6" spans="1:10" ht="30">
      <c r="A6" s="1" t="str">
        <f t="shared" si="0"/>
        <v>2015-03-08</v>
      </c>
      <c r="B6" s="1" t="str">
        <f>"0630"</f>
        <v>0630</v>
      </c>
      <c r="C6" s="1" t="s">
        <v>21</v>
      </c>
      <c r="D6" s="1" t="s">
        <v>23</v>
      </c>
      <c r="E6" s="1" t="s">
        <v>16</v>
      </c>
      <c r="G6" s="2" t="s">
        <v>22</v>
      </c>
      <c r="H6" s="1">
        <v>2009</v>
      </c>
      <c r="I6" s="1" t="s">
        <v>13</v>
      </c>
      <c r="J6" s="1" t="s">
        <v>24</v>
      </c>
    </row>
    <row r="7" spans="1:10" ht="45">
      <c r="A7" s="1" t="str">
        <f t="shared" si="0"/>
        <v>2015-03-08</v>
      </c>
      <c r="B7" s="1" t="str">
        <f>"0700"</f>
        <v>0700</v>
      </c>
      <c r="C7" s="1" t="s">
        <v>25</v>
      </c>
      <c r="E7" s="1" t="s">
        <v>16</v>
      </c>
      <c r="G7" s="2" t="s">
        <v>26</v>
      </c>
      <c r="I7" s="1" t="s">
        <v>12</v>
      </c>
      <c r="J7" s="1" t="s">
        <v>20</v>
      </c>
    </row>
    <row r="8" spans="1:10" ht="45">
      <c r="A8" s="1" t="str">
        <f t="shared" si="0"/>
        <v>2015-03-08</v>
      </c>
      <c r="B8" s="1" t="str">
        <f>"0730"</f>
        <v>0730</v>
      </c>
      <c r="C8" s="1" t="s">
        <v>27</v>
      </c>
      <c r="E8" s="1" t="s">
        <v>16</v>
      </c>
      <c r="G8" s="2" t="s">
        <v>28</v>
      </c>
      <c r="H8" s="1">
        <v>2010</v>
      </c>
      <c r="I8" s="1" t="s">
        <v>19</v>
      </c>
      <c r="J8" s="1" t="s">
        <v>29</v>
      </c>
    </row>
    <row r="9" spans="1:10" ht="60">
      <c r="A9" s="1" t="str">
        <f t="shared" si="0"/>
        <v>2015-03-08</v>
      </c>
      <c r="B9" s="1" t="str">
        <f>"0800"</f>
        <v>0800</v>
      </c>
      <c r="C9" s="1" t="s">
        <v>30</v>
      </c>
      <c r="E9" s="1" t="s">
        <v>16</v>
      </c>
      <c r="G9" s="2" t="s">
        <v>31</v>
      </c>
      <c r="I9" s="1" t="s">
        <v>13</v>
      </c>
      <c r="J9" s="1" t="s">
        <v>32</v>
      </c>
    </row>
    <row r="10" spans="1:10" ht="45">
      <c r="A10" s="1" t="str">
        <f t="shared" si="0"/>
        <v>2015-03-08</v>
      </c>
      <c r="B10" s="1" t="str">
        <f>"0830"</f>
        <v>0830</v>
      </c>
      <c r="C10" s="1" t="s">
        <v>33</v>
      </c>
      <c r="E10" s="1" t="s">
        <v>16</v>
      </c>
      <c r="G10" s="2" t="s">
        <v>34</v>
      </c>
      <c r="H10" s="1">
        <v>2011</v>
      </c>
      <c r="I10" s="1" t="s">
        <v>13</v>
      </c>
      <c r="J10" s="1" t="s">
        <v>35</v>
      </c>
    </row>
    <row r="11" spans="1:10" ht="45">
      <c r="A11" s="1" t="str">
        <f t="shared" si="0"/>
        <v>2015-03-08</v>
      </c>
      <c r="B11" s="1" t="str">
        <f>"0900"</f>
        <v>0900</v>
      </c>
      <c r="C11" s="1" t="s">
        <v>36</v>
      </c>
      <c r="D11" s="1" t="s">
        <v>38</v>
      </c>
      <c r="E11" s="1" t="s">
        <v>16</v>
      </c>
      <c r="G11" s="2" t="s">
        <v>37</v>
      </c>
      <c r="H11" s="1">
        <v>2012</v>
      </c>
      <c r="I11" s="1" t="s">
        <v>13</v>
      </c>
      <c r="J11" s="1" t="s">
        <v>20</v>
      </c>
    </row>
    <row r="12" spans="1:10" ht="45">
      <c r="A12" s="1" t="str">
        <f t="shared" si="0"/>
        <v>2015-03-08</v>
      </c>
      <c r="B12" s="1" t="str">
        <f>"0930"</f>
        <v>0930</v>
      </c>
      <c r="C12" s="1" t="s">
        <v>25</v>
      </c>
      <c r="E12" s="1" t="s">
        <v>16</v>
      </c>
      <c r="G12" s="2" t="s">
        <v>26</v>
      </c>
      <c r="I12" s="1" t="s">
        <v>13</v>
      </c>
      <c r="J12" s="1" t="s">
        <v>20</v>
      </c>
    </row>
    <row r="13" spans="1:10" ht="60">
      <c r="A13" s="1" t="str">
        <f t="shared" si="0"/>
        <v>2015-03-08</v>
      </c>
      <c r="B13" s="1" t="str">
        <f>"1000"</f>
        <v>1000</v>
      </c>
      <c r="C13" s="1" t="s">
        <v>39</v>
      </c>
      <c r="D13" s="1" t="s">
        <v>41</v>
      </c>
      <c r="G13" s="2" t="s">
        <v>40</v>
      </c>
      <c r="H13" s="1">
        <v>2014</v>
      </c>
      <c r="I13" s="1" t="s">
        <v>13</v>
      </c>
      <c r="J13" s="1" t="s">
        <v>42</v>
      </c>
    </row>
    <row r="14" spans="1:10" ht="60">
      <c r="A14" s="1" t="str">
        <f t="shared" si="0"/>
        <v>2015-03-08</v>
      </c>
      <c r="B14" s="1" t="str">
        <f>"1200"</f>
        <v>1200</v>
      </c>
      <c r="C14" s="1" t="s">
        <v>43</v>
      </c>
      <c r="E14" s="1" t="s">
        <v>44</v>
      </c>
      <c r="G14" s="2" t="s">
        <v>45</v>
      </c>
      <c r="H14" s="1">
        <v>2015</v>
      </c>
      <c r="I14" s="1" t="s">
        <v>13</v>
      </c>
      <c r="J14" s="1" t="s">
        <v>32</v>
      </c>
    </row>
    <row r="15" spans="1:10" ht="45">
      <c r="A15" s="1" t="str">
        <f t="shared" si="0"/>
        <v>2015-03-08</v>
      </c>
      <c r="B15" s="1" t="str">
        <f>"1230"</f>
        <v>1230</v>
      </c>
      <c r="C15" s="1" t="s">
        <v>46</v>
      </c>
      <c r="E15" s="1" t="s">
        <v>10</v>
      </c>
      <c r="F15" s="1" t="s">
        <v>47</v>
      </c>
      <c r="G15" s="2" t="s">
        <v>48</v>
      </c>
      <c r="H15" s="1">
        <v>2011</v>
      </c>
      <c r="I15" s="1" t="s">
        <v>13</v>
      </c>
      <c r="J15" s="1" t="s">
        <v>49</v>
      </c>
    </row>
    <row r="16" spans="1:10" ht="45">
      <c r="A16" s="1" t="str">
        <f t="shared" si="0"/>
        <v>2015-03-08</v>
      </c>
      <c r="B16" s="1" t="str">
        <f>"1300"</f>
        <v>1300</v>
      </c>
      <c r="C16" s="1" t="s">
        <v>50</v>
      </c>
      <c r="E16" s="1" t="s">
        <v>10</v>
      </c>
      <c r="F16" s="1" t="s">
        <v>51</v>
      </c>
      <c r="G16" s="2" t="s">
        <v>52</v>
      </c>
      <c r="I16" s="1" t="s">
        <v>12</v>
      </c>
      <c r="J16" s="1" t="s">
        <v>14</v>
      </c>
    </row>
    <row r="17" spans="1:10" ht="30">
      <c r="A17" s="1" t="str">
        <f t="shared" si="0"/>
        <v>2015-03-08</v>
      </c>
      <c r="B17" s="1" t="str">
        <f>"1400"</f>
        <v>1400</v>
      </c>
      <c r="C17" s="1" t="s">
        <v>53</v>
      </c>
      <c r="E17" s="1" t="s">
        <v>44</v>
      </c>
      <c r="G17" s="2" t="s">
        <v>54</v>
      </c>
      <c r="I17" s="1" t="s">
        <v>13</v>
      </c>
      <c r="J17" s="1" t="s">
        <v>55</v>
      </c>
    </row>
    <row r="18" spans="1:10" ht="30">
      <c r="A18" s="1" t="str">
        <f t="shared" si="0"/>
        <v>2015-03-08</v>
      </c>
      <c r="B18" s="1" t="str">
        <f>"1500"</f>
        <v>1500</v>
      </c>
      <c r="C18" s="1" t="s">
        <v>311</v>
      </c>
      <c r="E18" s="1" t="s">
        <v>44</v>
      </c>
      <c r="G18" s="2" t="s">
        <v>56</v>
      </c>
      <c r="I18" s="1" t="s">
        <v>12</v>
      </c>
      <c r="J18" s="1" t="s">
        <v>57</v>
      </c>
    </row>
    <row r="19" spans="1:10" ht="60">
      <c r="A19" s="1" t="str">
        <f t="shared" si="0"/>
        <v>2015-03-08</v>
      </c>
      <c r="B19" s="1" t="str">
        <f>"1600"</f>
        <v>1600</v>
      </c>
      <c r="C19" s="1" t="s">
        <v>58</v>
      </c>
      <c r="E19" s="1" t="s">
        <v>16</v>
      </c>
      <c r="G19" s="2" t="s">
        <v>59</v>
      </c>
      <c r="H19" s="1">
        <v>2012</v>
      </c>
      <c r="I19" s="1" t="s">
        <v>13</v>
      </c>
      <c r="J19" s="1" t="s">
        <v>14</v>
      </c>
    </row>
    <row r="20" spans="1:10" ht="60">
      <c r="A20" s="1" t="str">
        <f t="shared" si="0"/>
        <v>2015-03-08</v>
      </c>
      <c r="B20" s="1" t="str">
        <f>"1700"</f>
        <v>1700</v>
      </c>
      <c r="C20" s="1" t="s">
        <v>60</v>
      </c>
      <c r="E20" s="1" t="s">
        <v>44</v>
      </c>
      <c r="G20" s="2" t="s">
        <v>61</v>
      </c>
      <c r="H20" s="1">
        <v>2015</v>
      </c>
      <c r="I20" s="1" t="s">
        <v>62</v>
      </c>
      <c r="J20" s="1" t="s">
        <v>32</v>
      </c>
    </row>
    <row r="21" spans="1:10" ht="60">
      <c r="A21" s="1" t="str">
        <f t="shared" si="0"/>
        <v>2015-03-08</v>
      </c>
      <c r="B21" s="1" t="str">
        <f>"1730"</f>
        <v>1730</v>
      </c>
      <c r="C21" s="1" t="s">
        <v>43</v>
      </c>
      <c r="E21" s="1" t="s">
        <v>44</v>
      </c>
      <c r="G21" s="2" t="s">
        <v>45</v>
      </c>
      <c r="H21" s="1">
        <v>2015</v>
      </c>
      <c r="I21" s="1" t="s">
        <v>13</v>
      </c>
      <c r="J21" s="1" t="s">
        <v>32</v>
      </c>
    </row>
    <row r="22" spans="1:10" ht="45">
      <c r="A22" s="1" t="str">
        <f t="shared" si="0"/>
        <v>2015-03-08</v>
      </c>
      <c r="B22" s="1" t="str">
        <f>"1800"</f>
        <v>1800</v>
      </c>
      <c r="C22" s="1" t="s">
        <v>63</v>
      </c>
      <c r="G22" s="2" t="s">
        <v>64</v>
      </c>
      <c r="H22" s="1">
        <v>2015</v>
      </c>
      <c r="I22" s="1" t="s">
        <v>13</v>
      </c>
      <c r="J22" s="1" t="s">
        <v>65</v>
      </c>
    </row>
    <row r="23" spans="1:10" ht="45">
      <c r="A23" s="1" t="str">
        <f t="shared" si="0"/>
        <v>2015-03-08</v>
      </c>
      <c r="B23" s="1" t="str">
        <f>"1900"</f>
        <v>1900</v>
      </c>
      <c r="C23" s="1" t="s">
        <v>66</v>
      </c>
      <c r="D23" s="1" t="s">
        <v>68</v>
      </c>
      <c r="E23" s="1" t="s">
        <v>16</v>
      </c>
      <c r="G23" s="2" t="s">
        <v>67</v>
      </c>
      <c r="I23" s="1" t="s">
        <v>13</v>
      </c>
      <c r="J23" s="1" t="s">
        <v>69</v>
      </c>
    </row>
    <row r="24" spans="1:10" ht="45">
      <c r="A24" s="1" t="str">
        <f t="shared" si="0"/>
        <v>2015-03-08</v>
      </c>
      <c r="B24" s="1" t="str">
        <f>"1915"</f>
        <v>1915</v>
      </c>
      <c r="C24" s="1" t="s">
        <v>66</v>
      </c>
      <c r="D24" s="1" t="s">
        <v>71</v>
      </c>
      <c r="E24" s="1" t="s">
        <v>10</v>
      </c>
      <c r="G24" s="2" t="s">
        <v>70</v>
      </c>
      <c r="I24" s="1" t="s">
        <v>13</v>
      </c>
      <c r="J24" s="1" t="s">
        <v>72</v>
      </c>
    </row>
    <row r="25" spans="1:10" ht="30">
      <c r="A25" s="1" t="str">
        <f t="shared" si="0"/>
        <v>2015-03-08</v>
      </c>
      <c r="B25" s="1" t="str">
        <f>"1930"</f>
        <v>1930</v>
      </c>
      <c r="C25" s="1" t="s">
        <v>73</v>
      </c>
      <c r="E25" s="1" t="s">
        <v>10</v>
      </c>
      <c r="G25" s="2" t="s">
        <v>74</v>
      </c>
      <c r="I25" s="1" t="s">
        <v>19</v>
      </c>
      <c r="J25" s="1" t="s">
        <v>29</v>
      </c>
    </row>
    <row r="26" spans="1:10" ht="45">
      <c r="A26" s="1" t="str">
        <f t="shared" si="0"/>
        <v>2015-03-08</v>
      </c>
      <c r="B26" s="1" t="str">
        <f>"2000"</f>
        <v>2000</v>
      </c>
      <c r="C26" s="1" t="s">
        <v>75</v>
      </c>
      <c r="D26" s="1" t="s">
        <v>77</v>
      </c>
      <c r="E26" s="1" t="s">
        <v>16</v>
      </c>
      <c r="G26" s="2" t="s">
        <v>76</v>
      </c>
      <c r="I26" s="1" t="s">
        <v>13</v>
      </c>
      <c r="J26" s="1" t="s">
        <v>78</v>
      </c>
    </row>
    <row r="27" spans="1:10" ht="45">
      <c r="A27" s="1" t="str">
        <f t="shared" si="0"/>
        <v>2015-03-08</v>
      </c>
      <c r="B27" s="1" t="str">
        <f>"2007"</f>
        <v>2007</v>
      </c>
      <c r="C27" s="1" t="s">
        <v>79</v>
      </c>
      <c r="D27" s="1" t="s">
        <v>81</v>
      </c>
      <c r="E27" s="1" t="s">
        <v>10</v>
      </c>
      <c r="G27" s="2" t="s">
        <v>80</v>
      </c>
      <c r="I27" s="1" t="s">
        <v>13</v>
      </c>
      <c r="J27" s="1" t="s">
        <v>82</v>
      </c>
    </row>
    <row r="28" spans="1:10" ht="60">
      <c r="A28" s="1" t="str">
        <f t="shared" si="0"/>
        <v>2015-03-08</v>
      </c>
      <c r="B28" s="1" t="str">
        <f>"2012"</f>
        <v>2012</v>
      </c>
      <c r="C28" s="1" t="s">
        <v>75</v>
      </c>
      <c r="D28" s="1" t="s">
        <v>84</v>
      </c>
      <c r="E28" s="1" t="s">
        <v>16</v>
      </c>
      <c r="G28" s="2" t="s">
        <v>83</v>
      </c>
      <c r="I28" s="1" t="s">
        <v>13</v>
      </c>
      <c r="J28" s="1" t="s">
        <v>78</v>
      </c>
    </row>
    <row r="29" spans="1:10" ht="45">
      <c r="A29" s="1" t="str">
        <f t="shared" si="0"/>
        <v>2015-03-08</v>
      </c>
      <c r="B29" s="1" t="str">
        <f>"2020"</f>
        <v>2020</v>
      </c>
      <c r="C29" s="1" t="s">
        <v>85</v>
      </c>
      <c r="E29" s="1" t="s">
        <v>16</v>
      </c>
      <c r="G29" s="2" t="s">
        <v>86</v>
      </c>
      <c r="I29" s="1" t="s">
        <v>13</v>
      </c>
      <c r="J29" s="1" t="s">
        <v>78</v>
      </c>
    </row>
    <row r="30" spans="1:10" ht="60">
      <c r="A30" s="1" t="str">
        <f t="shared" si="0"/>
        <v>2015-03-08</v>
      </c>
      <c r="B30" s="1" t="str">
        <f>"2025"</f>
        <v>2025</v>
      </c>
      <c r="C30" s="1" t="s">
        <v>79</v>
      </c>
      <c r="D30" s="1" t="s">
        <v>88</v>
      </c>
      <c r="E30" s="1" t="s">
        <v>10</v>
      </c>
      <c r="G30" s="2" t="s">
        <v>87</v>
      </c>
      <c r="I30" s="1" t="s">
        <v>13</v>
      </c>
      <c r="J30" s="1" t="s">
        <v>82</v>
      </c>
    </row>
    <row r="31" spans="1:10" ht="30">
      <c r="A31" s="1" t="str">
        <f t="shared" si="0"/>
        <v>2015-03-08</v>
      </c>
      <c r="B31" s="1" t="str">
        <f>"2030"</f>
        <v>2030</v>
      </c>
      <c r="C31" s="1" t="s">
        <v>89</v>
      </c>
      <c r="D31" s="1" t="s">
        <v>89</v>
      </c>
      <c r="G31" s="2" t="s">
        <v>90</v>
      </c>
      <c r="I31" s="1" t="s">
        <v>91</v>
      </c>
      <c r="J31" s="1" t="s">
        <v>92</v>
      </c>
    </row>
    <row r="32" spans="1:10" ht="45">
      <c r="A32" s="1" t="str">
        <f t="shared" si="0"/>
        <v>2015-03-08</v>
      </c>
      <c r="B32" s="1" t="str">
        <f>"2130"</f>
        <v>2130</v>
      </c>
      <c r="C32" s="1" t="s">
        <v>93</v>
      </c>
      <c r="E32" s="1" t="s">
        <v>94</v>
      </c>
      <c r="F32" s="1" t="s">
        <v>47</v>
      </c>
      <c r="G32" s="2" t="s">
        <v>315</v>
      </c>
      <c r="H32" s="1">
        <v>2013</v>
      </c>
      <c r="I32" s="1" t="s">
        <v>91</v>
      </c>
      <c r="J32" s="1" t="s">
        <v>95</v>
      </c>
    </row>
    <row r="33" spans="1:10" ht="45">
      <c r="A33" s="1" t="str">
        <f aca="true" t="shared" si="1" ref="A33:A73">"2015-03-09"</f>
        <v>2015-03-09</v>
      </c>
      <c r="B33" s="1" t="str">
        <f>"0030"</f>
        <v>0030</v>
      </c>
      <c r="C33" s="1" t="s">
        <v>66</v>
      </c>
      <c r="D33" s="1" t="s">
        <v>68</v>
      </c>
      <c r="E33" s="1" t="s">
        <v>16</v>
      </c>
      <c r="G33" s="2" t="s">
        <v>67</v>
      </c>
      <c r="I33" s="1" t="s">
        <v>13</v>
      </c>
      <c r="J33" s="1" t="s">
        <v>69</v>
      </c>
    </row>
    <row r="34" spans="1:10" ht="45">
      <c r="A34" s="1" t="str">
        <f t="shared" si="1"/>
        <v>2015-03-09</v>
      </c>
      <c r="B34" s="1" t="str">
        <f>"0045"</f>
        <v>0045</v>
      </c>
      <c r="C34" s="1" t="s">
        <v>66</v>
      </c>
      <c r="D34" s="1" t="s">
        <v>71</v>
      </c>
      <c r="E34" s="1" t="s">
        <v>10</v>
      </c>
      <c r="G34" s="2" t="s">
        <v>70</v>
      </c>
      <c r="I34" s="1" t="s">
        <v>13</v>
      </c>
      <c r="J34" s="1" t="s">
        <v>72</v>
      </c>
    </row>
    <row r="35" spans="1:10" ht="60">
      <c r="A35" s="1" t="str">
        <f t="shared" si="1"/>
        <v>2015-03-09</v>
      </c>
      <c r="B35" s="1" t="str">
        <f>"0100"</f>
        <v>0100</v>
      </c>
      <c r="C35" s="1" t="s">
        <v>9</v>
      </c>
      <c r="D35" s="1" t="s">
        <v>97</v>
      </c>
      <c r="E35" s="1" t="s">
        <v>16</v>
      </c>
      <c r="G35" s="2" t="s">
        <v>96</v>
      </c>
      <c r="H35" s="1">
        <v>2011</v>
      </c>
      <c r="I35" s="1" t="s">
        <v>13</v>
      </c>
      <c r="J35" s="1" t="s">
        <v>98</v>
      </c>
    </row>
    <row r="36" spans="1:10" ht="45">
      <c r="A36" s="1" t="str">
        <f t="shared" si="1"/>
        <v>2015-03-09</v>
      </c>
      <c r="B36" s="1" t="str">
        <f>"0500"</f>
        <v>0500</v>
      </c>
      <c r="C36" s="1" t="s">
        <v>101</v>
      </c>
      <c r="E36" s="1" t="s">
        <v>10</v>
      </c>
      <c r="F36" s="1" t="s">
        <v>47</v>
      </c>
      <c r="G36" s="2" t="s">
        <v>102</v>
      </c>
      <c r="H36" s="1">
        <v>2012</v>
      </c>
      <c r="I36" s="1" t="s">
        <v>13</v>
      </c>
      <c r="J36" s="1" t="s">
        <v>98</v>
      </c>
    </row>
    <row r="37" spans="1:10" ht="60">
      <c r="A37" s="1" t="str">
        <f t="shared" si="1"/>
        <v>2015-03-09</v>
      </c>
      <c r="B37" s="1" t="str">
        <f>"0600"</f>
        <v>0600</v>
      </c>
      <c r="C37" s="1" t="s">
        <v>15</v>
      </c>
      <c r="D37" s="1" t="s">
        <v>103</v>
      </c>
      <c r="E37" s="1" t="s">
        <v>16</v>
      </c>
      <c r="G37" s="2" t="s">
        <v>17</v>
      </c>
      <c r="H37" s="1">
        <v>2005</v>
      </c>
      <c r="I37" s="1" t="s">
        <v>19</v>
      </c>
      <c r="J37" s="1" t="s">
        <v>20</v>
      </c>
    </row>
    <row r="38" spans="1:10" ht="45">
      <c r="A38" s="1" t="str">
        <f t="shared" si="1"/>
        <v>2015-03-09</v>
      </c>
      <c r="B38" s="1" t="str">
        <f>"0630"</f>
        <v>0630</v>
      </c>
      <c r="C38" s="1" t="s">
        <v>27</v>
      </c>
      <c r="E38" s="1" t="s">
        <v>16</v>
      </c>
      <c r="G38" s="2" t="s">
        <v>28</v>
      </c>
      <c r="H38" s="1">
        <v>2010</v>
      </c>
      <c r="I38" s="1" t="s">
        <v>19</v>
      </c>
      <c r="J38" s="1" t="s">
        <v>29</v>
      </c>
    </row>
    <row r="39" spans="1:10" ht="45">
      <c r="A39" s="1" t="str">
        <f t="shared" si="1"/>
        <v>2015-03-09</v>
      </c>
      <c r="B39" s="1" t="str">
        <f>"0700"</f>
        <v>0700</v>
      </c>
      <c r="C39" s="1" t="s">
        <v>25</v>
      </c>
      <c r="E39" s="1" t="s">
        <v>16</v>
      </c>
      <c r="G39" s="2" t="s">
        <v>26</v>
      </c>
      <c r="I39" s="1" t="s">
        <v>12</v>
      </c>
      <c r="J39" s="1" t="s">
        <v>20</v>
      </c>
    </row>
    <row r="40" spans="1:10" ht="45">
      <c r="A40" s="1" t="str">
        <f t="shared" si="1"/>
        <v>2015-03-09</v>
      </c>
      <c r="B40" s="1" t="str">
        <f>"0730"</f>
        <v>0730</v>
      </c>
      <c r="C40" s="1" t="s">
        <v>104</v>
      </c>
      <c r="D40" s="1" t="s">
        <v>106</v>
      </c>
      <c r="E40" s="1" t="s">
        <v>10</v>
      </c>
      <c r="G40" s="2" t="s">
        <v>105</v>
      </c>
      <c r="H40" s="1">
        <v>1982</v>
      </c>
      <c r="I40" s="1" t="s">
        <v>107</v>
      </c>
      <c r="J40" s="1" t="s">
        <v>49</v>
      </c>
    </row>
    <row r="41" spans="1:10" ht="60">
      <c r="A41" s="1" t="str">
        <f t="shared" si="1"/>
        <v>2015-03-09</v>
      </c>
      <c r="B41" s="1" t="str">
        <f>"0800"</f>
        <v>0800</v>
      </c>
      <c r="C41" s="1" t="s">
        <v>30</v>
      </c>
      <c r="E41" s="1" t="s">
        <v>16</v>
      </c>
      <c r="G41" s="2" t="s">
        <v>31</v>
      </c>
      <c r="I41" s="1" t="s">
        <v>13</v>
      </c>
      <c r="J41" s="1" t="s">
        <v>32</v>
      </c>
    </row>
    <row r="42" spans="1:10" ht="60">
      <c r="A42" s="1" t="str">
        <f t="shared" si="1"/>
        <v>2015-03-09</v>
      </c>
      <c r="B42" s="1" t="str">
        <f>"0830"</f>
        <v>0830</v>
      </c>
      <c r="C42" s="1" t="s">
        <v>21</v>
      </c>
      <c r="D42" s="1" t="s">
        <v>109</v>
      </c>
      <c r="E42" s="1" t="s">
        <v>16</v>
      </c>
      <c r="G42" s="2" t="s">
        <v>108</v>
      </c>
      <c r="H42" s="1">
        <v>2009</v>
      </c>
      <c r="I42" s="1" t="s">
        <v>13</v>
      </c>
      <c r="J42" s="1" t="s">
        <v>24</v>
      </c>
    </row>
    <row r="43" spans="1:10" ht="45">
      <c r="A43" s="1" t="str">
        <f t="shared" si="1"/>
        <v>2015-03-09</v>
      </c>
      <c r="B43" s="1" t="str">
        <f>"0900"</f>
        <v>0900</v>
      </c>
      <c r="C43" s="1" t="s">
        <v>33</v>
      </c>
      <c r="E43" s="1" t="s">
        <v>16</v>
      </c>
      <c r="G43" s="2" t="s">
        <v>34</v>
      </c>
      <c r="H43" s="1">
        <v>2011</v>
      </c>
      <c r="I43" s="1" t="s">
        <v>13</v>
      </c>
      <c r="J43" s="1" t="s">
        <v>35</v>
      </c>
    </row>
    <row r="44" spans="1:10" ht="30">
      <c r="A44" s="1" t="str">
        <f t="shared" si="1"/>
        <v>2015-03-09</v>
      </c>
      <c r="B44" s="1" t="str">
        <f>"0930"</f>
        <v>0930</v>
      </c>
      <c r="C44" s="1" t="s">
        <v>36</v>
      </c>
      <c r="D44" s="1" t="s">
        <v>111</v>
      </c>
      <c r="E44" s="1" t="s">
        <v>16</v>
      </c>
      <c r="G44" s="2" t="s">
        <v>110</v>
      </c>
      <c r="H44" s="1">
        <v>2012</v>
      </c>
      <c r="I44" s="1" t="s">
        <v>13</v>
      </c>
      <c r="J44" s="1" t="s">
        <v>20</v>
      </c>
    </row>
    <row r="45" spans="1:10" ht="60">
      <c r="A45" s="1" t="str">
        <f t="shared" si="1"/>
        <v>2015-03-09</v>
      </c>
      <c r="B45" s="1" t="str">
        <f>"1000"</f>
        <v>1000</v>
      </c>
      <c r="C45" s="1" t="s">
        <v>60</v>
      </c>
      <c r="E45" s="1" t="s">
        <v>44</v>
      </c>
      <c r="G45" s="2" t="s">
        <v>61</v>
      </c>
      <c r="H45" s="1">
        <v>2015</v>
      </c>
      <c r="I45" s="1" t="s">
        <v>62</v>
      </c>
      <c r="J45" s="1" t="s">
        <v>32</v>
      </c>
    </row>
    <row r="46" spans="1:10" ht="45">
      <c r="A46" s="1" t="str">
        <f t="shared" si="1"/>
        <v>2015-03-09</v>
      </c>
      <c r="B46" s="1" t="str">
        <f>"1030"</f>
        <v>1030</v>
      </c>
      <c r="C46" s="1" t="s">
        <v>66</v>
      </c>
      <c r="D46" s="1" t="s">
        <v>68</v>
      </c>
      <c r="E46" s="1" t="s">
        <v>16</v>
      </c>
      <c r="G46" s="2" t="s">
        <v>67</v>
      </c>
      <c r="I46" s="1" t="s">
        <v>13</v>
      </c>
      <c r="J46" s="1" t="s">
        <v>69</v>
      </c>
    </row>
    <row r="47" spans="1:10" ht="45">
      <c r="A47" s="1" t="str">
        <f t="shared" si="1"/>
        <v>2015-03-09</v>
      </c>
      <c r="B47" s="1" t="str">
        <f>"1045"</f>
        <v>1045</v>
      </c>
      <c r="C47" s="1" t="s">
        <v>66</v>
      </c>
      <c r="D47" s="1" t="s">
        <v>71</v>
      </c>
      <c r="E47" s="1" t="s">
        <v>10</v>
      </c>
      <c r="G47" s="2" t="s">
        <v>70</v>
      </c>
      <c r="I47" s="1" t="s">
        <v>13</v>
      </c>
      <c r="J47" s="1" t="s">
        <v>72</v>
      </c>
    </row>
    <row r="48" spans="1:10" ht="45">
      <c r="A48" s="1" t="str">
        <f t="shared" si="1"/>
        <v>2015-03-09</v>
      </c>
      <c r="B48" s="1" t="str">
        <f>"1100"</f>
        <v>1100</v>
      </c>
      <c r="C48" s="1" t="s">
        <v>63</v>
      </c>
      <c r="G48" s="2" t="s">
        <v>64</v>
      </c>
      <c r="H48" s="1">
        <v>2015</v>
      </c>
      <c r="I48" s="1" t="s">
        <v>13</v>
      </c>
      <c r="J48" s="1" t="s">
        <v>65</v>
      </c>
    </row>
    <row r="49" spans="1:10" ht="30">
      <c r="A49" s="1" t="str">
        <f t="shared" si="1"/>
        <v>2015-03-09</v>
      </c>
      <c r="B49" s="1" t="str">
        <f>"1200"</f>
        <v>1200</v>
      </c>
      <c r="C49" s="1" t="s">
        <v>73</v>
      </c>
      <c r="E49" s="1" t="s">
        <v>10</v>
      </c>
      <c r="G49" s="2" t="s">
        <v>74</v>
      </c>
      <c r="I49" s="1" t="s">
        <v>19</v>
      </c>
      <c r="J49" s="1" t="s">
        <v>29</v>
      </c>
    </row>
    <row r="50" spans="1:10" ht="45">
      <c r="A50" s="1" t="str">
        <f t="shared" si="1"/>
        <v>2015-03-09</v>
      </c>
      <c r="B50" s="1" t="str">
        <f>"1230"</f>
        <v>1230</v>
      </c>
      <c r="C50" s="1" t="s">
        <v>112</v>
      </c>
      <c r="E50" s="1" t="s">
        <v>10</v>
      </c>
      <c r="F50" s="1" t="s">
        <v>47</v>
      </c>
      <c r="G50" s="2" t="s">
        <v>113</v>
      </c>
      <c r="H50" s="1">
        <v>2012</v>
      </c>
      <c r="I50" s="1" t="s">
        <v>13</v>
      </c>
      <c r="J50" s="1" t="s">
        <v>29</v>
      </c>
    </row>
    <row r="51" spans="1:10" ht="45">
      <c r="A51" s="1" t="str">
        <f t="shared" si="1"/>
        <v>2015-03-09</v>
      </c>
      <c r="B51" s="1" t="str">
        <f>"1300"</f>
        <v>1300</v>
      </c>
      <c r="C51" s="1" t="s">
        <v>85</v>
      </c>
      <c r="E51" s="1" t="s">
        <v>16</v>
      </c>
      <c r="G51" s="2" t="s">
        <v>114</v>
      </c>
      <c r="I51" s="1" t="s">
        <v>13</v>
      </c>
      <c r="J51" s="1" t="s">
        <v>78</v>
      </c>
    </row>
    <row r="52" spans="1:10" ht="45">
      <c r="A52" s="1" t="str">
        <f t="shared" si="1"/>
        <v>2015-03-09</v>
      </c>
      <c r="B52" s="1" t="str">
        <f>"1305"</f>
        <v>1305</v>
      </c>
      <c r="C52" s="1" t="s">
        <v>79</v>
      </c>
      <c r="D52" s="1" t="s">
        <v>116</v>
      </c>
      <c r="E52" s="1" t="s">
        <v>10</v>
      </c>
      <c r="G52" s="2" t="s">
        <v>115</v>
      </c>
      <c r="I52" s="1" t="s">
        <v>13</v>
      </c>
      <c r="J52" s="1" t="s">
        <v>82</v>
      </c>
    </row>
    <row r="53" spans="1:10" ht="45">
      <c r="A53" s="1" t="str">
        <f t="shared" si="1"/>
        <v>2015-03-09</v>
      </c>
      <c r="B53" s="1" t="str">
        <f>"1310"</f>
        <v>1310</v>
      </c>
      <c r="C53" s="1" t="s">
        <v>85</v>
      </c>
      <c r="E53" s="1" t="s">
        <v>16</v>
      </c>
      <c r="G53" s="2" t="s">
        <v>117</v>
      </c>
      <c r="I53" s="1" t="s">
        <v>13</v>
      </c>
      <c r="J53" s="1" t="s">
        <v>78</v>
      </c>
    </row>
    <row r="54" spans="1:10" ht="45">
      <c r="A54" s="1" t="str">
        <f t="shared" si="1"/>
        <v>2015-03-09</v>
      </c>
      <c r="B54" s="1" t="str">
        <f>"1315"</f>
        <v>1315</v>
      </c>
      <c r="C54" s="1" t="s">
        <v>118</v>
      </c>
      <c r="E54" s="1" t="s">
        <v>16</v>
      </c>
      <c r="G54" s="2" t="s">
        <v>119</v>
      </c>
      <c r="H54" s="1">
        <v>2012</v>
      </c>
      <c r="I54" s="1" t="s">
        <v>13</v>
      </c>
      <c r="J54" s="1" t="s">
        <v>120</v>
      </c>
    </row>
    <row r="55" spans="1:10" ht="60">
      <c r="A55" s="1" t="str">
        <f t="shared" si="1"/>
        <v>2015-03-09</v>
      </c>
      <c r="B55" s="1" t="str">
        <f>"1325"</f>
        <v>1325</v>
      </c>
      <c r="C55" s="1" t="s">
        <v>79</v>
      </c>
      <c r="E55" s="1" t="s">
        <v>10</v>
      </c>
      <c r="G55" s="2" t="s">
        <v>121</v>
      </c>
      <c r="I55" s="1" t="s">
        <v>13</v>
      </c>
      <c r="J55" s="1" t="s">
        <v>82</v>
      </c>
    </row>
    <row r="56" spans="1:10" ht="60">
      <c r="A56" s="1" t="str">
        <f t="shared" si="1"/>
        <v>2015-03-09</v>
      </c>
      <c r="B56" s="1" t="str">
        <f>"1330"</f>
        <v>1330</v>
      </c>
      <c r="C56" s="1" t="s">
        <v>58</v>
      </c>
      <c r="E56" s="1" t="s">
        <v>16</v>
      </c>
      <c r="G56" s="2" t="s">
        <v>59</v>
      </c>
      <c r="H56" s="1">
        <v>2012</v>
      </c>
      <c r="I56" s="1" t="s">
        <v>13</v>
      </c>
      <c r="J56" s="1" t="s">
        <v>14</v>
      </c>
    </row>
    <row r="57" spans="1:10" ht="60">
      <c r="A57" s="1" t="str">
        <f t="shared" si="1"/>
        <v>2015-03-09</v>
      </c>
      <c r="B57" s="1" t="str">
        <f>"1430"</f>
        <v>1430</v>
      </c>
      <c r="C57" s="1" t="s">
        <v>30</v>
      </c>
      <c r="E57" s="1" t="s">
        <v>16</v>
      </c>
      <c r="G57" s="2" t="s">
        <v>31</v>
      </c>
      <c r="I57" s="1" t="s">
        <v>13</v>
      </c>
      <c r="J57" s="1" t="s">
        <v>32</v>
      </c>
    </row>
    <row r="58" spans="1:10" ht="45">
      <c r="A58" s="1" t="str">
        <f t="shared" si="1"/>
        <v>2015-03-09</v>
      </c>
      <c r="B58" s="1" t="str">
        <f>"1500"</f>
        <v>1500</v>
      </c>
      <c r="C58" s="1" t="s">
        <v>27</v>
      </c>
      <c r="E58" s="1" t="s">
        <v>16</v>
      </c>
      <c r="G58" s="2" t="s">
        <v>28</v>
      </c>
      <c r="H58" s="1">
        <v>2010</v>
      </c>
      <c r="I58" s="1" t="s">
        <v>19</v>
      </c>
      <c r="J58" s="1" t="s">
        <v>29</v>
      </c>
    </row>
    <row r="59" spans="1:10" ht="30">
      <c r="A59" s="1" t="str">
        <f t="shared" si="1"/>
        <v>2015-03-09</v>
      </c>
      <c r="B59" s="1" t="str">
        <f>"1530"</f>
        <v>1530</v>
      </c>
      <c r="C59" s="1" t="s">
        <v>36</v>
      </c>
      <c r="D59" s="1" t="s">
        <v>111</v>
      </c>
      <c r="E59" s="1" t="s">
        <v>16</v>
      </c>
      <c r="G59" s="2" t="s">
        <v>110</v>
      </c>
      <c r="H59" s="1">
        <v>2012</v>
      </c>
      <c r="I59" s="1" t="s">
        <v>13</v>
      </c>
      <c r="J59" s="1" t="s">
        <v>20</v>
      </c>
    </row>
    <row r="60" spans="1:10" ht="45">
      <c r="A60" s="1" t="str">
        <f t="shared" si="1"/>
        <v>2015-03-09</v>
      </c>
      <c r="B60" s="1" t="str">
        <f>"1600"</f>
        <v>1600</v>
      </c>
      <c r="C60" s="1" t="s">
        <v>33</v>
      </c>
      <c r="E60" s="1" t="s">
        <v>16</v>
      </c>
      <c r="G60" s="2" t="s">
        <v>34</v>
      </c>
      <c r="H60" s="1">
        <v>2011</v>
      </c>
      <c r="I60" s="1" t="s">
        <v>13</v>
      </c>
      <c r="J60" s="1" t="s">
        <v>35</v>
      </c>
    </row>
    <row r="61" spans="1:10" ht="45">
      <c r="A61" s="1" t="str">
        <f t="shared" si="1"/>
        <v>2015-03-09</v>
      </c>
      <c r="B61" s="1" t="str">
        <f>"1630"</f>
        <v>1630</v>
      </c>
      <c r="C61" s="1" t="s">
        <v>25</v>
      </c>
      <c r="E61" s="1" t="s">
        <v>16</v>
      </c>
      <c r="G61" s="2" t="s">
        <v>26</v>
      </c>
      <c r="I61" s="1" t="s">
        <v>12</v>
      </c>
      <c r="J61" s="1" t="s">
        <v>20</v>
      </c>
    </row>
    <row r="62" spans="1:10" ht="45">
      <c r="A62" s="1" t="str">
        <f t="shared" si="1"/>
        <v>2015-03-09</v>
      </c>
      <c r="B62" s="1" t="str">
        <f>"1700"</f>
        <v>1700</v>
      </c>
      <c r="C62" s="1" t="s">
        <v>104</v>
      </c>
      <c r="D62" s="1" t="s">
        <v>106</v>
      </c>
      <c r="E62" s="1" t="s">
        <v>10</v>
      </c>
      <c r="G62" s="2" t="s">
        <v>105</v>
      </c>
      <c r="H62" s="1">
        <v>1982</v>
      </c>
      <c r="I62" s="1" t="s">
        <v>107</v>
      </c>
      <c r="J62" s="1" t="s">
        <v>49</v>
      </c>
    </row>
    <row r="63" spans="1:10" ht="60">
      <c r="A63" s="1" t="str">
        <f t="shared" si="1"/>
        <v>2015-03-09</v>
      </c>
      <c r="B63" s="1" t="str">
        <f>"1730"</f>
        <v>1730</v>
      </c>
      <c r="C63" s="1" t="s">
        <v>122</v>
      </c>
      <c r="E63" s="1" t="s">
        <v>44</v>
      </c>
      <c r="G63" s="2" t="s">
        <v>45</v>
      </c>
      <c r="H63" s="1">
        <v>2015</v>
      </c>
      <c r="I63" s="1" t="s">
        <v>13</v>
      </c>
      <c r="J63" s="1" t="s">
        <v>32</v>
      </c>
    </row>
    <row r="64" spans="1:10" ht="45">
      <c r="A64" s="1" t="str">
        <f t="shared" si="1"/>
        <v>2015-03-09</v>
      </c>
      <c r="B64" s="1" t="str">
        <f>"1800"</f>
        <v>1800</v>
      </c>
      <c r="C64" s="1" t="s">
        <v>123</v>
      </c>
      <c r="D64" s="1" t="s">
        <v>125</v>
      </c>
      <c r="E64" s="1" t="s">
        <v>16</v>
      </c>
      <c r="G64" s="2" t="s">
        <v>124</v>
      </c>
      <c r="I64" s="1" t="s">
        <v>12</v>
      </c>
      <c r="J64" s="1" t="s">
        <v>126</v>
      </c>
    </row>
    <row r="65" spans="1:10" ht="60">
      <c r="A65" s="1" t="str">
        <f t="shared" si="1"/>
        <v>2015-03-09</v>
      </c>
      <c r="B65" s="1" t="str">
        <f>"1815"</f>
        <v>1815</v>
      </c>
      <c r="C65" s="1" t="s">
        <v>123</v>
      </c>
      <c r="D65" s="1" t="s">
        <v>128</v>
      </c>
      <c r="E65" s="1" t="s">
        <v>16</v>
      </c>
      <c r="G65" s="2" t="s">
        <v>127</v>
      </c>
      <c r="I65" s="1" t="s">
        <v>12</v>
      </c>
      <c r="J65" s="1" t="s">
        <v>126</v>
      </c>
    </row>
    <row r="66" spans="1:10" ht="45">
      <c r="A66" s="1" t="str">
        <f t="shared" si="1"/>
        <v>2015-03-09</v>
      </c>
      <c r="B66" s="1" t="str">
        <f>"1830"</f>
        <v>1830</v>
      </c>
      <c r="C66" s="1" t="s">
        <v>129</v>
      </c>
      <c r="E66" s="1" t="s">
        <v>16</v>
      </c>
      <c r="G66" s="2" t="s">
        <v>130</v>
      </c>
      <c r="I66" s="1" t="s">
        <v>62</v>
      </c>
      <c r="J66" s="1" t="s">
        <v>32</v>
      </c>
    </row>
    <row r="67" spans="1:10" ht="60">
      <c r="A67" s="1" t="str">
        <f t="shared" si="1"/>
        <v>2015-03-09</v>
      </c>
      <c r="B67" s="1" t="str">
        <f>"1900"</f>
        <v>1900</v>
      </c>
      <c r="C67" s="1" t="s">
        <v>122</v>
      </c>
      <c r="E67" s="1" t="s">
        <v>44</v>
      </c>
      <c r="G67" s="2" t="s">
        <v>45</v>
      </c>
      <c r="H67" s="1">
        <v>2015</v>
      </c>
      <c r="I67" s="1" t="s">
        <v>13</v>
      </c>
      <c r="J67" s="1" t="s">
        <v>32</v>
      </c>
    </row>
    <row r="68" spans="1:10" ht="45">
      <c r="A68" s="1" t="str">
        <f t="shared" si="1"/>
        <v>2015-03-09</v>
      </c>
      <c r="B68" s="1" t="str">
        <f>"1930"</f>
        <v>1930</v>
      </c>
      <c r="C68" s="1" t="s">
        <v>46</v>
      </c>
      <c r="E68" s="1" t="s">
        <v>10</v>
      </c>
      <c r="F68" s="1" t="s">
        <v>47</v>
      </c>
      <c r="G68" s="2" t="s">
        <v>48</v>
      </c>
      <c r="H68" s="1">
        <v>2011</v>
      </c>
      <c r="I68" s="1" t="s">
        <v>13</v>
      </c>
      <c r="J68" s="1" t="s">
        <v>49</v>
      </c>
    </row>
    <row r="69" spans="1:10" ht="45">
      <c r="A69" s="1" t="str">
        <f t="shared" si="1"/>
        <v>2015-03-09</v>
      </c>
      <c r="B69" s="1" t="str">
        <f>"2000"</f>
        <v>2000</v>
      </c>
      <c r="C69" s="1" t="s">
        <v>131</v>
      </c>
      <c r="E69" s="1" t="s">
        <v>10</v>
      </c>
      <c r="F69" s="1" t="s">
        <v>47</v>
      </c>
      <c r="G69" s="2" t="s">
        <v>132</v>
      </c>
      <c r="H69" s="1">
        <v>2010</v>
      </c>
      <c r="I69" s="1" t="s">
        <v>91</v>
      </c>
      <c r="J69" s="1" t="s">
        <v>65</v>
      </c>
    </row>
    <row r="70" spans="1:10" ht="30">
      <c r="A70" s="1" t="str">
        <f t="shared" si="1"/>
        <v>2015-03-09</v>
      </c>
      <c r="B70" s="1" t="str">
        <f>"2100"</f>
        <v>2100</v>
      </c>
      <c r="C70" s="1" t="s">
        <v>133</v>
      </c>
      <c r="D70" s="1" t="s">
        <v>12</v>
      </c>
      <c r="E70" s="1" t="s">
        <v>94</v>
      </c>
      <c r="F70" s="1" t="s">
        <v>134</v>
      </c>
      <c r="G70" s="2" t="s">
        <v>316</v>
      </c>
      <c r="H70" s="1">
        <v>2009</v>
      </c>
      <c r="I70" s="1" t="s">
        <v>135</v>
      </c>
      <c r="J70" s="1" t="s">
        <v>136</v>
      </c>
    </row>
    <row r="71" spans="1:10" ht="60">
      <c r="A71" s="1" t="str">
        <f t="shared" si="1"/>
        <v>2015-03-09</v>
      </c>
      <c r="B71" s="1" t="str">
        <f>"2300"</f>
        <v>2300</v>
      </c>
      <c r="C71" s="1" t="s">
        <v>122</v>
      </c>
      <c r="E71" s="1" t="s">
        <v>44</v>
      </c>
      <c r="G71" s="2" t="s">
        <v>45</v>
      </c>
      <c r="H71" s="1">
        <v>2015</v>
      </c>
      <c r="I71" s="1" t="s">
        <v>13</v>
      </c>
      <c r="J71" s="1" t="s">
        <v>32</v>
      </c>
    </row>
    <row r="72" spans="1:10" ht="45">
      <c r="A72" s="1" t="str">
        <f t="shared" si="1"/>
        <v>2015-03-09</v>
      </c>
      <c r="B72" s="1" t="str">
        <f>"2330"</f>
        <v>2330</v>
      </c>
      <c r="C72" s="1" t="s">
        <v>123</v>
      </c>
      <c r="D72" s="1" t="s">
        <v>125</v>
      </c>
      <c r="E72" s="1" t="s">
        <v>16</v>
      </c>
      <c r="G72" s="2" t="s">
        <v>124</v>
      </c>
      <c r="I72" s="1" t="s">
        <v>12</v>
      </c>
      <c r="J72" s="1" t="s">
        <v>126</v>
      </c>
    </row>
    <row r="73" spans="1:10" ht="60">
      <c r="A73" s="1" t="str">
        <f t="shared" si="1"/>
        <v>2015-03-09</v>
      </c>
      <c r="B73" s="1" t="str">
        <f>"2345"</f>
        <v>2345</v>
      </c>
      <c r="C73" s="1" t="s">
        <v>123</v>
      </c>
      <c r="D73" s="1" t="s">
        <v>128</v>
      </c>
      <c r="E73" s="1" t="s">
        <v>16</v>
      </c>
      <c r="G73" s="2" t="s">
        <v>127</v>
      </c>
      <c r="I73" s="1" t="s">
        <v>12</v>
      </c>
      <c r="J73" s="1" t="s">
        <v>126</v>
      </c>
    </row>
    <row r="74" spans="1:10" ht="45">
      <c r="A74" s="1" t="str">
        <f aca="true" t="shared" si="2" ref="A74:A104">"2015-03-10"</f>
        <v>2015-03-10</v>
      </c>
      <c r="B74" s="1" t="str">
        <f>"0000"</f>
        <v>0000</v>
      </c>
      <c r="C74" s="1" t="s">
        <v>9</v>
      </c>
      <c r="E74" s="1" t="s">
        <v>10</v>
      </c>
      <c r="G74" s="2" t="s">
        <v>11</v>
      </c>
      <c r="H74" s="1">
        <v>2012</v>
      </c>
      <c r="I74" s="1" t="s">
        <v>13</v>
      </c>
      <c r="J74" s="1" t="s">
        <v>92</v>
      </c>
    </row>
    <row r="75" spans="1:10" ht="60">
      <c r="A75" s="1" t="str">
        <f t="shared" si="2"/>
        <v>2015-03-10</v>
      </c>
      <c r="B75" s="1" t="str">
        <f>"0600"</f>
        <v>0600</v>
      </c>
      <c r="C75" s="1" t="s">
        <v>15</v>
      </c>
      <c r="D75" s="1" t="s">
        <v>137</v>
      </c>
      <c r="E75" s="1" t="s">
        <v>16</v>
      </c>
      <c r="G75" s="2" t="s">
        <v>17</v>
      </c>
      <c r="H75" s="1">
        <v>2005</v>
      </c>
      <c r="I75" s="1" t="s">
        <v>19</v>
      </c>
      <c r="J75" s="1" t="s">
        <v>20</v>
      </c>
    </row>
    <row r="76" spans="1:10" ht="45">
      <c r="A76" s="1" t="str">
        <f t="shared" si="2"/>
        <v>2015-03-10</v>
      </c>
      <c r="B76" s="1" t="str">
        <f>"0630"</f>
        <v>0630</v>
      </c>
      <c r="C76" s="1" t="s">
        <v>27</v>
      </c>
      <c r="E76" s="1" t="s">
        <v>16</v>
      </c>
      <c r="G76" s="2" t="s">
        <v>28</v>
      </c>
      <c r="H76" s="1">
        <v>2010</v>
      </c>
      <c r="I76" s="1" t="s">
        <v>19</v>
      </c>
      <c r="J76" s="1" t="s">
        <v>29</v>
      </c>
    </row>
    <row r="77" spans="1:10" ht="45">
      <c r="A77" s="1" t="str">
        <f t="shared" si="2"/>
        <v>2015-03-10</v>
      </c>
      <c r="B77" s="1" t="str">
        <f>"0700"</f>
        <v>0700</v>
      </c>
      <c r="C77" s="1" t="s">
        <v>25</v>
      </c>
      <c r="E77" s="1" t="s">
        <v>16</v>
      </c>
      <c r="G77" s="2" t="s">
        <v>26</v>
      </c>
      <c r="I77" s="1" t="s">
        <v>12</v>
      </c>
      <c r="J77" s="1" t="s">
        <v>32</v>
      </c>
    </row>
    <row r="78" spans="1:10" ht="45">
      <c r="A78" s="1" t="str">
        <f t="shared" si="2"/>
        <v>2015-03-10</v>
      </c>
      <c r="B78" s="1" t="str">
        <f>"0730"</f>
        <v>0730</v>
      </c>
      <c r="C78" s="1" t="s">
        <v>104</v>
      </c>
      <c r="D78" s="1" t="s">
        <v>138</v>
      </c>
      <c r="E78" s="1" t="s">
        <v>10</v>
      </c>
      <c r="G78" s="2" t="s">
        <v>105</v>
      </c>
      <c r="H78" s="1">
        <v>1982</v>
      </c>
      <c r="I78" s="1" t="s">
        <v>107</v>
      </c>
      <c r="J78" s="1" t="s">
        <v>49</v>
      </c>
    </row>
    <row r="79" spans="1:10" ht="45">
      <c r="A79" s="1" t="str">
        <f t="shared" si="2"/>
        <v>2015-03-10</v>
      </c>
      <c r="B79" s="1" t="str">
        <f>"0800"</f>
        <v>0800</v>
      </c>
      <c r="C79" s="1" t="s">
        <v>30</v>
      </c>
      <c r="E79" s="1" t="s">
        <v>16</v>
      </c>
      <c r="G79" s="2" t="s">
        <v>139</v>
      </c>
      <c r="I79" s="1" t="s">
        <v>13</v>
      </c>
      <c r="J79" s="1" t="s">
        <v>24</v>
      </c>
    </row>
    <row r="80" spans="1:10" ht="30">
      <c r="A80" s="1" t="str">
        <f t="shared" si="2"/>
        <v>2015-03-10</v>
      </c>
      <c r="B80" s="1" t="str">
        <f>"0830"</f>
        <v>0830</v>
      </c>
      <c r="C80" s="1" t="s">
        <v>21</v>
      </c>
      <c r="D80" s="1" t="s">
        <v>141</v>
      </c>
      <c r="E80" s="1" t="s">
        <v>16</v>
      </c>
      <c r="G80" s="2" t="s">
        <v>140</v>
      </c>
      <c r="H80" s="1">
        <v>2009</v>
      </c>
      <c r="I80" s="1" t="s">
        <v>13</v>
      </c>
      <c r="J80" s="1" t="s">
        <v>24</v>
      </c>
    </row>
    <row r="81" spans="1:10" ht="45">
      <c r="A81" s="1" t="str">
        <f t="shared" si="2"/>
        <v>2015-03-10</v>
      </c>
      <c r="B81" s="1" t="str">
        <f>"0900"</f>
        <v>0900</v>
      </c>
      <c r="C81" s="1" t="s">
        <v>33</v>
      </c>
      <c r="E81" s="1" t="s">
        <v>16</v>
      </c>
      <c r="G81" s="2" t="s">
        <v>34</v>
      </c>
      <c r="H81" s="1">
        <v>2011</v>
      </c>
      <c r="I81" s="1" t="s">
        <v>13</v>
      </c>
      <c r="J81" s="1" t="s">
        <v>35</v>
      </c>
    </row>
    <row r="82" spans="1:10" ht="45">
      <c r="A82" s="1" t="str">
        <f t="shared" si="2"/>
        <v>2015-03-10</v>
      </c>
      <c r="B82" s="1" t="str">
        <f>"0930"</f>
        <v>0930</v>
      </c>
      <c r="C82" s="1" t="s">
        <v>36</v>
      </c>
      <c r="D82" s="1" t="s">
        <v>143</v>
      </c>
      <c r="E82" s="1" t="s">
        <v>16</v>
      </c>
      <c r="G82" s="2" t="s">
        <v>142</v>
      </c>
      <c r="H82" s="1">
        <v>2012</v>
      </c>
      <c r="I82" s="1" t="s">
        <v>13</v>
      </c>
      <c r="J82" s="1" t="s">
        <v>35</v>
      </c>
    </row>
    <row r="83" spans="1:10" ht="45">
      <c r="A83" s="1" t="str">
        <f t="shared" si="2"/>
        <v>2015-03-10</v>
      </c>
      <c r="B83" s="1" t="str">
        <f>"1000"</f>
        <v>1000</v>
      </c>
      <c r="C83" s="1" t="s">
        <v>129</v>
      </c>
      <c r="E83" s="1" t="s">
        <v>16</v>
      </c>
      <c r="G83" s="2" t="s">
        <v>130</v>
      </c>
      <c r="I83" s="1" t="s">
        <v>62</v>
      </c>
      <c r="J83" s="1" t="s">
        <v>32</v>
      </c>
    </row>
    <row r="84" spans="1:10" ht="45">
      <c r="A84" s="1" t="str">
        <f t="shared" si="2"/>
        <v>2015-03-10</v>
      </c>
      <c r="B84" s="1" t="str">
        <f>"1030"</f>
        <v>1030</v>
      </c>
      <c r="C84" s="1" t="s">
        <v>123</v>
      </c>
      <c r="D84" s="1" t="s">
        <v>125</v>
      </c>
      <c r="E84" s="1" t="s">
        <v>16</v>
      </c>
      <c r="G84" s="2" t="s">
        <v>124</v>
      </c>
      <c r="I84" s="1" t="s">
        <v>12</v>
      </c>
      <c r="J84" s="1" t="s">
        <v>126</v>
      </c>
    </row>
    <row r="85" spans="1:10" ht="60">
      <c r="A85" s="1" t="str">
        <f t="shared" si="2"/>
        <v>2015-03-10</v>
      </c>
      <c r="B85" s="1" t="str">
        <f>"1045"</f>
        <v>1045</v>
      </c>
      <c r="C85" s="1" t="s">
        <v>123</v>
      </c>
      <c r="D85" s="1" t="s">
        <v>128</v>
      </c>
      <c r="E85" s="1" t="s">
        <v>16</v>
      </c>
      <c r="G85" s="2" t="s">
        <v>127</v>
      </c>
      <c r="I85" s="1" t="s">
        <v>12</v>
      </c>
      <c r="J85" s="1" t="s">
        <v>126</v>
      </c>
    </row>
    <row r="86" spans="1:10" ht="45">
      <c r="A86" s="1" t="str">
        <f t="shared" si="2"/>
        <v>2015-03-10</v>
      </c>
      <c r="B86" s="1" t="str">
        <f>"1100"</f>
        <v>1100</v>
      </c>
      <c r="C86" s="1" t="s">
        <v>131</v>
      </c>
      <c r="E86" s="1" t="s">
        <v>10</v>
      </c>
      <c r="F86" s="1" t="s">
        <v>47</v>
      </c>
      <c r="G86" s="2" t="s">
        <v>132</v>
      </c>
      <c r="H86" s="1">
        <v>2010</v>
      </c>
      <c r="I86" s="1" t="s">
        <v>91</v>
      </c>
      <c r="J86" s="1" t="s">
        <v>65</v>
      </c>
    </row>
    <row r="87" spans="1:10" ht="30">
      <c r="A87" s="1" t="str">
        <f t="shared" si="2"/>
        <v>2015-03-10</v>
      </c>
      <c r="B87" s="1" t="str">
        <f>"1200"</f>
        <v>1200</v>
      </c>
      <c r="C87" s="1" t="s">
        <v>133</v>
      </c>
      <c r="D87" s="1" t="s">
        <v>12</v>
      </c>
      <c r="E87" s="1" t="s">
        <v>94</v>
      </c>
      <c r="F87" s="1" t="s">
        <v>134</v>
      </c>
      <c r="G87" s="2" t="s">
        <v>317</v>
      </c>
      <c r="H87" s="1">
        <v>2009</v>
      </c>
      <c r="I87" s="1" t="s">
        <v>135</v>
      </c>
      <c r="J87" s="1" t="s">
        <v>136</v>
      </c>
    </row>
    <row r="88" spans="1:10" ht="45">
      <c r="A88" s="1" t="str">
        <f t="shared" si="2"/>
        <v>2015-03-10</v>
      </c>
      <c r="B88" s="1" t="str">
        <f>"1400"</f>
        <v>1400</v>
      </c>
      <c r="C88" s="1" t="s">
        <v>46</v>
      </c>
      <c r="E88" s="1" t="s">
        <v>10</v>
      </c>
      <c r="F88" s="1" t="s">
        <v>47</v>
      </c>
      <c r="G88" s="2" t="s">
        <v>48</v>
      </c>
      <c r="H88" s="1">
        <v>2011</v>
      </c>
      <c r="I88" s="1" t="s">
        <v>13</v>
      </c>
      <c r="J88" s="1" t="s">
        <v>49</v>
      </c>
    </row>
    <row r="89" spans="1:10" ht="45">
      <c r="A89" s="1" t="str">
        <f t="shared" si="2"/>
        <v>2015-03-10</v>
      </c>
      <c r="B89" s="1" t="str">
        <f>"1430"</f>
        <v>1430</v>
      </c>
      <c r="C89" s="1" t="s">
        <v>30</v>
      </c>
      <c r="E89" s="1" t="s">
        <v>16</v>
      </c>
      <c r="G89" s="2" t="s">
        <v>139</v>
      </c>
      <c r="I89" s="1" t="s">
        <v>13</v>
      </c>
      <c r="J89" s="1" t="s">
        <v>24</v>
      </c>
    </row>
    <row r="90" spans="1:10" ht="45">
      <c r="A90" s="1" t="str">
        <f t="shared" si="2"/>
        <v>2015-03-10</v>
      </c>
      <c r="B90" s="1" t="str">
        <f>"1500"</f>
        <v>1500</v>
      </c>
      <c r="C90" s="1" t="s">
        <v>27</v>
      </c>
      <c r="E90" s="1" t="s">
        <v>16</v>
      </c>
      <c r="G90" s="2" t="s">
        <v>28</v>
      </c>
      <c r="H90" s="1">
        <v>2010</v>
      </c>
      <c r="I90" s="1" t="s">
        <v>19</v>
      </c>
      <c r="J90" s="1" t="s">
        <v>29</v>
      </c>
    </row>
    <row r="91" spans="1:10" ht="45">
      <c r="A91" s="1" t="str">
        <f t="shared" si="2"/>
        <v>2015-03-10</v>
      </c>
      <c r="B91" s="1" t="str">
        <f>"1530"</f>
        <v>1530</v>
      </c>
      <c r="C91" s="1" t="s">
        <v>36</v>
      </c>
      <c r="D91" s="1" t="s">
        <v>143</v>
      </c>
      <c r="E91" s="1" t="s">
        <v>16</v>
      </c>
      <c r="G91" s="2" t="s">
        <v>142</v>
      </c>
      <c r="H91" s="1">
        <v>2012</v>
      </c>
      <c r="I91" s="1" t="s">
        <v>13</v>
      </c>
      <c r="J91" s="1" t="s">
        <v>35</v>
      </c>
    </row>
    <row r="92" spans="1:10" ht="45">
      <c r="A92" s="1" t="str">
        <f t="shared" si="2"/>
        <v>2015-03-10</v>
      </c>
      <c r="B92" s="1" t="str">
        <f>"1600"</f>
        <v>1600</v>
      </c>
      <c r="C92" s="1" t="s">
        <v>33</v>
      </c>
      <c r="E92" s="1" t="s">
        <v>16</v>
      </c>
      <c r="G92" s="2" t="s">
        <v>34</v>
      </c>
      <c r="H92" s="1">
        <v>2011</v>
      </c>
      <c r="I92" s="1" t="s">
        <v>13</v>
      </c>
      <c r="J92" s="1" t="s">
        <v>35</v>
      </c>
    </row>
    <row r="93" spans="1:10" ht="45">
      <c r="A93" s="1" t="str">
        <f t="shared" si="2"/>
        <v>2015-03-10</v>
      </c>
      <c r="B93" s="1" t="str">
        <f>"1630"</f>
        <v>1630</v>
      </c>
      <c r="C93" s="1" t="s">
        <v>25</v>
      </c>
      <c r="E93" s="1" t="s">
        <v>16</v>
      </c>
      <c r="G93" s="2" t="s">
        <v>26</v>
      </c>
      <c r="I93" s="1" t="s">
        <v>12</v>
      </c>
      <c r="J93" s="1" t="s">
        <v>32</v>
      </c>
    </row>
    <row r="94" spans="1:10" ht="45">
      <c r="A94" s="1" t="str">
        <f t="shared" si="2"/>
        <v>2015-03-10</v>
      </c>
      <c r="B94" s="1" t="str">
        <f>"1700"</f>
        <v>1700</v>
      </c>
      <c r="C94" s="1" t="s">
        <v>104</v>
      </c>
      <c r="D94" s="1" t="s">
        <v>138</v>
      </c>
      <c r="E94" s="1" t="s">
        <v>10</v>
      </c>
      <c r="G94" s="2" t="s">
        <v>105</v>
      </c>
      <c r="H94" s="1">
        <v>1982</v>
      </c>
      <c r="I94" s="1" t="s">
        <v>107</v>
      </c>
      <c r="J94" s="1" t="s">
        <v>49</v>
      </c>
    </row>
    <row r="95" spans="1:10" ht="60">
      <c r="A95" s="1" t="str">
        <f t="shared" si="2"/>
        <v>2015-03-10</v>
      </c>
      <c r="B95" s="1" t="str">
        <f>"1730"</f>
        <v>1730</v>
      </c>
      <c r="C95" s="1" t="s">
        <v>122</v>
      </c>
      <c r="E95" s="1" t="s">
        <v>44</v>
      </c>
      <c r="G95" s="2" t="s">
        <v>45</v>
      </c>
      <c r="H95" s="1">
        <v>2015</v>
      </c>
      <c r="I95" s="1" t="s">
        <v>13</v>
      </c>
      <c r="J95" s="1" t="s">
        <v>32</v>
      </c>
    </row>
    <row r="96" spans="1:10" ht="45">
      <c r="A96" s="1" t="str">
        <f t="shared" si="2"/>
        <v>2015-03-10</v>
      </c>
      <c r="B96" s="1" t="str">
        <f>"1800"</f>
        <v>1800</v>
      </c>
      <c r="C96" s="1" t="s">
        <v>144</v>
      </c>
      <c r="D96" s="1" t="s">
        <v>146</v>
      </c>
      <c r="E96" s="1" t="s">
        <v>16</v>
      </c>
      <c r="G96" s="2" t="s">
        <v>145</v>
      </c>
      <c r="I96" s="1" t="s">
        <v>12</v>
      </c>
      <c r="J96" s="1" t="s">
        <v>126</v>
      </c>
    </row>
    <row r="97" spans="1:10" ht="45">
      <c r="A97" s="1" t="str">
        <f t="shared" si="2"/>
        <v>2015-03-10</v>
      </c>
      <c r="B97" s="1" t="str">
        <f>"1815"</f>
        <v>1815</v>
      </c>
      <c r="C97" s="1" t="s">
        <v>144</v>
      </c>
      <c r="D97" s="1" t="s">
        <v>148</v>
      </c>
      <c r="E97" s="1" t="s">
        <v>16</v>
      </c>
      <c r="G97" s="2" t="s">
        <v>147</v>
      </c>
      <c r="I97" s="1" t="s">
        <v>12</v>
      </c>
      <c r="J97" s="1" t="s">
        <v>72</v>
      </c>
    </row>
    <row r="98" spans="1:10" ht="45">
      <c r="A98" s="1" t="str">
        <f t="shared" si="2"/>
        <v>2015-03-10</v>
      </c>
      <c r="B98" s="1" t="str">
        <f>"1830"</f>
        <v>1830</v>
      </c>
      <c r="C98" s="1" t="s">
        <v>129</v>
      </c>
      <c r="E98" s="1" t="s">
        <v>16</v>
      </c>
      <c r="G98" s="2" t="s">
        <v>130</v>
      </c>
      <c r="I98" s="1" t="s">
        <v>62</v>
      </c>
      <c r="J98" s="1" t="s">
        <v>32</v>
      </c>
    </row>
    <row r="99" spans="1:10" ht="60">
      <c r="A99" s="1" t="str">
        <f t="shared" si="2"/>
        <v>2015-03-10</v>
      </c>
      <c r="B99" s="1" t="str">
        <f>"1900"</f>
        <v>1900</v>
      </c>
      <c r="C99" s="1" t="s">
        <v>122</v>
      </c>
      <c r="E99" s="1" t="s">
        <v>44</v>
      </c>
      <c r="G99" s="2" t="s">
        <v>45</v>
      </c>
      <c r="H99" s="1">
        <v>2015</v>
      </c>
      <c r="I99" s="1" t="s">
        <v>13</v>
      </c>
      <c r="J99" s="1" t="s">
        <v>32</v>
      </c>
    </row>
    <row r="100" spans="1:10" ht="60">
      <c r="A100" s="1" t="str">
        <f t="shared" si="2"/>
        <v>2015-03-10</v>
      </c>
      <c r="B100" s="1" t="str">
        <f>"1930"</f>
        <v>1930</v>
      </c>
      <c r="C100" s="1" t="s">
        <v>149</v>
      </c>
      <c r="E100" s="1" t="s">
        <v>10</v>
      </c>
      <c r="G100" s="2" t="s">
        <v>150</v>
      </c>
      <c r="H100" s="1">
        <v>2014</v>
      </c>
      <c r="I100" s="1" t="s">
        <v>13</v>
      </c>
      <c r="J100" s="1" t="s">
        <v>24</v>
      </c>
    </row>
    <row r="101" spans="1:10" ht="60">
      <c r="A101" s="1" t="str">
        <f t="shared" si="2"/>
        <v>2015-03-10</v>
      </c>
      <c r="B101" s="1" t="str">
        <f>"2000"</f>
        <v>2000</v>
      </c>
      <c r="C101" s="1" t="s">
        <v>151</v>
      </c>
      <c r="D101" s="1" t="s">
        <v>153</v>
      </c>
      <c r="E101" s="1" t="s">
        <v>16</v>
      </c>
      <c r="G101" s="2" t="s">
        <v>152</v>
      </c>
      <c r="H101" s="1">
        <v>2013</v>
      </c>
      <c r="I101" s="1" t="s">
        <v>13</v>
      </c>
      <c r="J101" s="1" t="s">
        <v>29</v>
      </c>
    </row>
    <row r="102" spans="1:10" ht="30">
      <c r="A102" s="1" t="str">
        <f t="shared" si="2"/>
        <v>2015-03-10</v>
      </c>
      <c r="B102" s="1" t="str">
        <f>"2030"</f>
        <v>2030</v>
      </c>
      <c r="C102" s="1" t="s">
        <v>154</v>
      </c>
      <c r="E102" s="1" t="s">
        <v>16</v>
      </c>
      <c r="G102" s="2" t="s">
        <v>155</v>
      </c>
      <c r="H102" s="1">
        <v>2013</v>
      </c>
      <c r="I102" s="1" t="s">
        <v>13</v>
      </c>
      <c r="J102" s="1" t="s">
        <v>24</v>
      </c>
    </row>
    <row r="103" spans="1:10" ht="60">
      <c r="A103" s="1" t="str">
        <f t="shared" si="2"/>
        <v>2015-03-10</v>
      </c>
      <c r="B103" s="1" t="str">
        <f>"2100"</f>
        <v>2100</v>
      </c>
      <c r="C103" s="1" t="s">
        <v>156</v>
      </c>
      <c r="D103" s="1" t="s">
        <v>12</v>
      </c>
      <c r="E103" s="1" t="s">
        <v>157</v>
      </c>
      <c r="F103" s="1" t="s">
        <v>158</v>
      </c>
      <c r="G103" s="2" t="s">
        <v>159</v>
      </c>
      <c r="H103" s="1">
        <v>2009</v>
      </c>
      <c r="I103" s="1" t="s">
        <v>91</v>
      </c>
      <c r="J103" s="1" t="s">
        <v>136</v>
      </c>
    </row>
    <row r="104" spans="1:10" ht="30">
      <c r="A104" s="1" t="str">
        <f t="shared" si="2"/>
        <v>2015-03-10</v>
      </c>
      <c r="B104" s="1" t="str">
        <f>"2300"</f>
        <v>2300</v>
      </c>
      <c r="C104" s="1" t="s">
        <v>160</v>
      </c>
      <c r="E104" s="1" t="s">
        <v>44</v>
      </c>
      <c r="G104" s="2" t="s">
        <v>310</v>
      </c>
      <c r="I104" s="1" t="s">
        <v>12</v>
      </c>
      <c r="J104" s="1" t="s">
        <v>161</v>
      </c>
    </row>
    <row r="105" spans="1:10" ht="60">
      <c r="A105" s="1" t="str">
        <f aca="true" t="shared" si="3" ref="A105:A148">"2015-03-11"</f>
        <v>2015-03-11</v>
      </c>
      <c r="B105" s="1" t="str">
        <f>"0100"</f>
        <v>0100</v>
      </c>
      <c r="C105" s="1" t="s">
        <v>122</v>
      </c>
      <c r="E105" s="1" t="s">
        <v>44</v>
      </c>
      <c r="G105" s="2" t="s">
        <v>45</v>
      </c>
      <c r="H105" s="1">
        <v>2015</v>
      </c>
      <c r="I105" s="1" t="s">
        <v>13</v>
      </c>
      <c r="J105" s="1" t="s">
        <v>32</v>
      </c>
    </row>
    <row r="106" spans="1:10" ht="45">
      <c r="A106" s="1" t="str">
        <f t="shared" si="3"/>
        <v>2015-03-11</v>
      </c>
      <c r="B106" s="1" t="str">
        <f>"0130"</f>
        <v>0130</v>
      </c>
      <c r="C106" s="1" t="s">
        <v>144</v>
      </c>
      <c r="D106" s="1" t="s">
        <v>146</v>
      </c>
      <c r="E106" s="1" t="s">
        <v>16</v>
      </c>
      <c r="G106" s="2" t="s">
        <v>145</v>
      </c>
      <c r="I106" s="1" t="s">
        <v>12</v>
      </c>
      <c r="J106" s="1" t="s">
        <v>126</v>
      </c>
    </row>
    <row r="107" spans="1:10" ht="45">
      <c r="A107" s="1" t="str">
        <f t="shared" si="3"/>
        <v>2015-03-11</v>
      </c>
      <c r="B107" s="1" t="str">
        <f>"0145"</f>
        <v>0145</v>
      </c>
      <c r="C107" s="1" t="s">
        <v>144</v>
      </c>
      <c r="D107" s="1" t="s">
        <v>148</v>
      </c>
      <c r="E107" s="1" t="s">
        <v>16</v>
      </c>
      <c r="G107" s="2" t="s">
        <v>147</v>
      </c>
      <c r="I107" s="1" t="s">
        <v>12</v>
      </c>
      <c r="J107" s="1" t="s">
        <v>72</v>
      </c>
    </row>
    <row r="108" spans="1:10" ht="60">
      <c r="A108" s="1" t="str">
        <f t="shared" si="3"/>
        <v>2015-03-11</v>
      </c>
      <c r="B108" s="1" t="str">
        <f>"0200"</f>
        <v>0200</v>
      </c>
      <c r="C108" s="1" t="s">
        <v>156</v>
      </c>
      <c r="D108" s="1" t="s">
        <v>12</v>
      </c>
      <c r="E108" s="1" t="s">
        <v>157</v>
      </c>
      <c r="F108" s="1" t="s">
        <v>158</v>
      </c>
      <c r="G108" s="2" t="s">
        <v>159</v>
      </c>
      <c r="H108" s="1">
        <v>2009</v>
      </c>
      <c r="I108" s="1" t="s">
        <v>91</v>
      </c>
      <c r="J108" s="1" t="s">
        <v>136</v>
      </c>
    </row>
    <row r="109" spans="1:10" ht="45">
      <c r="A109" s="1" t="str">
        <f t="shared" si="3"/>
        <v>2015-03-11</v>
      </c>
      <c r="B109" s="1" t="str">
        <f>"0400"</f>
        <v>0400</v>
      </c>
      <c r="C109" s="1" t="s">
        <v>101</v>
      </c>
      <c r="E109" s="1" t="s">
        <v>10</v>
      </c>
      <c r="G109" s="2" t="s">
        <v>162</v>
      </c>
      <c r="I109" s="1" t="s">
        <v>12</v>
      </c>
      <c r="J109" s="1" t="s">
        <v>98</v>
      </c>
    </row>
    <row r="110" spans="1:10" ht="60">
      <c r="A110" s="1" t="str">
        <f t="shared" si="3"/>
        <v>2015-03-11</v>
      </c>
      <c r="B110" s="1" t="str">
        <f>"0500"</f>
        <v>0500</v>
      </c>
      <c r="C110" s="1" t="s">
        <v>163</v>
      </c>
      <c r="E110" s="1" t="s">
        <v>16</v>
      </c>
      <c r="G110" s="2" t="s">
        <v>164</v>
      </c>
      <c r="I110" s="1" t="s">
        <v>12</v>
      </c>
      <c r="J110" s="1" t="s">
        <v>165</v>
      </c>
    </row>
    <row r="111" spans="1:10" ht="60">
      <c r="A111" s="1" t="str">
        <f t="shared" si="3"/>
        <v>2015-03-11</v>
      </c>
      <c r="B111" s="1" t="str">
        <f>"0600"</f>
        <v>0600</v>
      </c>
      <c r="C111" s="1" t="s">
        <v>15</v>
      </c>
      <c r="D111" s="1" t="s">
        <v>166</v>
      </c>
      <c r="E111" s="1" t="s">
        <v>16</v>
      </c>
      <c r="G111" s="2" t="s">
        <v>17</v>
      </c>
      <c r="H111" s="1">
        <v>2005</v>
      </c>
      <c r="I111" s="1" t="s">
        <v>19</v>
      </c>
      <c r="J111" s="1" t="s">
        <v>20</v>
      </c>
    </row>
    <row r="112" spans="1:10" ht="45">
      <c r="A112" s="1" t="str">
        <f t="shared" si="3"/>
        <v>2015-03-11</v>
      </c>
      <c r="B112" s="1" t="str">
        <f>"0630"</f>
        <v>0630</v>
      </c>
      <c r="C112" s="1" t="s">
        <v>27</v>
      </c>
      <c r="E112" s="1" t="s">
        <v>16</v>
      </c>
      <c r="G112" s="2" t="s">
        <v>28</v>
      </c>
      <c r="H112" s="1">
        <v>2010</v>
      </c>
      <c r="I112" s="1" t="s">
        <v>19</v>
      </c>
      <c r="J112" s="1" t="s">
        <v>29</v>
      </c>
    </row>
    <row r="113" spans="1:10" ht="45">
      <c r="A113" s="1" t="str">
        <f t="shared" si="3"/>
        <v>2015-03-11</v>
      </c>
      <c r="B113" s="1" t="str">
        <f>"0700"</f>
        <v>0700</v>
      </c>
      <c r="C113" s="1" t="s">
        <v>25</v>
      </c>
      <c r="E113" s="1" t="s">
        <v>10</v>
      </c>
      <c r="G113" s="2" t="s">
        <v>26</v>
      </c>
      <c r="I113" s="1" t="s">
        <v>12</v>
      </c>
      <c r="J113" s="1" t="s">
        <v>35</v>
      </c>
    </row>
    <row r="114" spans="1:10" ht="45">
      <c r="A114" s="1" t="str">
        <f t="shared" si="3"/>
        <v>2015-03-11</v>
      </c>
      <c r="B114" s="1" t="str">
        <f>"0730"</f>
        <v>0730</v>
      </c>
      <c r="C114" s="1" t="s">
        <v>104</v>
      </c>
      <c r="D114" s="1" t="s">
        <v>167</v>
      </c>
      <c r="E114" s="1" t="s">
        <v>10</v>
      </c>
      <c r="G114" s="2" t="s">
        <v>105</v>
      </c>
      <c r="H114" s="1">
        <v>1982</v>
      </c>
      <c r="I114" s="1" t="s">
        <v>107</v>
      </c>
      <c r="J114" s="1" t="s">
        <v>49</v>
      </c>
    </row>
    <row r="115" spans="1:10" ht="60">
      <c r="A115" s="1" t="str">
        <f t="shared" si="3"/>
        <v>2015-03-11</v>
      </c>
      <c r="B115" s="1" t="str">
        <f>"0800"</f>
        <v>0800</v>
      </c>
      <c r="C115" s="1" t="s">
        <v>30</v>
      </c>
      <c r="E115" s="1" t="s">
        <v>16</v>
      </c>
      <c r="G115" s="2" t="s">
        <v>168</v>
      </c>
      <c r="I115" s="1" t="s">
        <v>13</v>
      </c>
      <c r="J115" s="1" t="s">
        <v>49</v>
      </c>
    </row>
    <row r="116" spans="1:10" ht="60">
      <c r="A116" s="1" t="str">
        <f t="shared" si="3"/>
        <v>2015-03-11</v>
      </c>
      <c r="B116" s="1" t="str">
        <f>"0830"</f>
        <v>0830</v>
      </c>
      <c r="C116" s="1" t="s">
        <v>21</v>
      </c>
      <c r="D116" s="1" t="s">
        <v>170</v>
      </c>
      <c r="E116" s="1" t="s">
        <v>16</v>
      </c>
      <c r="G116" s="2" t="s">
        <v>169</v>
      </c>
      <c r="H116" s="1">
        <v>2009</v>
      </c>
      <c r="I116" s="1" t="s">
        <v>13</v>
      </c>
      <c r="J116" s="1" t="s">
        <v>24</v>
      </c>
    </row>
    <row r="117" spans="1:10" ht="45">
      <c r="A117" s="1" t="str">
        <f t="shared" si="3"/>
        <v>2015-03-11</v>
      </c>
      <c r="B117" s="1" t="str">
        <f>"0900"</f>
        <v>0900</v>
      </c>
      <c r="C117" s="1" t="s">
        <v>33</v>
      </c>
      <c r="E117" s="1" t="s">
        <v>16</v>
      </c>
      <c r="G117" s="2" t="s">
        <v>34</v>
      </c>
      <c r="H117" s="1">
        <v>2011</v>
      </c>
      <c r="I117" s="1" t="s">
        <v>13</v>
      </c>
      <c r="J117" s="1" t="s">
        <v>35</v>
      </c>
    </row>
    <row r="118" spans="1:10" ht="30">
      <c r="A118" s="1" t="str">
        <f t="shared" si="3"/>
        <v>2015-03-11</v>
      </c>
      <c r="B118" s="1" t="str">
        <f>"0930"</f>
        <v>0930</v>
      </c>
      <c r="C118" s="1" t="s">
        <v>36</v>
      </c>
      <c r="D118" s="1" t="s">
        <v>172</v>
      </c>
      <c r="E118" s="1" t="s">
        <v>16</v>
      </c>
      <c r="G118" s="2" t="s">
        <v>171</v>
      </c>
      <c r="H118" s="1">
        <v>2012</v>
      </c>
      <c r="I118" s="1" t="s">
        <v>13</v>
      </c>
      <c r="J118" s="1" t="s">
        <v>35</v>
      </c>
    </row>
    <row r="119" spans="1:10" ht="45">
      <c r="A119" s="1" t="str">
        <f t="shared" si="3"/>
        <v>2015-03-11</v>
      </c>
      <c r="B119" s="1" t="str">
        <f>"1000"</f>
        <v>1000</v>
      </c>
      <c r="C119" s="1" t="s">
        <v>129</v>
      </c>
      <c r="E119" s="1" t="s">
        <v>16</v>
      </c>
      <c r="G119" s="2" t="s">
        <v>130</v>
      </c>
      <c r="I119" s="1" t="s">
        <v>62</v>
      </c>
      <c r="J119" s="1" t="s">
        <v>32</v>
      </c>
    </row>
    <row r="120" spans="1:10" ht="45">
      <c r="A120" s="1" t="str">
        <f t="shared" si="3"/>
        <v>2015-03-11</v>
      </c>
      <c r="B120" s="1" t="str">
        <f>"1030"</f>
        <v>1030</v>
      </c>
      <c r="C120" s="1" t="s">
        <v>144</v>
      </c>
      <c r="D120" s="1" t="s">
        <v>146</v>
      </c>
      <c r="E120" s="1" t="s">
        <v>16</v>
      </c>
      <c r="G120" s="2" t="s">
        <v>145</v>
      </c>
      <c r="I120" s="1" t="s">
        <v>12</v>
      </c>
      <c r="J120" s="1" t="s">
        <v>126</v>
      </c>
    </row>
    <row r="121" spans="1:10" ht="45">
      <c r="A121" s="1" t="str">
        <f t="shared" si="3"/>
        <v>2015-03-11</v>
      </c>
      <c r="B121" s="1" t="str">
        <f>"1045"</f>
        <v>1045</v>
      </c>
      <c r="C121" s="1" t="s">
        <v>144</v>
      </c>
      <c r="D121" s="1" t="s">
        <v>148</v>
      </c>
      <c r="E121" s="1" t="s">
        <v>16</v>
      </c>
      <c r="G121" s="2" t="s">
        <v>147</v>
      </c>
      <c r="I121" s="1" t="s">
        <v>12</v>
      </c>
      <c r="J121" s="1" t="s">
        <v>72</v>
      </c>
    </row>
    <row r="122" spans="1:10" ht="60">
      <c r="A122" s="1" t="str">
        <f t="shared" si="3"/>
        <v>2015-03-11</v>
      </c>
      <c r="B122" s="1" t="str">
        <f>"1100"</f>
        <v>1100</v>
      </c>
      <c r="C122" s="1" t="s">
        <v>149</v>
      </c>
      <c r="E122" s="1" t="s">
        <v>10</v>
      </c>
      <c r="G122" s="2" t="s">
        <v>150</v>
      </c>
      <c r="H122" s="1">
        <v>2014</v>
      </c>
      <c r="I122" s="1" t="s">
        <v>13</v>
      </c>
      <c r="J122" s="1" t="s">
        <v>24</v>
      </c>
    </row>
    <row r="123" spans="1:10" ht="30">
      <c r="A123" s="1" t="str">
        <f t="shared" si="3"/>
        <v>2015-03-11</v>
      </c>
      <c r="B123" s="1" t="str">
        <f>"1130"</f>
        <v>1130</v>
      </c>
      <c r="C123" s="1" t="s">
        <v>154</v>
      </c>
      <c r="E123" s="1" t="s">
        <v>16</v>
      </c>
      <c r="G123" s="2" t="s">
        <v>155</v>
      </c>
      <c r="H123" s="1">
        <v>2013</v>
      </c>
      <c r="I123" s="1" t="s">
        <v>13</v>
      </c>
      <c r="J123" s="1" t="s">
        <v>24</v>
      </c>
    </row>
    <row r="124" spans="1:10" ht="30">
      <c r="A124" s="1" t="str">
        <f t="shared" si="3"/>
        <v>2015-03-11</v>
      </c>
      <c r="B124" s="1" t="str">
        <f>"1200"</f>
        <v>1200</v>
      </c>
      <c r="C124" s="1" t="s">
        <v>160</v>
      </c>
      <c r="E124" s="1" t="s">
        <v>44</v>
      </c>
      <c r="G124" s="2" t="s">
        <v>310</v>
      </c>
      <c r="I124" s="1" t="s">
        <v>12</v>
      </c>
      <c r="J124" s="1" t="s">
        <v>161</v>
      </c>
    </row>
    <row r="125" spans="1:10" ht="60">
      <c r="A125" s="1" t="str">
        <f t="shared" si="3"/>
        <v>2015-03-11</v>
      </c>
      <c r="B125" s="1" t="str">
        <f>"1400"</f>
        <v>1400</v>
      </c>
      <c r="C125" s="1" t="s">
        <v>151</v>
      </c>
      <c r="D125" s="1" t="s">
        <v>153</v>
      </c>
      <c r="E125" s="1" t="s">
        <v>16</v>
      </c>
      <c r="G125" s="2" t="s">
        <v>152</v>
      </c>
      <c r="H125" s="1">
        <v>2013</v>
      </c>
      <c r="I125" s="1" t="s">
        <v>13</v>
      </c>
      <c r="J125" s="1" t="s">
        <v>29</v>
      </c>
    </row>
    <row r="126" spans="1:10" ht="60">
      <c r="A126" s="1" t="str">
        <f t="shared" si="3"/>
        <v>2015-03-11</v>
      </c>
      <c r="B126" s="1" t="str">
        <f>"1430"</f>
        <v>1430</v>
      </c>
      <c r="C126" s="1" t="s">
        <v>30</v>
      </c>
      <c r="E126" s="1" t="s">
        <v>16</v>
      </c>
      <c r="G126" s="2" t="s">
        <v>168</v>
      </c>
      <c r="I126" s="1" t="s">
        <v>13</v>
      </c>
      <c r="J126" s="1" t="s">
        <v>49</v>
      </c>
    </row>
    <row r="127" spans="1:10" ht="45">
      <c r="A127" s="1" t="str">
        <f t="shared" si="3"/>
        <v>2015-03-11</v>
      </c>
      <c r="B127" s="1" t="str">
        <f>"1500"</f>
        <v>1500</v>
      </c>
      <c r="C127" s="1" t="s">
        <v>27</v>
      </c>
      <c r="E127" s="1" t="s">
        <v>16</v>
      </c>
      <c r="G127" s="2" t="s">
        <v>28</v>
      </c>
      <c r="H127" s="1">
        <v>2010</v>
      </c>
      <c r="I127" s="1" t="s">
        <v>19</v>
      </c>
      <c r="J127" s="1" t="s">
        <v>29</v>
      </c>
    </row>
    <row r="128" spans="1:10" ht="30">
      <c r="A128" s="1" t="str">
        <f t="shared" si="3"/>
        <v>2015-03-11</v>
      </c>
      <c r="B128" s="1" t="str">
        <f>"1530"</f>
        <v>1530</v>
      </c>
      <c r="C128" s="1" t="s">
        <v>36</v>
      </c>
      <c r="D128" s="1" t="s">
        <v>172</v>
      </c>
      <c r="E128" s="1" t="s">
        <v>16</v>
      </c>
      <c r="G128" s="2" t="s">
        <v>171</v>
      </c>
      <c r="H128" s="1">
        <v>2012</v>
      </c>
      <c r="I128" s="1" t="s">
        <v>13</v>
      </c>
      <c r="J128" s="1" t="s">
        <v>35</v>
      </c>
    </row>
    <row r="129" spans="1:10" ht="45">
      <c r="A129" s="1" t="str">
        <f t="shared" si="3"/>
        <v>2015-03-11</v>
      </c>
      <c r="B129" s="1" t="str">
        <f>"1600"</f>
        <v>1600</v>
      </c>
      <c r="C129" s="1" t="s">
        <v>33</v>
      </c>
      <c r="E129" s="1" t="s">
        <v>16</v>
      </c>
      <c r="G129" s="2" t="s">
        <v>34</v>
      </c>
      <c r="H129" s="1">
        <v>2011</v>
      </c>
      <c r="I129" s="1" t="s">
        <v>13</v>
      </c>
      <c r="J129" s="1" t="s">
        <v>35</v>
      </c>
    </row>
    <row r="130" spans="1:10" ht="45">
      <c r="A130" s="1" t="str">
        <f t="shared" si="3"/>
        <v>2015-03-11</v>
      </c>
      <c r="B130" s="1" t="str">
        <f>"1630"</f>
        <v>1630</v>
      </c>
      <c r="C130" s="1" t="s">
        <v>25</v>
      </c>
      <c r="E130" s="1" t="s">
        <v>10</v>
      </c>
      <c r="G130" s="2" t="s">
        <v>26</v>
      </c>
      <c r="I130" s="1" t="s">
        <v>12</v>
      </c>
      <c r="J130" s="1" t="s">
        <v>35</v>
      </c>
    </row>
    <row r="131" spans="1:10" ht="45">
      <c r="A131" s="1" t="str">
        <f t="shared" si="3"/>
        <v>2015-03-11</v>
      </c>
      <c r="B131" s="1" t="str">
        <f>"1700"</f>
        <v>1700</v>
      </c>
      <c r="C131" s="1" t="s">
        <v>104</v>
      </c>
      <c r="D131" s="1" t="s">
        <v>167</v>
      </c>
      <c r="E131" s="1" t="s">
        <v>10</v>
      </c>
      <c r="G131" s="2" t="s">
        <v>105</v>
      </c>
      <c r="H131" s="1">
        <v>1982</v>
      </c>
      <c r="I131" s="1" t="s">
        <v>107</v>
      </c>
      <c r="J131" s="1" t="s">
        <v>49</v>
      </c>
    </row>
    <row r="132" spans="1:10" ht="60">
      <c r="A132" s="1" t="str">
        <f t="shared" si="3"/>
        <v>2015-03-11</v>
      </c>
      <c r="B132" s="1" t="str">
        <f>"1730"</f>
        <v>1730</v>
      </c>
      <c r="C132" s="1" t="s">
        <v>122</v>
      </c>
      <c r="E132" s="1" t="s">
        <v>44</v>
      </c>
      <c r="G132" s="2" t="s">
        <v>45</v>
      </c>
      <c r="H132" s="1">
        <v>2015</v>
      </c>
      <c r="I132" s="1" t="s">
        <v>13</v>
      </c>
      <c r="J132" s="1" t="s">
        <v>32</v>
      </c>
    </row>
    <row r="133" spans="1:10" ht="60">
      <c r="A133" s="1" t="str">
        <f t="shared" si="3"/>
        <v>2015-03-11</v>
      </c>
      <c r="B133" s="1" t="str">
        <f>"1800"</f>
        <v>1800</v>
      </c>
      <c r="C133" s="1" t="s">
        <v>173</v>
      </c>
      <c r="D133" s="1" t="s">
        <v>175</v>
      </c>
      <c r="E133" s="1" t="s">
        <v>16</v>
      </c>
      <c r="G133" s="2" t="s">
        <v>174</v>
      </c>
      <c r="I133" s="1" t="s">
        <v>12</v>
      </c>
      <c r="J133" s="1" t="s">
        <v>72</v>
      </c>
    </row>
    <row r="134" spans="1:10" ht="45">
      <c r="A134" s="1" t="str">
        <f t="shared" si="3"/>
        <v>2015-03-11</v>
      </c>
      <c r="B134" s="1" t="str">
        <f>"1815"</f>
        <v>1815</v>
      </c>
      <c r="C134" s="1" t="s">
        <v>173</v>
      </c>
      <c r="D134" s="1" t="s">
        <v>177</v>
      </c>
      <c r="E134" s="1" t="s">
        <v>16</v>
      </c>
      <c r="G134" s="2" t="s">
        <v>176</v>
      </c>
      <c r="I134" s="1" t="s">
        <v>12</v>
      </c>
      <c r="J134" s="1" t="s">
        <v>126</v>
      </c>
    </row>
    <row r="135" spans="1:10" ht="45">
      <c r="A135" s="1" t="str">
        <f t="shared" si="3"/>
        <v>2015-03-11</v>
      </c>
      <c r="B135" s="1" t="str">
        <f>"1830"</f>
        <v>1830</v>
      </c>
      <c r="C135" s="1" t="s">
        <v>129</v>
      </c>
      <c r="E135" s="1" t="s">
        <v>16</v>
      </c>
      <c r="G135" s="2" t="s">
        <v>130</v>
      </c>
      <c r="I135" s="1" t="s">
        <v>62</v>
      </c>
      <c r="J135" s="1" t="s">
        <v>32</v>
      </c>
    </row>
    <row r="136" spans="1:10" ht="60">
      <c r="A136" s="1" t="str">
        <f t="shared" si="3"/>
        <v>2015-03-11</v>
      </c>
      <c r="B136" s="1" t="str">
        <f>"1900"</f>
        <v>1900</v>
      </c>
      <c r="C136" s="1" t="s">
        <v>122</v>
      </c>
      <c r="E136" s="1" t="s">
        <v>44</v>
      </c>
      <c r="G136" s="2" t="s">
        <v>45</v>
      </c>
      <c r="H136" s="1">
        <v>2015</v>
      </c>
      <c r="I136" s="1" t="s">
        <v>13</v>
      </c>
      <c r="J136" s="1" t="s">
        <v>32</v>
      </c>
    </row>
    <row r="137" spans="1:10" ht="45">
      <c r="A137" s="1" t="str">
        <f t="shared" si="3"/>
        <v>2015-03-11</v>
      </c>
      <c r="B137" s="1" t="str">
        <f>"1930"</f>
        <v>1930</v>
      </c>
      <c r="C137" s="1" t="s">
        <v>178</v>
      </c>
      <c r="D137" s="1" t="s">
        <v>180</v>
      </c>
      <c r="E137" s="1" t="s">
        <v>16</v>
      </c>
      <c r="G137" s="2" t="s">
        <v>179</v>
      </c>
      <c r="I137" s="1" t="s">
        <v>13</v>
      </c>
      <c r="J137" s="1" t="s">
        <v>32</v>
      </c>
    </row>
    <row r="138" spans="1:10" ht="45">
      <c r="A138" s="1" t="str">
        <f t="shared" si="3"/>
        <v>2015-03-11</v>
      </c>
      <c r="B138" s="1" t="str">
        <f>"2000"</f>
        <v>2000</v>
      </c>
      <c r="C138" s="1" t="s">
        <v>181</v>
      </c>
      <c r="E138" s="1" t="s">
        <v>16</v>
      </c>
      <c r="G138" s="2" t="s">
        <v>182</v>
      </c>
      <c r="I138" s="1" t="s">
        <v>13</v>
      </c>
      <c r="J138" s="1" t="s">
        <v>183</v>
      </c>
    </row>
    <row r="139" spans="1:10" ht="60">
      <c r="A139" s="1" t="str">
        <f t="shared" si="3"/>
        <v>2015-03-11</v>
      </c>
      <c r="B139" s="1" t="str">
        <f>"2100"</f>
        <v>2100</v>
      </c>
      <c r="C139" s="1" t="s">
        <v>184</v>
      </c>
      <c r="D139" s="1" t="s">
        <v>12</v>
      </c>
      <c r="E139" s="1" t="s">
        <v>94</v>
      </c>
      <c r="F139" s="1" t="s">
        <v>185</v>
      </c>
      <c r="G139" s="2" t="s">
        <v>186</v>
      </c>
      <c r="I139" s="1" t="s">
        <v>91</v>
      </c>
      <c r="J139" s="1" t="s">
        <v>187</v>
      </c>
    </row>
    <row r="140" spans="1:10" ht="45">
      <c r="A140" s="1" t="str">
        <f t="shared" si="3"/>
        <v>2015-03-11</v>
      </c>
      <c r="B140" s="1" t="str">
        <f>"2230"</f>
        <v>2230</v>
      </c>
      <c r="C140" s="1" t="s">
        <v>85</v>
      </c>
      <c r="E140" s="1" t="s">
        <v>16</v>
      </c>
      <c r="G140" s="2" t="s">
        <v>188</v>
      </c>
      <c r="I140" s="1" t="s">
        <v>13</v>
      </c>
      <c r="J140" s="1" t="s">
        <v>189</v>
      </c>
    </row>
    <row r="141" spans="1:10" ht="45">
      <c r="A141" s="1" t="str">
        <f t="shared" si="3"/>
        <v>2015-03-11</v>
      </c>
      <c r="B141" s="1" t="str">
        <f>"2235"</f>
        <v>2235</v>
      </c>
      <c r="C141" s="1" t="s">
        <v>190</v>
      </c>
      <c r="D141" s="1" t="s">
        <v>192</v>
      </c>
      <c r="E141" s="1" t="s">
        <v>16</v>
      </c>
      <c r="G141" s="2" t="s">
        <v>191</v>
      </c>
      <c r="I141" s="1" t="s">
        <v>13</v>
      </c>
      <c r="J141" s="1" t="s">
        <v>78</v>
      </c>
    </row>
    <row r="142" spans="1:10" ht="60">
      <c r="A142" s="1" t="str">
        <f t="shared" si="3"/>
        <v>2015-03-11</v>
      </c>
      <c r="B142" s="1" t="str">
        <f>"2240"</f>
        <v>2240</v>
      </c>
      <c r="C142" s="1" t="s">
        <v>85</v>
      </c>
      <c r="E142" s="1" t="s">
        <v>10</v>
      </c>
      <c r="G142" s="2" t="s">
        <v>193</v>
      </c>
      <c r="I142" s="1" t="s">
        <v>13</v>
      </c>
      <c r="J142" s="1" t="s">
        <v>189</v>
      </c>
    </row>
    <row r="143" spans="1:10" ht="45">
      <c r="A143" s="1" t="str">
        <f t="shared" si="3"/>
        <v>2015-03-11</v>
      </c>
      <c r="B143" s="1" t="str">
        <f>"2245"</f>
        <v>2245</v>
      </c>
      <c r="C143" s="1" t="s">
        <v>79</v>
      </c>
      <c r="D143" s="1" t="s">
        <v>81</v>
      </c>
      <c r="E143" s="1" t="s">
        <v>10</v>
      </c>
      <c r="G143" s="2" t="s">
        <v>80</v>
      </c>
      <c r="I143" s="1" t="s">
        <v>13</v>
      </c>
      <c r="J143" s="1" t="s">
        <v>82</v>
      </c>
    </row>
    <row r="144" spans="1:10" ht="45">
      <c r="A144" s="1" t="str">
        <f t="shared" si="3"/>
        <v>2015-03-11</v>
      </c>
      <c r="B144" s="1" t="str">
        <f>"2250"</f>
        <v>2250</v>
      </c>
      <c r="C144" s="1" t="s">
        <v>85</v>
      </c>
      <c r="E144" s="1" t="s">
        <v>16</v>
      </c>
      <c r="G144" s="2" t="s">
        <v>194</v>
      </c>
      <c r="I144" s="1" t="s">
        <v>13</v>
      </c>
      <c r="J144" s="1" t="s">
        <v>189</v>
      </c>
    </row>
    <row r="145" spans="1:10" ht="45">
      <c r="A145" s="1" t="str">
        <f t="shared" si="3"/>
        <v>2015-03-11</v>
      </c>
      <c r="B145" s="1" t="str">
        <f>"2255"</f>
        <v>2255</v>
      </c>
      <c r="C145" s="1" t="s">
        <v>79</v>
      </c>
      <c r="D145" s="1" t="s">
        <v>196</v>
      </c>
      <c r="E145" s="1" t="s">
        <v>10</v>
      </c>
      <c r="G145" s="2" t="s">
        <v>195</v>
      </c>
      <c r="I145" s="1" t="s">
        <v>13</v>
      </c>
      <c r="J145" s="1" t="s">
        <v>82</v>
      </c>
    </row>
    <row r="146" spans="1:10" ht="60">
      <c r="A146" s="1" t="str">
        <f t="shared" si="3"/>
        <v>2015-03-11</v>
      </c>
      <c r="B146" s="1" t="str">
        <f>"2300"</f>
        <v>2300</v>
      </c>
      <c r="C146" s="1" t="s">
        <v>122</v>
      </c>
      <c r="E146" s="1" t="s">
        <v>44</v>
      </c>
      <c r="G146" s="2" t="s">
        <v>45</v>
      </c>
      <c r="H146" s="1">
        <v>2015</v>
      </c>
      <c r="I146" s="1" t="s">
        <v>13</v>
      </c>
      <c r="J146" s="1" t="s">
        <v>32</v>
      </c>
    </row>
    <row r="147" spans="1:10" ht="60">
      <c r="A147" s="1" t="str">
        <f t="shared" si="3"/>
        <v>2015-03-11</v>
      </c>
      <c r="B147" s="1" t="str">
        <f>"2330"</f>
        <v>2330</v>
      </c>
      <c r="C147" s="1" t="s">
        <v>173</v>
      </c>
      <c r="D147" s="1" t="s">
        <v>175</v>
      </c>
      <c r="E147" s="1" t="s">
        <v>16</v>
      </c>
      <c r="G147" s="2" t="s">
        <v>174</v>
      </c>
      <c r="I147" s="1" t="s">
        <v>12</v>
      </c>
      <c r="J147" s="1" t="s">
        <v>72</v>
      </c>
    </row>
    <row r="148" spans="1:10" ht="45">
      <c r="A148" s="1" t="str">
        <f t="shared" si="3"/>
        <v>2015-03-11</v>
      </c>
      <c r="B148" s="1" t="str">
        <f>"2345"</f>
        <v>2345</v>
      </c>
      <c r="C148" s="1" t="s">
        <v>173</v>
      </c>
      <c r="D148" s="1" t="s">
        <v>177</v>
      </c>
      <c r="E148" s="1" t="s">
        <v>16</v>
      </c>
      <c r="G148" s="2" t="s">
        <v>176</v>
      </c>
      <c r="I148" s="1" t="s">
        <v>12</v>
      </c>
      <c r="J148" s="1" t="s">
        <v>126</v>
      </c>
    </row>
    <row r="149" spans="1:10" ht="45">
      <c r="A149" s="1" t="str">
        <f aca="true" t="shared" si="4" ref="A149:A184">"2015-03-12"</f>
        <v>2015-03-12</v>
      </c>
      <c r="B149" s="1" t="str">
        <f>"0000"</f>
        <v>0000</v>
      </c>
      <c r="C149" s="1" t="s">
        <v>9</v>
      </c>
      <c r="E149" s="1" t="s">
        <v>10</v>
      </c>
      <c r="G149" s="2" t="s">
        <v>11</v>
      </c>
      <c r="H149" s="1">
        <v>2012</v>
      </c>
      <c r="I149" s="1" t="s">
        <v>13</v>
      </c>
      <c r="J149" s="1" t="s">
        <v>92</v>
      </c>
    </row>
    <row r="150" spans="1:10" ht="60">
      <c r="A150" s="1" t="str">
        <f t="shared" si="4"/>
        <v>2015-03-12</v>
      </c>
      <c r="B150" s="1" t="str">
        <f>"0600"</f>
        <v>0600</v>
      </c>
      <c r="C150" s="1" t="s">
        <v>15</v>
      </c>
      <c r="D150" s="1" t="s">
        <v>198</v>
      </c>
      <c r="E150" s="1" t="s">
        <v>16</v>
      </c>
      <c r="G150" s="2" t="s">
        <v>17</v>
      </c>
      <c r="H150" s="1">
        <v>2005</v>
      </c>
      <c r="I150" s="1" t="s">
        <v>19</v>
      </c>
      <c r="J150" s="1" t="s">
        <v>20</v>
      </c>
    </row>
    <row r="151" spans="1:10" ht="45">
      <c r="A151" s="1" t="str">
        <f t="shared" si="4"/>
        <v>2015-03-12</v>
      </c>
      <c r="B151" s="1" t="str">
        <f>"0630"</f>
        <v>0630</v>
      </c>
      <c r="C151" s="1" t="s">
        <v>27</v>
      </c>
      <c r="E151" s="1" t="s">
        <v>16</v>
      </c>
      <c r="G151" s="2" t="s">
        <v>28</v>
      </c>
      <c r="H151" s="1">
        <v>2010</v>
      </c>
      <c r="I151" s="1" t="s">
        <v>19</v>
      </c>
      <c r="J151" s="1" t="s">
        <v>29</v>
      </c>
    </row>
    <row r="152" spans="1:10" ht="45">
      <c r="A152" s="1" t="str">
        <f t="shared" si="4"/>
        <v>2015-03-12</v>
      </c>
      <c r="B152" s="1" t="str">
        <f>"0700"</f>
        <v>0700</v>
      </c>
      <c r="C152" s="1" t="s">
        <v>25</v>
      </c>
      <c r="E152" s="1" t="s">
        <v>16</v>
      </c>
      <c r="G152" s="2" t="s">
        <v>26</v>
      </c>
      <c r="I152" s="1" t="s">
        <v>12</v>
      </c>
      <c r="J152" s="1" t="s">
        <v>35</v>
      </c>
    </row>
    <row r="153" spans="1:10" ht="45">
      <c r="A153" s="1" t="str">
        <f t="shared" si="4"/>
        <v>2015-03-12</v>
      </c>
      <c r="B153" s="1" t="str">
        <f>"0730"</f>
        <v>0730</v>
      </c>
      <c r="C153" s="1" t="s">
        <v>104</v>
      </c>
      <c r="D153" s="1" t="s">
        <v>199</v>
      </c>
      <c r="E153" s="1" t="s">
        <v>10</v>
      </c>
      <c r="G153" s="2" t="s">
        <v>105</v>
      </c>
      <c r="H153" s="1">
        <v>1982</v>
      </c>
      <c r="I153" s="1" t="s">
        <v>107</v>
      </c>
      <c r="J153" s="1" t="s">
        <v>49</v>
      </c>
    </row>
    <row r="154" spans="1:10" ht="45">
      <c r="A154" s="1" t="str">
        <f t="shared" si="4"/>
        <v>2015-03-12</v>
      </c>
      <c r="B154" s="1" t="str">
        <f>"0800"</f>
        <v>0800</v>
      </c>
      <c r="C154" s="1" t="s">
        <v>30</v>
      </c>
      <c r="E154" s="1" t="s">
        <v>16</v>
      </c>
      <c r="G154" s="2" t="s">
        <v>200</v>
      </c>
      <c r="I154" s="1" t="s">
        <v>13</v>
      </c>
      <c r="J154" s="1" t="s">
        <v>24</v>
      </c>
    </row>
    <row r="155" spans="1:10" ht="30">
      <c r="A155" s="1" t="str">
        <f t="shared" si="4"/>
        <v>2015-03-12</v>
      </c>
      <c r="B155" s="1" t="str">
        <f>"0830"</f>
        <v>0830</v>
      </c>
      <c r="C155" s="1" t="s">
        <v>21</v>
      </c>
      <c r="D155" s="1" t="s">
        <v>202</v>
      </c>
      <c r="E155" s="1" t="s">
        <v>16</v>
      </c>
      <c r="G155" s="2" t="s">
        <v>201</v>
      </c>
      <c r="H155" s="1">
        <v>2009</v>
      </c>
      <c r="I155" s="1" t="s">
        <v>13</v>
      </c>
      <c r="J155" s="1" t="s">
        <v>24</v>
      </c>
    </row>
    <row r="156" spans="1:10" ht="45">
      <c r="A156" s="1" t="str">
        <f t="shared" si="4"/>
        <v>2015-03-12</v>
      </c>
      <c r="B156" s="1" t="str">
        <f>"0900"</f>
        <v>0900</v>
      </c>
      <c r="C156" s="1" t="s">
        <v>33</v>
      </c>
      <c r="E156" s="1" t="s">
        <v>16</v>
      </c>
      <c r="G156" s="2" t="s">
        <v>34</v>
      </c>
      <c r="H156" s="1">
        <v>2011</v>
      </c>
      <c r="I156" s="1" t="s">
        <v>13</v>
      </c>
      <c r="J156" s="1" t="s">
        <v>35</v>
      </c>
    </row>
    <row r="157" spans="1:10" ht="30">
      <c r="A157" s="1" t="str">
        <f t="shared" si="4"/>
        <v>2015-03-12</v>
      </c>
      <c r="B157" s="1" t="str">
        <f>"0930"</f>
        <v>0930</v>
      </c>
      <c r="C157" s="1" t="s">
        <v>36</v>
      </c>
      <c r="D157" s="1" t="s">
        <v>204</v>
      </c>
      <c r="E157" s="1" t="s">
        <v>16</v>
      </c>
      <c r="G157" s="2" t="s">
        <v>203</v>
      </c>
      <c r="H157" s="1">
        <v>2012</v>
      </c>
      <c r="I157" s="1" t="s">
        <v>13</v>
      </c>
      <c r="J157" s="1" t="s">
        <v>20</v>
      </c>
    </row>
    <row r="158" spans="1:10" ht="45">
      <c r="A158" s="1" t="str">
        <f t="shared" si="4"/>
        <v>2015-03-12</v>
      </c>
      <c r="B158" s="1" t="str">
        <f>"1000"</f>
        <v>1000</v>
      </c>
      <c r="C158" s="1" t="s">
        <v>129</v>
      </c>
      <c r="E158" s="1" t="s">
        <v>16</v>
      </c>
      <c r="G158" s="2" t="s">
        <v>130</v>
      </c>
      <c r="I158" s="1" t="s">
        <v>62</v>
      </c>
      <c r="J158" s="1" t="s">
        <v>32</v>
      </c>
    </row>
    <row r="159" spans="1:10" ht="60">
      <c r="A159" s="1" t="str">
        <f t="shared" si="4"/>
        <v>2015-03-12</v>
      </c>
      <c r="B159" s="1" t="str">
        <f>"1030"</f>
        <v>1030</v>
      </c>
      <c r="C159" s="1" t="s">
        <v>173</v>
      </c>
      <c r="D159" s="1" t="s">
        <v>175</v>
      </c>
      <c r="E159" s="1" t="s">
        <v>16</v>
      </c>
      <c r="G159" s="2" t="s">
        <v>174</v>
      </c>
      <c r="I159" s="1" t="s">
        <v>12</v>
      </c>
      <c r="J159" s="1" t="s">
        <v>72</v>
      </c>
    </row>
    <row r="160" spans="1:10" ht="45">
      <c r="A160" s="1" t="str">
        <f t="shared" si="4"/>
        <v>2015-03-12</v>
      </c>
      <c r="B160" s="1" t="str">
        <f>"1045"</f>
        <v>1045</v>
      </c>
      <c r="C160" s="1" t="s">
        <v>173</v>
      </c>
      <c r="D160" s="1" t="s">
        <v>177</v>
      </c>
      <c r="E160" s="1" t="s">
        <v>16</v>
      </c>
      <c r="G160" s="2" t="s">
        <v>176</v>
      </c>
      <c r="I160" s="1" t="s">
        <v>12</v>
      </c>
      <c r="J160" s="1" t="s">
        <v>126</v>
      </c>
    </row>
    <row r="161" spans="1:10" ht="60">
      <c r="A161" s="1" t="str">
        <f t="shared" si="4"/>
        <v>2015-03-12</v>
      </c>
      <c r="B161" s="1" t="str">
        <f>"1100"</f>
        <v>1100</v>
      </c>
      <c r="C161" s="1" t="s">
        <v>205</v>
      </c>
      <c r="E161" s="1" t="s">
        <v>10</v>
      </c>
      <c r="G161" s="2" t="s">
        <v>206</v>
      </c>
      <c r="H161" s="1">
        <v>2013</v>
      </c>
      <c r="I161" s="1" t="s">
        <v>13</v>
      </c>
      <c r="J161" s="1" t="s">
        <v>207</v>
      </c>
    </row>
    <row r="162" spans="1:10" ht="60">
      <c r="A162" s="1" t="str">
        <f t="shared" si="4"/>
        <v>2015-03-12</v>
      </c>
      <c r="B162" s="1" t="str">
        <f>"1200"</f>
        <v>1200</v>
      </c>
      <c r="C162" s="1" t="s">
        <v>208</v>
      </c>
      <c r="E162" s="1" t="s">
        <v>10</v>
      </c>
      <c r="G162" s="2" t="s">
        <v>209</v>
      </c>
      <c r="I162" s="1" t="s">
        <v>13</v>
      </c>
      <c r="J162" s="1" t="s">
        <v>210</v>
      </c>
    </row>
    <row r="163" spans="1:10" ht="45">
      <c r="A163" s="1" t="str">
        <f t="shared" si="4"/>
        <v>2015-03-12</v>
      </c>
      <c r="B163" s="1" t="str">
        <f>"1230"</f>
        <v>1230</v>
      </c>
      <c r="C163" s="1" t="s">
        <v>178</v>
      </c>
      <c r="D163" s="1" t="s">
        <v>180</v>
      </c>
      <c r="E163" s="1" t="s">
        <v>16</v>
      </c>
      <c r="G163" s="2" t="s">
        <v>179</v>
      </c>
      <c r="I163" s="1" t="s">
        <v>13</v>
      </c>
      <c r="J163" s="1" t="s">
        <v>32</v>
      </c>
    </row>
    <row r="164" spans="1:10" ht="45">
      <c r="A164" s="1" t="str">
        <f t="shared" si="4"/>
        <v>2015-03-12</v>
      </c>
      <c r="B164" s="1" t="str">
        <f>"1300"</f>
        <v>1300</v>
      </c>
      <c r="C164" s="1" t="s">
        <v>181</v>
      </c>
      <c r="E164" s="1" t="s">
        <v>16</v>
      </c>
      <c r="G164" s="2" t="s">
        <v>182</v>
      </c>
      <c r="I164" s="1" t="s">
        <v>13</v>
      </c>
      <c r="J164" s="1" t="s">
        <v>183</v>
      </c>
    </row>
    <row r="165" spans="1:10" ht="30">
      <c r="A165" s="1" t="str">
        <f t="shared" si="4"/>
        <v>2015-03-12</v>
      </c>
      <c r="B165" s="1" t="str">
        <f>"1400"</f>
        <v>1400</v>
      </c>
      <c r="C165" s="1" t="s">
        <v>211</v>
      </c>
      <c r="E165" s="1" t="s">
        <v>16</v>
      </c>
      <c r="G165" s="2" t="s">
        <v>212</v>
      </c>
      <c r="I165" s="1" t="s">
        <v>13</v>
      </c>
      <c r="J165" s="1" t="s">
        <v>24</v>
      </c>
    </row>
    <row r="166" spans="1:10" ht="45">
      <c r="A166" s="1" t="str">
        <f t="shared" si="4"/>
        <v>2015-03-12</v>
      </c>
      <c r="B166" s="1" t="str">
        <f>"1430"</f>
        <v>1430</v>
      </c>
      <c r="C166" s="1" t="s">
        <v>30</v>
      </c>
      <c r="E166" s="1" t="s">
        <v>16</v>
      </c>
      <c r="G166" s="2" t="s">
        <v>200</v>
      </c>
      <c r="I166" s="1" t="s">
        <v>13</v>
      </c>
      <c r="J166" s="1" t="s">
        <v>24</v>
      </c>
    </row>
    <row r="167" spans="1:10" ht="45">
      <c r="A167" s="1" t="str">
        <f t="shared" si="4"/>
        <v>2015-03-12</v>
      </c>
      <c r="B167" s="1" t="str">
        <f>"1500"</f>
        <v>1500</v>
      </c>
      <c r="C167" s="1" t="s">
        <v>27</v>
      </c>
      <c r="E167" s="1" t="s">
        <v>16</v>
      </c>
      <c r="G167" s="2" t="s">
        <v>28</v>
      </c>
      <c r="H167" s="1">
        <v>2010</v>
      </c>
      <c r="I167" s="1" t="s">
        <v>19</v>
      </c>
      <c r="J167" s="1" t="s">
        <v>29</v>
      </c>
    </row>
    <row r="168" spans="1:10" ht="30">
      <c r="A168" s="1" t="str">
        <f t="shared" si="4"/>
        <v>2015-03-12</v>
      </c>
      <c r="B168" s="1" t="str">
        <f>"1530"</f>
        <v>1530</v>
      </c>
      <c r="C168" s="1" t="s">
        <v>36</v>
      </c>
      <c r="D168" s="1" t="s">
        <v>204</v>
      </c>
      <c r="E168" s="1" t="s">
        <v>16</v>
      </c>
      <c r="G168" s="2" t="s">
        <v>203</v>
      </c>
      <c r="H168" s="1">
        <v>2012</v>
      </c>
      <c r="I168" s="1" t="s">
        <v>13</v>
      </c>
      <c r="J168" s="1" t="s">
        <v>20</v>
      </c>
    </row>
    <row r="169" spans="1:10" ht="45">
      <c r="A169" s="1" t="str">
        <f t="shared" si="4"/>
        <v>2015-03-12</v>
      </c>
      <c r="B169" s="1" t="str">
        <f>"1600"</f>
        <v>1600</v>
      </c>
      <c r="C169" s="1" t="s">
        <v>33</v>
      </c>
      <c r="E169" s="1" t="s">
        <v>16</v>
      </c>
      <c r="G169" s="2" t="s">
        <v>34</v>
      </c>
      <c r="H169" s="1">
        <v>2011</v>
      </c>
      <c r="I169" s="1" t="s">
        <v>13</v>
      </c>
      <c r="J169" s="1" t="s">
        <v>35</v>
      </c>
    </row>
    <row r="170" spans="1:10" ht="45">
      <c r="A170" s="1" t="str">
        <f t="shared" si="4"/>
        <v>2015-03-12</v>
      </c>
      <c r="B170" s="1" t="str">
        <f>"1630"</f>
        <v>1630</v>
      </c>
      <c r="C170" s="1" t="s">
        <v>25</v>
      </c>
      <c r="E170" s="1" t="s">
        <v>16</v>
      </c>
      <c r="G170" s="2" t="s">
        <v>26</v>
      </c>
      <c r="I170" s="1" t="s">
        <v>12</v>
      </c>
      <c r="J170" s="1" t="s">
        <v>35</v>
      </c>
    </row>
    <row r="171" spans="1:10" ht="45">
      <c r="A171" s="1" t="str">
        <f t="shared" si="4"/>
        <v>2015-03-12</v>
      </c>
      <c r="B171" s="1" t="str">
        <f>"1700"</f>
        <v>1700</v>
      </c>
      <c r="C171" s="1" t="s">
        <v>104</v>
      </c>
      <c r="D171" s="1" t="s">
        <v>199</v>
      </c>
      <c r="E171" s="1" t="s">
        <v>10</v>
      </c>
      <c r="G171" s="2" t="s">
        <v>105</v>
      </c>
      <c r="H171" s="1">
        <v>1982</v>
      </c>
      <c r="I171" s="1" t="s">
        <v>107</v>
      </c>
      <c r="J171" s="1" t="s">
        <v>49</v>
      </c>
    </row>
    <row r="172" spans="1:10" ht="60">
      <c r="A172" s="1" t="str">
        <f t="shared" si="4"/>
        <v>2015-03-12</v>
      </c>
      <c r="B172" s="1" t="str">
        <f>"1730"</f>
        <v>1730</v>
      </c>
      <c r="C172" s="1" t="s">
        <v>122</v>
      </c>
      <c r="E172" s="1" t="s">
        <v>44</v>
      </c>
      <c r="G172" s="2" t="s">
        <v>45</v>
      </c>
      <c r="H172" s="1">
        <v>2015</v>
      </c>
      <c r="I172" s="1" t="s">
        <v>13</v>
      </c>
      <c r="J172" s="1" t="s">
        <v>32</v>
      </c>
    </row>
    <row r="173" spans="1:10" ht="60">
      <c r="A173" s="1" t="str">
        <f t="shared" si="4"/>
        <v>2015-03-12</v>
      </c>
      <c r="B173" s="1" t="str">
        <f>"1800"</f>
        <v>1800</v>
      </c>
      <c r="C173" s="1" t="s">
        <v>213</v>
      </c>
      <c r="D173" s="1" t="s">
        <v>215</v>
      </c>
      <c r="E173" s="1" t="s">
        <v>16</v>
      </c>
      <c r="G173" s="2" t="s">
        <v>214</v>
      </c>
      <c r="I173" s="1" t="s">
        <v>12</v>
      </c>
      <c r="J173" s="1" t="s">
        <v>72</v>
      </c>
    </row>
    <row r="174" spans="1:10" ht="45">
      <c r="A174" s="1" t="str">
        <f t="shared" si="4"/>
        <v>2015-03-12</v>
      </c>
      <c r="B174" s="1" t="str">
        <f>"1815"</f>
        <v>1815</v>
      </c>
      <c r="C174" s="1" t="s">
        <v>213</v>
      </c>
      <c r="D174" s="1" t="s">
        <v>217</v>
      </c>
      <c r="E174" s="1" t="s">
        <v>16</v>
      </c>
      <c r="G174" s="2" t="s">
        <v>216</v>
      </c>
      <c r="I174" s="1" t="s">
        <v>12</v>
      </c>
      <c r="J174" s="1" t="s">
        <v>72</v>
      </c>
    </row>
    <row r="175" spans="1:10" ht="45">
      <c r="A175" s="1" t="str">
        <f t="shared" si="4"/>
        <v>2015-03-12</v>
      </c>
      <c r="B175" s="1" t="str">
        <f>"1830"</f>
        <v>1830</v>
      </c>
      <c r="C175" s="1" t="s">
        <v>129</v>
      </c>
      <c r="E175" s="1" t="s">
        <v>10</v>
      </c>
      <c r="F175" s="1" t="s">
        <v>158</v>
      </c>
      <c r="G175" s="2" t="s">
        <v>130</v>
      </c>
      <c r="I175" s="1" t="s">
        <v>62</v>
      </c>
      <c r="J175" s="1" t="s">
        <v>24</v>
      </c>
    </row>
    <row r="176" spans="1:10" ht="60">
      <c r="A176" s="1" t="str">
        <f t="shared" si="4"/>
        <v>2015-03-12</v>
      </c>
      <c r="B176" s="1" t="str">
        <f>"1900"</f>
        <v>1900</v>
      </c>
      <c r="C176" s="1" t="s">
        <v>122</v>
      </c>
      <c r="E176" s="1" t="s">
        <v>44</v>
      </c>
      <c r="G176" s="2" t="s">
        <v>45</v>
      </c>
      <c r="H176" s="1">
        <v>2015</v>
      </c>
      <c r="I176" s="1" t="s">
        <v>13</v>
      </c>
      <c r="J176" s="1" t="s">
        <v>32</v>
      </c>
    </row>
    <row r="177" spans="1:10" ht="45">
      <c r="A177" s="1" t="str">
        <f t="shared" si="4"/>
        <v>2015-03-12</v>
      </c>
      <c r="B177" s="1" t="str">
        <f>"1930"</f>
        <v>1930</v>
      </c>
      <c r="C177" s="1" t="s">
        <v>218</v>
      </c>
      <c r="E177" s="1" t="s">
        <v>10</v>
      </c>
      <c r="F177" s="1" t="s">
        <v>219</v>
      </c>
      <c r="G177" s="2" t="s">
        <v>220</v>
      </c>
      <c r="H177" s="1">
        <v>1989</v>
      </c>
      <c r="I177" s="1" t="s">
        <v>13</v>
      </c>
      <c r="J177" s="1" t="s">
        <v>65</v>
      </c>
    </row>
    <row r="178" spans="1:10" ht="60">
      <c r="A178" s="1" t="str">
        <f t="shared" si="4"/>
        <v>2015-03-12</v>
      </c>
      <c r="B178" s="1" t="str">
        <f>"2030"</f>
        <v>2030</v>
      </c>
      <c r="C178" s="1" t="s">
        <v>221</v>
      </c>
      <c r="E178" s="1" t="s">
        <v>16</v>
      </c>
      <c r="G178" s="2" t="s">
        <v>222</v>
      </c>
      <c r="H178" s="1">
        <v>2013</v>
      </c>
      <c r="I178" s="1" t="s">
        <v>13</v>
      </c>
      <c r="J178" s="1" t="s">
        <v>223</v>
      </c>
    </row>
    <row r="179" spans="1:10" ht="45">
      <c r="A179" s="1" t="str">
        <f t="shared" si="4"/>
        <v>2015-03-12</v>
      </c>
      <c r="B179" s="1" t="str">
        <f>"2045"</f>
        <v>2045</v>
      </c>
      <c r="C179" s="1" t="s">
        <v>118</v>
      </c>
      <c r="E179" s="1" t="s">
        <v>16</v>
      </c>
      <c r="G179" s="2" t="s">
        <v>119</v>
      </c>
      <c r="H179" s="1">
        <v>2012</v>
      </c>
      <c r="I179" s="1" t="s">
        <v>13</v>
      </c>
      <c r="J179" s="1" t="s">
        <v>120</v>
      </c>
    </row>
    <row r="180" spans="1:10" ht="30">
      <c r="A180" s="1" t="str">
        <f t="shared" si="4"/>
        <v>2015-03-12</v>
      </c>
      <c r="B180" s="1" t="str">
        <f>"2100"</f>
        <v>2100</v>
      </c>
      <c r="C180" s="1" t="s">
        <v>224</v>
      </c>
      <c r="D180" s="1" t="s">
        <v>12</v>
      </c>
      <c r="E180" s="1" t="s">
        <v>94</v>
      </c>
      <c r="F180" s="1" t="s">
        <v>225</v>
      </c>
      <c r="G180" s="2" t="s">
        <v>226</v>
      </c>
      <c r="H180" s="1">
        <v>1998</v>
      </c>
      <c r="I180" s="1" t="s">
        <v>13</v>
      </c>
      <c r="J180" s="1" t="s">
        <v>227</v>
      </c>
    </row>
    <row r="181" spans="1:10" ht="45">
      <c r="A181" s="1" t="str">
        <f t="shared" si="4"/>
        <v>2015-03-12</v>
      </c>
      <c r="B181" s="1" t="str">
        <f>"2230"</f>
        <v>2230</v>
      </c>
      <c r="C181" s="1" t="s">
        <v>228</v>
      </c>
      <c r="D181" s="1" t="s">
        <v>231</v>
      </c>
      <c r="E181" s="1" t="s">
        <v>94</v>
      </c>
      <c r="F181" s="1" t="s">
        <v>229</v>
      </c>
      <c r="G181" s="2" t="s">
        <v>230</v>
      </c>
      <c r="I181" s="1" t="s">
        <v>12</v>
      </c>
      <c r="J181" s="1" t="s">
        <v>24</v>
      </c>
    </row>
    <row r="182" spans="1:10" ht="60">
      <c r="A182" s="1" t="str">
        <f t="shared" si="4"/>
        <v>2015-03-12</v>
      </c>
      <c r="B182" s="1" t="str">
        <f>"2300"</f>
        <v>2300</v>
      </c>
      <c r="C182" s="1" t="s">
        <v>122</v>
      </c>
      <c r="E182" s="1" t="s">
        <v>44</v>
      </c>
      <c r="G182" s="2" t="s">
        <v>45</v>
      </c>
      <c r="H182" s="1">
        <v>2015</v>
      </c>
      <c r="I182" s="1" t="s">
        <v>13</v>
      </c>
      <c r="J182" s="1" t="s">
        <v>32</v>
      </c>
    </row>
    <row r="183" spans="1:10" ht="60">
      <c r="A183" s="1" t="str">
        <f t="shared" si="4"/>
        <v>2015-03-12</v>
      </c>
      <c r="B183" s="1" t="str">
        <f>"2330"</f>
        <v>2330</v>
      </c>
      <c r="C183" s="1" t="s">
        <v>213</v>
      </c>
      <c r="D183" s="1" t="s">
        <v>215</v>
      </c>
      <c r="E183" s="1" t="s">
        <v>16</v>
      </c>
      <c r="G183" s="2" t="s">
        <v>214</v>
      </c>
      <c r="I183" s="1" t="s">
        <v>12</v>
      </c>
      <c r="J183" s="1" t="s">
        <v>72</v>
      </c>
    </row>
    <row r="184" spans="1:10" ht="45">
      <c r="A184" s="1" t="str">
        <f t="shared" si="4"/>
        <v>2015-03-12</v>
      </c>
      <c r="B184" s="1" t="str">
        <f>"2345"</f>
        <v>2345</v>
      </c>
      <c r="C184" s="1" t="s">
        <v>213</v>
      </c>
      <c r="D184" s="1" t="s">
        <v>217</v>
      </c>
      <c r="E184" s="1" t="s">
        <v>16</v>
      </c>
      <c r="G184" s="2" t="s">
        <v>216</v>
      </c>
      <c r="I184" s="1" t="s">
        <v>12</v>
      </c>
      <c r="J184" s="1" t="s">
        <v>72</v>
      </c>
    </row>
    <row r="185" spans="1:10" ht="45">
      <c r="A185" s="1" t="str">
        <f aca="true" t="shared" si="5" ref="A185:A221">"2015-03-13"</f>
        <v>2015-03-13</v>
      </c>
      <c r="B185" s="1" t="str">
        <f>"0000"</f>
        <v>0000</v>
      </c>
      <c r="C185" s="1" t="s">
        <v>9</v>
      </c>
      <c r="E185" s="1" t="s">
        <v>10</v>
      </c>
      <c r="G185" s="2" t="s">
        <v>11</v>
      </c>
      <c r="H185" s="1">
        <v>2012</v>
      </c>
      <c r="I185" s="1" t="s">
        <v>13</v>
      </c>
      <c r="J185" s="1" t="s">
        <v>92</v>
      </c>
    </row>
    <row r="186" spans="1:10" ht="60">
      <c r="A186" s="1" t="str">
        <f t="shared" si="5"/>
        <v>2015-03-13</v>
      </c>
      <c r="B186" s="1" t="str">
        <f>"0600"</f>
        <v>0600</v>
      </c>
      <c r="C186" s="1" t="s">
        <v>15</v>
      </c>
      <c r="D186" s="1" t="s">
        <v>232</v>
      </c>
      <c r="E186" s="1" t="s">
        <v>16</v>
      </c>
      <c r="G186" s="2" t="s">
        <v>17</v>
      </c>
      <c r="H186" s="1">
        <v>2005</v>
      </c>
      <c r="I186" s="1" t="s">
        <v>19</v>
      </c>
      <c r="J186" s="1" t="s">
        <v>20</v>
      </c>
    </row>
    <row r="187" spans="1:10" ht="45">
      <c r="A187" s="1" t="str">
        <f t="shared" si="5"/>
        <v>2015-03-13</v>
      </c>
      <c r="B187" s="1" t="str">
        <f>"0630"</f>
        <v>0630</v>
      </c>
      <c r="C187" s="1" t="s">
        <v>27</v>
      </c>
      <c r="E187" s="1" t="s">
        <v>16</v>
      </c>
      <c r="G187" s="2" t="s">
        <v>28</v>
      </c>
      <c r="H187" s="1">
        <v>2010</v>
      </c>
      <c r="I187" s="1" t="s">
        <v>19</v>
      </c>
      <c r="J187" s="1" t="s">
        <v>29</v>
      </c>
    </row>
    <row r="188" spans="1:10" ht="45">
      <c r="A188" s="1" t="str">
        <f t="shared" si="5"/>
        <v>2015-03-13</v>
      </c>
      <c r="B188" s="1" t="str">
        <f>"0700"</f>
        <v>0700</v>
      </c>
      <c r="C188" s="1" t="s">
        <v>25</v>
      </c>
      <c r="E188" s="1" t="s">
        <v>16</v>
      </c>
      <c r="G188" s="2" t="s">
        <v>26</v>
      </c>
      <c r="I188" s="1" t="s">
        <v>12</v>
      </c>
      <c r="J188" s="1" t="s">
        <v>35</v>
      </c>
    </row>
    <row r="189" spans="1:10" ht="45">
      <c r="A189" s="1" t="str">
        <f t="shared" si="5"/>
        <v>2015-03-13</v>
      </c>
      <c r="B189" s="1" t="str">
        <f>"0730"</f>
        <v>0730</v>
      </c>
      <c r="C189" s="1" t="s">
        <v>104</v>
      </c>
      <c r="D189" s="1" t="s">
        <v>233</v>
      </c>
      <c r="E189" s="1" t="s">
        <v>10</v>
      </c>
      <c r="G189" s="2" t="s">
        <v>105</v>
      </c>
      <c r="H189" s="1">
        <v>1982</v>
      </c>
      <c r="I189" s="1" t="s">
        <v>107</v>
      </c>
      <c r="J189" s="1" t="s">
        <v>49</v>
      </c>
    </row>
    <row r="190" spans="1:10" ht="60">
      <c r="A190" s="1" t="str">
        <f t="shared" si="5"/>
        <v>2015-03-13</v>
      </c>
      <c r="B190" s="1" t="str">
        <f>"0800"</f>
        <v>0800</v>
      </c>
      <c r="C190" s="1" t="s">
        <v>30</v>
      </c>
      <c r="E190" s="1" t="s">
        <v>16</v>
      </c>
      <c r="G190" s="2" t="s">
        <v>234</v>
      </c>
      <c r="I190" s="1" t="s">
        <v>13</v>
      </c>
      <c r="J190" s="1" t="s">
        <v>24</v>
      </c>
    </row>
    <row r="191" spans="1:10" ht="45">
      <c r="A191" s="1" t="str">
        <f t="shared" si="5"/>
        <v>2015-03-13</v>
      </c>
      <c r="B191" s="1" t="str">
        <f>"0830"</f>
        <v>0830</v>
      </c>
      <c r="C191" s="1" t="s">
        <v>21</v>
      </c>
      <c r="D191" s="1" t="s">
        <v>236</v>
      </c>
      <c r="E191" s="1" t="s">
        <v>16</v>
      </c>
      <c r="G191" s="2" t="s">
        <v>235</v>
      </c>
      <c r="H191" s="1">
        <v>2009</v>
      </c>
      <c r="I191" s="1" t="s">
        <v>13</v>
      </c>
      <c r="J191" s="1" t="s">
        <v>24</v>
      </c>
    </row>
    <row r="192" spans="1:10" ht="45">
      <c r="A192" s="1" t="str">
        <f t="shared" si="5"/>
        <v>2015-03-13</v>
      </c>
      <c r="B192" s="1" t="str">
        <f>"0900"</f>
        <v>0900</v>
      </c>
      <c r="C192" s="1" t="s">
        <v>33</v>
      </c>
      <c r="E192" s="1" t="s">
        <v>16</v>
      </c>
      <c r="G192" s="2" t="s">
        <v>34</v>
      </c>
      <c r="H192" s="1">
        <v>2011</v>
      </c>
      <c r="I192" s="1" t="s">
        <v>13</v>
      </c>
      <c r="J192" s="1" t="s">
        <v>35</v>
      </c>
    </row>
    <row r="193" spans="1:10" ht="45">
      <c r="A193" s="1" t="str">
        <f t="shared" si="5"/>
        <v>2015-03-13</v>
      </c>
      <c r="B193" s="1" t="str">
        <f>"0930"</f>
        <v>0930</v>
      </c>
      <c r="C193" s="1" t="s">
        <v>36</v>
      </c>
      <c r="D193" s="1" t="s">
        <v>238</v>
      </c>
      <c r="E193" s="1" t="s">
        <v>16</v>
      </c>
      <c r="G193" s="2" t="s">
        <v>237</v>
      </c>
      <c r="H193" s="1">
        <v>2012</v>
      </c>
      <c r="I193" s="1" t="s">
        <v>13</v>
      </c>
      <c r="J193" s="1" t="s">
        <v>20</v>
      </c>
    </row>
    <row r="194" spans="1:10" ht="45">
      <c r="A194" s="1" t="str">
        <f t="shared" si="5"/>
        <v>2015-03-13</v>
      </c>
      <c r="B194" s="1" t="str">
        <f>"1000"</f>
        <v>1000</v>
      </c>
      <c r="C194" s="1" t="s">
        <v>129</v>
      </c>
      <c r="E194" s="1" t="s">
        <v>10</v>
      </c>
      <c r="F194" s="1" t="s">
        <v>158</v>
      </c>
      <c r="G194" s="2" t="s">
        <v>130</v>
      </c>
      <c r="I194" s="1" t="s">
        <v>62</v>
      </c>
      <c r="J194" s="1" t="s">
        <v>24</v>
      </c>
    </row>
    <row r="195" spans="1:10" ht="60">
      <c r="A195" s="1" t="str">
        <f t="shared" si="5"/>
        <v>2015-03-13</v>
      </c>
      <c r="B195" s="1" t="str">
        <f>"1030"</f>
        <v>1030</v>
      </c>
      <c r="C195" s="1" t="s">
        <v>213</v>
      </c>
      <c r="D195" s="1" t="s">
        <v>215</v>
      </c>
      <c r="E195" s="1" t="s">
        <v>16</v>
      </c>
      <c r="G195" s="2" t="s">
        <v>214</v>
      </c>
      <c r="I195" s="1" t="s">
        <v>12</v>
      </c>
      <c r="J195" s="1" t="s">
        <v>72</v>
      </c>
    </row>
    <row r="196" spans="1:10" ht="45">
      <c r="A196" s="1" t="str">
        <f t="shared" si="5"/>
        <v>2015-03-13</v>
      </c>
      <c r="B196" s="1" t="str">
        <f>"1045"</f>
        <v>1045</v>
      </c>
      <c r="C196" s="1" t="s">
        <v>213</v>
      </c>
      <c r="D196" s="1" t="s">
        <v>217</v>
      </c>
      <c r="E196" s="1" t="s">
        <v>16</v>
      </c>
      <c r="G196" s="2" t="s">
        <v>216</v>
      </c>
      <c r="I196" s="1" t="s">
        <v>12</v>
      </c>
      <c r="J196" s="1" t="s">
        <v>72</v>
      </c>
    </row>
    <row r="197" spans="1:10" ht="45">
      <c r="A197" s="1" t="str">
        <f t="shared" si="5"/>
        <v>2015-03-13</v>
      </c>
      <c r="B197" s="1" t="str">
        <f>"1100"</f>
        <v>1100</v>
      </c>
      <c r="C197" s="1" t="s">
        <v>218</v>
      </c>
      <c r="E197" s="1" t="s">
        <v>10</v>
      </c>
      <c r="F197" s="1" t="s">
        <v>219</v>
      </c>
      <c r="G197" s="2" t="s">
        <v>220</v>
      </c>
      <c r="H197" s="1">
        <v>1989</v>
      </c>
      <c r="I197" s="1" t="s">
        <v>13</v>
      </c>
      <c r="J197" s="1" t="s">
        <v>65</v>
      </c>
    </row>
    <row r="198" spans="1:10" ht="30">
      <c r="A198" s="1" t="str">
        <f t="shared" si="5"/>
        <v>2015-03-13</v>
      </c>
      <c r="B198" s="1" t="str">
        <f>"1200"</f>
        <v>1200</v>
      </c>
      <c r="C198" s="1" t="s">
        <v>224</v>
      </c>
      <c r="E198" s="1" t="s">
        <v>94</v>
      </c>
      <c r="F198" s="1" t="s">
        <v>225</v>
      </c>
      <c r="G198" s="2" t="s">
        <v>226</v>
      </c>
      <c r="H198" s="1">
        <v>1998</v>
      </c>
      <c r="I198" s="1" t="s">
        <v>13</v>
      </c>
      <c r="J198" s="1" t="s">
        <v>227</v>
      </c>
    </row>
    <row r="199" spans="1:10" ht="30">
      <c r="A199" s="1" t="str">
        <f t="shared" si="5"/>
        <v>2015-03-13</v>
      </c>
      <c r="B199" s="1" t="str">
        <f>"1330"</f>
        <v>1330</v>
      </c>
      <c r="C199" s="1" t="s">
        <v>211</v>
      </c>
      <c r="E199" s="1" t="s">
        <v>16</v>
      </c>
      <c r="G199" s="2" t="s">
        <v>212</v>
      </c>
      <c r="I199" s="1" t="s">
        <v>13</v>
      </c>
      <c r="J199" s="1" t="s">
        <v>24</v>
      </c>
    </row>
    <row r="200" spans="1:10" ht="60">
      <c r="A200" s="1" t="str">
        <f t="shared" si="5"/>
        <v>2015-03-13</v>
      </c>
      <c r="B200" s="1" t="str">
        <f>"1400"</f>
        <v>1400</v>
      </c>
      <c r="C200" s="1" t="s">
        <v>221</v>
      </c>
      <c r="E200" s="1" t="s">
        <v>16</v>
      </c>
      <c r="G200" s="2" t="s">
        <v>222</v>
      </c>
      <c r="H200" s="1">
        <v>2013</v>
      </c>
      <c r="I200" s="1" t="s">
        <v>13</v>
      </c>
      <c r="J200" s="1" t="s">
        <v>223</v>
      </c>
    </row>
    <row r="201" spans="1:10" ht="45">
      <c r="A201" s="1" t="str">
        <f t="shared" si="5"/>
        <v>2015-03-13</v>
      </c>
      <c r="B201" s="1" t="str">
        <f>"1415"</f>
        <v>1415</v>
      </c>
      <c r="C201" s="1" t="s">
        <v>118</v>
      </c>
      <c r="E201" s="1" t="s">
        <v>16</v>
      </c>
      <c r="G201" s="2" t="s">
        <v>119</v>
      </c>
      <c r="H201" s="1">
        <v>2012</v>
      </c>
      <c r="I201" s="1" t="s">
        <v>13</v>
      </c>
      <c r="J201" s="1" t="s">
        <v>120</v>
      </c>
    </row>
    <row r="202" spans="1:10" ht="60">
      <c r="A202" s="1" t="str">
        <f t="shared" si="5"/>
        <v>2015-03-13</v>
      </c>
      <c r="B202" s="1" t="str">
        <f>"1430"</f>
        <v>1430</v>
      </c>
      <c r="C202" s="1" t="s">
        <v>30</v>
      </c>
      <c r="E202" s="1" t="s">
        <v>16</v>
      </c>
      <c r="G202" s="2" t="s">
        <v>234</v>
      </c>
      <c r="I202" s="1" t="s">
        <v>13</v>
      </c>
      <c r="J202" s="1" t="s">
        <v>24</v>
      </c>
    </row>
    <row r="203" spans="1:10" ht="45">
      <c r="A203" s="1" t="str">
        <f t="shared" si="5"/>
        <v>2015-03-13</v>
      </c>
      <c r="B203" s="1" t="str">
        <f>"1500"</f>
        <v>1500</v>
      </c>
      <c r="C203" s="1" t="s">
        <v>27</v>
      </c>
      <c r="E203" s="1" t="s">
        <v>16</v>
      </c>
      <c r="G203" s="2" t="s">
        <v>28</v>
      </c>
      <c r="H203" s="1">
        <v>2010</v>
      </c>
      <c r="I203" s="1" t="s">
        <v>19</v>
      </c>
      <c r="J203" s="1" t="s">
        <v>29</v>
      </c>
    </row>
    <row r="204" spans="1:10" ht="45">
      <c r="A204" s="1" t="str">
        <f t="shared" si="5"/>
        <v>2015-03-13</v>
      </c>
      <c r="B204" s="1" t="str">
        <f>"1530"</f>
        <v>1530</v>
      </c>
      <c r="C204" s="1" t="s">
        <v>36</v>
      </c>
      <c r="D204" s="1" t="s">
        <v>238</v>
      </c>
      <c r="E204" s="1" t="s">
        <v>16</v>
      </c>
      <c r="G204" s="2" t="s">
        <v>237</v>
      </c>
      <c r="H204" s="1">
        <v>2012</v>
      </c>
      <c r="I204" s="1" t="s">
        <v>13</v>
      </c>
      <c r="J204" s="1" t="s">
        <v>20</v>
      </c>
    </row>
    <row r="205" spans="1:10" ht="45">
      <c r="A205" s="1" t="str">
        <f t="shared" si="5"/>
        <v>2015-03-13</v>
      </c>
      <c r="B205" s="1" t="str">
        <f>"1600"</f>
        <v>1600</v>
      </c>
      <c r="C205" s="1" t="s">
        <v>33</v>
      </c>
      <c r="E205" s="1" t="s">
        <v>16</v>
      </c>
      <c r="G205" s="2" t="s">
        <v>34</v>
      </c>
      <c r="H205" s="1">
        <v>2011</v>
      </c>
      <c r="I205" s="1" t="s">
        <v>13</v>
      </c>
      <c r="J205" s="1" t="s">
        <v>35</v>
      </c>
    </row>
    <row r="206" spans="1:10" ht="45">
      <c r="A206" s="1" t="str">
        <f t="shared" si="5"/>
        <v>2015-03-13</v>
      </c>
      <c r="B206" s="1" t="str">
        <f>"1630"</f>
        <v>1630</v>
      </c>
      <c r="C206" s="1" t="s">
        <v>25</v>
      </c>
      <c r="E206" s="1" t="s">
        <v>16</v>
      </c>
      <c r="G206" s="2" t="s">
        <v>26</v>
      </c>
      <c r="I206" s="1" t="s">
        <v>12</v>
      </c>
      <c r="J206" s="1" t="s">
        <v>35</v>
      </c>
    </row>
    <row r="207" spans="1:10" ht="45">
      <c r="A207" s="1" t="str">
        <f t="shared" si="5"/>
        <v>2015-03-13</v>
      </c>
      <c r="B207" s="1" t="str">
        <f>"1700"</f>
        <v>1700</v>
      </c>
      <c r="C207" s="1" t="s">
        <v>104</v>
      </c>
      <c r="D207" s="1" t="s">
        <v>233</v>
      </c>
      <c r="E207" s="1" t="s">
        <v>10</v>
      </c>
      <c r="G207" s="2" t="s">
        <v>105</v>
      </c>
      <c r="H207" s="1">
        <v>1982</v>
      </c>
      <c r="I207" s="1" t="s">
        <v>107</v>
      </c>
      <c r="J207" s="1" t="s">
        <v>49</v>
      </c>
    </row>
    <row r="208" spans="1:10" ht="60">
      <c r="A208" s="1" t="str">
        <f t="shared" si="5"/>
        <v>2015-03-13</v>
      </c>
      <c r="B208" s="1" t="str">
        <f>"1730"</f>
        <v>1730</v>
      </c>
      <c r="C208" s="1" t="s">
        <v>122</v>
      </c>
      <c r="E208" s="1" t="s">
        <v>44</v>
      </c>
      <c r="G208" s="2" t="s">
        <v>45</v>
      </c>
      <c r="H208" s="1">
        <v>2015</v>
      </c>
      <c r="I208" s="1" t="s">
        <v>13</v>
      </c>
      <c r="J208" s="1" t="s">
        <v>32</v>
      </c>
    </row>
    <row r="209" spans="1:10" ht="60">
      <c r="A209" s="1" t="str">
        <f t="shared" si="5"/>
        <v>2015-03-13</v>
      </c>
      <c r="B209" s="1" t="str">
        <f>"1800"</f>
        <v>1800</v>
      </c>
      <c r="C209" s="1" t="s">
        <v>239</v>
      </c>
      <c r="E209" s="1" t="s">
        <v>10</v>
      </c>
      <c r="G209" s="2" t="s">
        <v>240</v>
      </c>
      <c r="I209" s="1" t="s">
        <v>12</v>
      </c>
      <c r="J209" s="1" t="s">
        <v>241</v>
      </c>
    </row>
    <row r="210" spans="1:10" ht="45">
      <c r="A210" s="1" t="str">
        <f t="shared" si="5"/>
        <v>2015-03-13</v>
      </c>
      <c r="B210" s="1" t="str">
        <f>"1830"</f>
        <v>1830</v>
      </c>
      <c r="C210" s="1" t="s">
        <v>129</v>
      </c>
      <c r="E210" s="1" t="s">
        <v>10</v>
      </c>
      <c r="F210" s="1" t="s">
        <v>47</v>
      </c>
      <c r="G210" s="2" t="s">
        <v>130</v>
      </c>
      <c r="I210" s="1" t="s">
        <v>62</v>
      </c>
      <c r="J210" s="1" t="s">
        <v>32</v>
      </c>
    </row>
    <row r="211" spans="1:10" ht="60">
      <c r="A211" s="1" t="str">
        <f t="shared" si="5"/>
        <v>2015-03-13</v>
      </c>
      <c r="B211" s="1" t="str">
        <f>"1900"</f>
        <v>1900</v>
      </c>
      <c r="C211" s="1" t="s">
        <v>122</v>
      </c>
      <c r="E211" s="1" t="s">
        <v>44</v>
      </c>
      <c r="G211" s="2" t="s">
        <v>45</v>
      </c>
      <c r="H211" s="1">
        <v>2015</v>
      </c>
      <c r="I211" s="1" t="s">
        <v>13</v>
      </c>
      <c r="J211" s="1" t="s">
        <v>32</v>
      </c>
    </row>
    <row r="212" spans="1:10" ht="45">
      <c r="A212" s="1" t="str">
        <f t="shared" si="5"/>
        <v>2015-03-13</v>
      </c>
      <c r="B212" s="1" t="str">
        <f>"1930"</f>
        <v>1930</v>
      </c>
      <c r="C212" s="1" t="s">
        <v>242</v>
      </c>
      <c r="D212" s="1" t="s">
        <v>244</v>
      </c>
      <c r="E212" s="1" t="s">
        <v>10</v>
      </c>
      <c r="G212" s="2" t="s">
        <v>243</v>
      </c>
      <c r="H212" s="1">
        <v>2013</v>
      </c>
      <c r="I212" s="1" t="s">
        <v>13</v>
      </c>
      <c r="J212" s="1" t="s">
        <v>197</v>
      </c>
    </row>
    <row r="213" spans="1:10" ht="13.5" customHeight="1">
      <c r="A213" s="1" t="str">
        <f t="shared" si="5"/>
        <v>2015-03-13</v>
      </c>
      <c r="B213" s="1" t="str">
        <f>"2030"</f>
        <v>2030</v>
      </c>
      <c r="C213" s="1" t="s">
        <v>312</v>
      </c>
      <c r="D213" s="1" t="s">
        <v>246</v>
      </c>
      <c r="E213" s="1" t="s">
        <v>10</v>
      </c>
      <c r="G213" s="2" t="s">
        <v>245</v>
      </c>
      <c r="I213" s="1" t="s">
        <v>13</v>
      </c>
      <c r="J213" s="1" t="s">
        <v>24</v>
      </c>
    </row>
    <row r="214" spans="1:10" ht="60">
      <c r="A214" s="1" t="str">
        <f t="shared" si="5"/>
        <v>2015-03-13</v>
      </c>
      <c r="B214" s="1" t="str">
        <f>"2100"</f>
        <v>2100</v>
      </c>
      <c r="C214" s="1" t="s">
        <v>314</v>
      </c>
      <c r="E214" s="1" t="s">
        <v>157</v>
      </c>
      <c r="F214" s="1" t="s">
        <v>247</v>
      </c>
      <c r="G214" s="2" t="s">
        <v>248</v>
      </c>
      <c r="I214" s="1" t="s">
        <v>12</v>
      </c>
      <c r="J214" s="1" t="s">
        <v>99</v>
      </c>
    </row>
    <row r="215" spans="1:10" ht="45">
      <c r="A215" s="1" t="str">
        <f t="shared" si="5"/>
        <v>2015-03-13</v>
      </c>
      <c r="B215" s="1" t="str">
        <f>"2200"</f>
        <v>2200</v>
      </c>
      <c r="C215" s="1" t="s">
        <v>249</v>
      </c>
      <c r="E215" s="1" t="s">
        <v>94</v>
      </c>
      <c r="F215" s="1" t="s">
        <v>250</v>
      </c>
      <c r="G215" s="2" t="s">
        <v>251</v>
      </c>
      <c r="H215" s="1">
        <v>2007</v>
      </c>
      <c r="I215" s="1" t="s">
        <v>13</v>
      </c>
      <c r="J215" s="1" t="s">
        <v>49</v>
      </c>
    </row>
    <row r="216" spans="1:10" ht="45">
      <c r="A216" s="1" t="str">
        <f t="shared" si="5"/>
        <v>2015-03-13</v>
      </c>
      <c r="B216" s="1" t="str">
        <f>"2230"</f>
        <v>2230</v>
      </c>
      <c r="C216" s="1" t="s">
        <v>118</v>
      </c>
      <c r="E216" s="1" t="s">
        <v>16</v>
      </c>
      <c r="G216" s="2" t="s">
        <v>119</v>
      </c>
      <c r="H216" s="1">
        <v>2012</v>
      </c>
      <c r="I216" s="1" t="s">
        <v>13</v>
      </c>
      <c r="J216" s="1" t="s">
        <v>120</v>
      </c>
    </row>
    <row r="217" spans="1:10" ht="60">
      <c r="A217" s="1" t="str">
        <f t="shared" si="5"/>
        <v>2015-03-13</v>
      </c>
      <c r="B217" s="1" t="str">
        <f>"2245"</f>
        <v>2245</v>
      </c>
      <c r="C217" s="1" t="s">
        <v>79</v>
      </c>
      <c r="D217" s="1" t="s">
        <v>88</v>
      </c>
      <c r="E217" s="1" t="s">
        <v>10</v>
      </c>
      <c r="G217" s="2" t="s">
        <v>87</v>
      </c>
      <c r="I217" s="1" t="s">
        <v>13</v>
      </c>
      <c r="J217" s="1" t="s">
        <v>82</v>
      </c>
    </row>
    <row r="218" spans="1:10" ht="45">
      <c r="A218" s="1" t="str">
        <f t="shared" si="5"/>
        <v>2015-03-13</v>
      </c>
      <c r="B218" s="1" t="str">
        <f>"2250"</f>
        <v>2250</v>
      </c>
      <c r="C218" s="1" t="s">
        <v>85</v>
      </c>
      <c r="E218" s="1" t="s">
        <v>16</v>
      </c>
      <c r="G218" s="2" t="s">
        <v>188</v>
      </c>
      <c r="I218" s="1" t="s">
        <v>13</v>
      </c>
      <c r="J218" s="1" t="s">
        <v>189</v>
      </c>
    </row>
    <row r="219" spans="1:10" ht="15">
      <c r="A219" s="1" t="str">
        <f t="shared" si="5"/>
        <v>2015-03-13</v>
      </c>
      <c r="B219" s="1" t="str">
        <f>"2255"</f>
        <v>2255</v>
      </c>
      <c r="C219" s="1" t="s">
        <v>252</v>
      </c>
      <c r="E219" s="1" t="s">
        <v>16</v>
      </c>
      <c r="G219" s="2" t="s">
        <v>253</v>
      </c>
      <c r="H219" s="1">
        <v>2013</v>
      </c>
      <c r="I219" s="1" t="s">
        <v>13</v>
      </c>
      <c r="J219" s="1" t="s">
        <v>82</v>
      </c>
    </row>
    <row r="220" spans="1:10" ht="60">
      <c r="A220" s="1" t="str">
        <f t="shared" si="5"/>
        <v>2015-03-13</v>
      </c>
      <c r="B220" s="1" t="str">
        <f>"2300"</f>
        <v>2300</v>
      </c>
      <c r="C220" s="1" t="s">
        <v>122</v>
      </c>
      <c r="E220" s="1" t="s">
        <v>44</v>
      </c>
      <c r="G220" s="2" t="s">
        <v>45</v>
      </c>
      <c r="H220" s="1">
        <v>2015</v>
      </c>
      <c r="I220" s="1" t="s">
        <v>13</v>
      </c>
      <c r="J220" s="1" t="s">
        <v>32</v>
      </c>
    </row>
    <row r="221" spans="1:10" ht="60">
      <c r="A221" s="1" t="str">
        <f t="shared" si="5"/>
        <v>2015-03-13</v>
      </c>
      <c r="B221" s="1" t="str">
        <f>"2330"</f>
        <v>2330</v>
      </c>
      <c r="C221" s="1" t="s">
        <v>239</v>
      </c>
      <c r="E221" s="1" t="s">
        <v>10</v>
      </c>
      <c r="G221" s="2" t="s">
        <v>240</v>
      </c>
      <c r="I221" s="1" t="s">
        <v>12</v>
      </c>
      <c r="J221" s="1" t="s">
        <v>241</v>
      </c>
    </row>
    <row r="222" spans="1:10" ht="30">
      <c r="A222" s="1" t="str">
        <f aca="true" t="shared" si="6" ref="A222:A263">"2015-03-14"</f>
        <v>2015-03-14</v>
      </c>
      <c r="B222" s="1" t="str">
        <f>"0000"</f>
        <v>0000</v>
      </c>
      <c r="C222" s="1" t="s">
        <v>53</v>
      </c>
      <c r="E222" s="1" t="s">
        <v>44</v>
      </c>
      <c r="G222" s="2" t="s">
        <v>54</v>
      </c>
      <c r="I222" s="1" t="s">
        <v>13</v>
      </c>
      <c r="J222" s="1" t="s">
        <v>55</v>
      </c>
    </row>
    <row r="223" spans="1:10" ht="30">
      <c r="A223" s="1" t="str">
        <f t="shared" si="6"/>
        <v>2015-03-14</v>
      </c>
      <c r="B223" s="1" t="str">
        <f>"0100"</f>
        <v>0100</v>
      </c>
      <c r="C223" s="1" t="s">
        <v>311</v>
      </c>
      <c r="E223" s="1" t="s">
        <v>44</v>
      </c>
      <c r="G223" s="2" t="s">
        <v>56</v>
      </c>
      <c r="I223" s="1" t="s">
        <v>12</v>
      </c>
      <c r="J223" s="1" t="s">
        <v>57</v>
      </c>
    </row>
    <row r="224" spans="1:10" ht="45">
      <c r="A224" s="1" t="str">
        <f t="shared" si="6"/>
        <v>2015-03-14</v>
      </c>
      <c r="B224" s="1" t="str">
        <f>"0200"</f>
        <v>0200</v>
      </c>
      <c r="C224" s="1" t="s">
        <v>242</v>
      </c>
      <c r="D224" s="1" t="s">
        <v>254</v>
      </c>
      <c r="E224" s="1" t="s">
        <v>16</v>
      </c>
      <c r="G224" s="2" t="s">
        <v>243</v>
      </c>
      <c r="H224" s="1">
        <v>2013</v>
      </c>
      <c r="I224" s="1" t="s">
        <v>13</v>
      </c>
      <c r="J224" s="1" t="s">
        <v>197</v>
      </c>
    </row>
    <row r="225" spans="1:10" ht="45">
      <c r="A225" s="1" t="str">
        <f t="shared" si="6"/>
        <v>2015-03-14</v>
      </c>
      <c r="B225" s="1" t="str">
        <f>"0300"</f>
        <v>0300</v>
      </c>
      <c r="C225" s="1" t="s">
        <v>255</v>
      </c>
      <c r="E225" s="1" t="s">
        <v>44</v>
      </c>
      <c r="G225" s="2" t="s">
        <v>256</v>
      </c>
      <c r="H225" s="1">
        <v>2009</v>
      </c>
      <c r="I225" s="1" t="s">
        <v>13</v>
      </c>
      <c r="J225" s="1" t="s">
        <v>257</v>
      </c>
    </row>
    <row r="226" spans="1:10" ht="15">
      <c r="A226" s="1" t="str">
        <f t="shared" si="6"/>
        <v>2015-03-14</v>
      </c>
      <c r="B226" s="1" t="str">
        <f>"0400"</f>
        <v>0400</v>
      </c>
      <c r="C226" s="1" t="s">
        <v>258</v>
      </c>
      <c r="D226" s="1" t="s">
        <v>260</v>
      </c>
      <c r="E226" s="1" t="s">
        <v>44</v>
      </c>
      <c r="G226" s="2" t="s">
        <v>259</v>
      </c>
      <c r="H226" s="1">
        <v>2011</v>
      </c>
      <c r="I226" s="1" t="s">
        <v>13</v>
      </c>
      <c r="J226" s="1" t="s">
        <v>99</v>
      </c>
    </row>
    <row r="227" spans="1:10" ht="60">
      <c r="A227" s="1" t="str">
        <f t="shared" si="6"/>
        <v>2015-03-14</v>
      </c>
      <c r="B227" s="1" t="str">
        <f>"0500"</f>
        <v>0500</v>
      </c>
      <c r="C227" s="1" t="s">
        <v>58</v>
      </c>
      <c r="G227" s="2" t="s">
        <v>59</v>
      </c>
      <c r="H227" s="1">
        <v>2012</v>
      </c>
      <c r="I227" s="1" t="s">
        <v>13</v>
      </c>
      <c r="J227" s="1" t="s">
        <v>261</v>
      </c>
    </row>
    <row r="228" spans="1:10" ht="60">
      <c r="A228" s="1" t="str">
        <f t="shared" si="6"/>
        <v>2015-03-14</v>
      </c>
      <c r="B228" s="1" t="str">
        <f>"0600"</f>
        <v>0600</v>
      </c>
      <c r="C228" s="1" t="s">
        <v>15</v>
      </c>
      <c r="D228" s="1" t="s">
        <v>262</v>
      </c>
      <c r="E228" s="1" t="s">
        <v>16</v>
      </c>
      <c r="G228" s="2" t="s">
        <v>17</v>
      </c>
      <c r="H228" s="1">
        <v>2005</v>
      </c>
      <c r="I228" s="1" t="s">
        <v>19</v>
      </c>
      <c r="J228" s="1" t="s">
        <v>20</v>
      </c>
    </row>
    <row r="229" spans="1:10" ht="60">
      <c r="A229" s="1" t="str">
        <f t="shared" si="6"/>
        <v>2015-03-14</v>
      </c>
      <c r="B229" s="1" t="str">
        <f>"0630"</f>
        <v>0630</v>
      </c>
      <c r="C229" s="1" t="s">
        <v>21</v>
      </c>
      <c r="D229" s="1" t="s">
        <v>109</v>
      </c>
      <c r="E229" s="1" t="s">
        <v>16</v>
      </c>
      <c r="G229" s="2" t="s">
        <v>108</v>
      </c>
      <c r="H229" s="1">
        <v>2009</v>
      </c>
      <c r="I229" s="1" t="s">
        <v>13</v>
      </c>
      <c r="J229" s="1" t="s">
        <v>24</v>
      </c>
    </row>
    <row r="230" spans="1:10" ht="45">
      <c r="A230" s="1" t="str">
        <f t="shared" si="6"/>
        <v>2015-03-14</v>
      </c>
      <c r="B230" s="1" t="str">
        <f>"0700"</f>
        <v>0700</v>
      </c>
      <c r="C230" s="1" t="s">
        <v>25</v>
      </c>
      <c r="E230" s="1" t="s">
        <v>16</v>
      </c>
      <c r="G230" s="2" t="s">
        <v>26</v>
      </c>
      <c r="I230" s="1" t="s">
        <v>12</v>
      </c>
      <c r="J230" s="1" t="s">
        <v>32</v>
      </c>
    </row>
    <row r="231" spans="1:10" ht="45">
      <c r="A231" s="1" t="str">
        <f t="shared" si="6"/>
        <v>2015-03-14</v>
      </c>
      <c r="B231" s="1" t="str">
        <f>"0730"</f>
        <v>0730</v>
      </c>
      <c r="C231" s="1" t="s">
        <v>27</v>
      </c>
      <c r="E231" s="1" t="s">
        <v>16</v>
      </c>
      <c r="G231" s="2" t="s">
        <v>28</v>
      </c>
      <c r="H231" s="1">
        <v>2010</v>
      </c>
      <c r="I231" s="1" t="s">
        <v>19</v>
      </c>
      <c r="J231" s="1" t="s">
        <v>29</v>
      </c>
    </row>
    <row r="232" spans="1:10" ht="45">
      <c r="A232" s="1" t="str">
        <f t="shared" si="6"/>
        <v>2015-03-14</v>
      </c>
      <c r="B232" s="1" t="str">
        <f>"0800"</f>
        <v>0800</v>
      </c>
      <c r="C232" s="1" t="s">
        <v>30</v>
      </c>
      <c r="E232" s="1" t="s">
        <v>16</v>
      </c>
      <c r="G232" s="2" t="s">
        <v>139</v>
      </c>
      <c r="I232" s="1" t="s">
        <v>13</v>
      </c>
      <c r="J232" s="1" t="s">
        <v>24</v>
      </c>
    </row>
    <row r="233" spans="1:10" ht="45">
      <c r="A233" s="1" t="str">
        <f t="shared" si="6"/>
        <v>2015-03-14</v>
      </c>
      <c r="B233" s="1" t="str">
        <f>"0830"</f>
        <v>0830</v>
      </c>
      <c r="C233" s="1" t="s">
        <v>33</v>
      </c>
      <c r="E233" s="1" t="s">
        <v>16</v>
      </c>
      <c r="G233" s="2" t="s">
        <v>34</v>
      </c>
      <c r="H233" s="1">
        <v>2011</v>
      </c>
      <c r="I233" s="1" t="s">
        <v>13</v>
      </c>
      <c r="J233" s="1" t="s">
        <v>35</v>
      </c>
    </row>
    <row r="234" spans="1:10" ht="30">
      <c r="A234" s="1" t="str">
        <f t="shared" si="6"/>
        <v>2015-03-14</v>
      </c>
      <c r="B234" s="1" t="str">
        <f>"0900"</f>
        <v>0900</v>
      </c>
      <c r="C234" s="1" t="s">
        <v>36</v>
      </c>
      <c r="D234" s="1" t="s">
        <v>111</v>
      </c>
      <c r="E234" s="1" t="s">
        <v>16</v>
      </c>
      <c r="G234" s="2" t="s">
        <v>110</v>
      </c>
      <c r="H234" s="1">
        <v>2012</v>
      </c>
      <c r="I234" s="1" t="s">
        <v>13</v>
      </c>
      <c r="J234" s="1" t="s">
        <v>20</v>
      </c>
    </row>
    <row r="235" spans="1:10" ht="45">
      <c r="A235" s="1" t="str">
        <f t="shared" si="6"/>
        <v>2015-03-14</v>
      </c>
      <c r="B235" s="1" t="str">
        <f>"0930"</f>
        <v>0930</v>
      </c>
      <c r="C235" s="1" t="s">
        <v>25</v>
      </c>
      <c r="E235" s="1" t="s">
        <v>16</v>
      </c>
      <c r="G235" s="2" t="s">
        <v>26</v>
      </c>
      <c r="I235" s="1" t="s">
        <v>13</v>
      </c>
      <c r="J235" s="1" t="s">
        <v>29</v>
      </c>
    </row>
    <row r="236" spans="1:10" ht="60">
      <c r="A236" s="1" t="str">
        <f t="shared" si="6"/>
        <v>2015-03-14</v>
      </c>
      <c r="B236" s="1" t="str">
        <f>"1000"</f>
        <v>1000</v>
      </c>
      <c r="C236" s="1" t="s">
        <v>263</v>
      </c>
      <c r="D236" s="1" t="s">
        <v>265</v>
      </c>
      <c r="E236" s="1" t="s">
        <v>10</v>
      </c>
      <c r="G236" s="2" t="s">
        <v>264</v>
      </c>
      <c r="I236" s="1" t="s">
        <v>13</v>
      </c>
      <c r="J236" s="1" t="s">
        <v>266</v>
      </c>
    </row>
    <row r="237" spans="1:10" ht="45">
      <c r="A237" s="1" t="str">
        <f t="shared" si="6"/>
        <v>2015-03-14</v>
      </c>
      <c r="B237" s="1" t="str">
        <f>"1100"</f>
        <v>1100</v>
      </c>
      <c r="C237" s="1" t="s">
        <v>101</v>
      </c>
      <c r="E237" s="1" t="s">
        <v>10</v>
      </c>
      <c r="G237" s="2" t="s">
        <v>162</v>
      </c>
      <c r="I237" s="1" t="s">
        <v>12</v>
      </c>
      <c r="J237" s="1" t="s">
        <v>98</v>
      </c>
    </row>
    <row r="238" spans="1:10" ht="60">
      <c r="A238" s="1" t="str">
        <f t="shared" si="6"/>
        <v>2015-03-14</v>
      </c>
      <c r="B238" s="1" t="str">
        <f>"1200"</f>
        <v>1200</v>
      </c>
      <c r="C238" s="1" t="s">
        <v>43</v>
      </c>
      <c r="E238" s="1" t="s">
        <v>44</v>
      </c>
      <c r="G238" s="2" t="s">
        <v>45</v>
      </c>
      <c r="H238" s="1">
        <v>2015</v>
      </c>
      <c r="I238" s="1" t="s">
        <v>13</v>
      </c>
      <c r="J238" s="1" t="s">
        <v>32</v>
      </c>
    </row>
    <row r="239" spans="1:10" ht="45">
      <c r="A239" s="1" t="str">
        <f t="shared" si="6"/>
        <v>2015-03-14</v>
      </c>
      <c r="B239" s="1" t="str">
        <f>"1230"</f>
        <v>1230</v>
      </c>
      <c r="C239" s="1" t="s">
        <v>242</v>
      </c>
      <c r="D239" s="1" t="s">
        <v>254</v>
      </c>
      <c r="E239" s="1" t="s">
        <v>16</v>
      </c>
      <c r="G239" s="2" t="s">
        <v>243</v>
      </c>
      <c r="H239" s="1">
        <v>2013</v>
      </c>
      <c r="I239" s="1" t="s">
        <v>13</v>
      </c>
      <c r="J239" s="1" t="s">
        <v>197</v>
      </c>
    </row>
    <row r="240" spans="1:10" ht="16.5" customHeight="1">
      <c r="A240" s="1" t="str">
        <f t="shared" si="6"/>
        <v>2015-03-14</v>
      </c>
      <c r="B240" s="1" t="str">
        <f>"1330"</f>
        <v>1330</v>
      </c>
      <c r="C240" s="1" t="s">
        <v>312</v>
      </c>
      <c r="D240" s="1" t="s">
        <v>246</v>
      </c>
      <c r="E240" s="1" t="s">
        <v>10</v>
      </c>
      <c r="G240" s="2" t="s">
        <v>245</v>
      </c>
      <c r="I240" s="1" t="s">
        <v>13</v>
      </c>
      <c r="J240" s="1" t="s">
        <v>24</v>
      </c>
    </row>
    <row r="241" spans="1:10" ht="45">
      <c r="A241" s="1" t="str">
        <f t="shared" si="6"/>
        <v>2015-03-14</v>
      </c>
      <c r="B241" s="1" t="str">
        <f>"1400"</f>
        <v>1400</v>
      </c>
      <c r="C241" s="1" t="s">
        <v>129</v>
      </c>
      <c r="E241" s="1" t="s">
        <v>10</v>
      </c>
      <c r="F241" s="1" t="s">
        <v>47</v>
      </c>
      <c r="G241" s="2" t="s">
        <v>130</v>
      </c>
      <c r="I241" s="1" t="s">
        <v>62</v>
      </c>
      <c r="J241" s="1" t="s">
        <v>32</v>
      </c>
    </row>
    <row r="242" spans="1:10" ht="45">
      <c r="A242" s="1" t="str">
        <f t="shared" si="6"/>
        <v>2015-03-14</v>
      </c>
      <c r="B242" s="1" t="str">
        <f>"1430"</f>
        <v>1430</v>
      </c>
      <c r="C242" s="1" t="s">
        <v>123</v>
      </c>
      <c r="D242" s="1" t="s">
        <v>268</v>
      </c>
      <c r="E242" s="1" t="s">
        <v>16</v>
      </c>
      <c r="G242" s="2" t="s">
        <v>267</v>
      </c>
      <c r="H242" s="1">
        <v>2013</v>
      </c>
      <c r="I242" s="1" t="s">
        <v>13</v>
      </c>
      <c r="J242" s="1" t="s">
        <v>72</v>
      </c>
    </row>
    <row r="243" spans="1:10" ht="45">
      <c r="A243" s="1" t="str">
        <f t="shared" si="6"/>
        <v>2015-03-14</v>
      </c>
      <c r="B243" s="1" t="str">
        <f>"1445"</f>
        <v>1445</v>
      </c>
      <c r="C243" s="1" t="s">
        <v>123</v>
      </c>
      <c r="D243" s="1" t="s">
        <v>270</v>
      </c>
      <c r="E243" s="1" t="s">
        <v>16</v>
      </c>
      <c r="G243" s="2" t="s">
        <v>269</v>
      </c>
      <c r="H243" s="1">
        <v>2013</v>
      </c>
      <c r="I243" s="1" t="s">
        <v>13</v>
      </c>
      <c r="J243" s="1" t="s">
        <v>72</v>
      </c>
    </row>
    <row r="244" spans="1:10" ht="45">
      <c r="A244" s="1" t="str">
        <f t="shared" si="6"/>
        <v>2015-03-14</v>
      </c>
      <c r="B244" s="1" t="str">
        <f>"1500"</f>
        <v>1500</v>
      </c>
      <c r="C244" s="1" t="s">
        <v>144</v>
      </c>
      <c r="D244" s="1" t="s">
        <v>272</v>
      </c>
      <c r="E244" s="1" t="s">
        <v>16</v>
      </c>
      <c r="G244" s="2" t="s">
        <v>271</v>
      </c>
      <c r="H244" s="1">
        <v>2013</v>
      </c>
      <c r="I244" s="1" t="s">
        <v>13</v>
      </c>
      <c r="J244" s="1" t="s">
        <v>72</v>
      </c>
    </row>
    <row r="245" spans="1:10" ht="60">
      <c r="A245" s="1" t="str">
        <f t="shared" si="6"/>
        <v>2015-03-14</v>
      </c>
      <c r="B245" s="1" t="str">
        <f>"1515"</f>
        <v>1515</v>
      </c>
      <c r="C245" s="1" t="s">
        <v>144</v>
      </c>
      <c r="D245" s="1" t="s">
        <v>274</v>
      </c>
      <c r="E245" s="1" t="s">
        <v>16</v>
      </c>
      <c r="G245" s="2" t="s">
        <v>273</v>
      </c>
      <c r="H245" s="1">
        <v>2013</v>
      </c>
      <c r="I245" s="1" t="s">
        <v>13</v>
      </c>
      <c r="J245" s="1" t="s">
        <v>72</v>
      </c>
    </row>
    <row r="246" spans="1:10" ht="45">
      <c r="A246" s="1" t="str">
        <f t="shared" si="6"/>
        <v>2015-03-14</v>
      </c>
      <c r="B246" s="1" t="str">
        <f>"1530"</f>
        <v>1530</v>
      </c>
      <c r="C246" s="1" t="s">
        <v>173</v>
      </c>
      <c r="D246" s="1" t="s">
        <v>276</v>
      </c>
      <c r="E246" s="1" t="s">
        <v>16</v>
      </c>
      <c r="F246" s="1" t="s">
        <v>219</v>
      </c>
      <c r="G246" s="2" t="s">
        <v>275</v>
      </c>
      <c r="H246" s="1">
        <v>2013</v>
      </c>
      <c r="I246" s="1" t="s">
        <v>13</v>
      </c>
      <c r="J246" s="1" t="s">
        <v>72</v>
      </c>
    </row>
    <row r="247" spans="1:10" ht="45">
      <c r="A247" s="1" t="str">
        <f t="shared" si="6"/>
        <v>2015-03-14</v>
      </c>
      <c r="B247" s="1" t="str">
        <f>"1545"</f>
        <v>1545</v>
      </c>
      <c r="C247" s="1" t="s">
        <v>173</v>
      </c>
      <c r="D247" s="1" t="s">
        <v>278</v>
      </c>
      <c r="E247" s="1" t="s">
        <v>16</v>
      </c>
      <c r="F247" s="1" t="s">
        <v>219</v>
      </c>
      <c r="G247" s="2" t="s">
        <v>277</v>
      </c>
      <c r="H247" s="1">
        <v>2013</v>
      </c>
      <c r="I247" s="1" t="s">
        <v>13</v>
      </c>
      <c r="J247" s="1" t="s">
        <v>72</v>
      </c>
    </row>
    <row r="248" spans="1:10" ht="45">
      <c r="A248" s="1" t="str">
        <f t="shared" si="6"/>
        <v>2015-03-14</v>
      </c>
      <c r="B248" s="1" t="str">
        <f>"1600"</f>
        <v>1600</v>
      </c>
      <c r="C248" s="1" t="s">
        <v>213</v>
      </c>
      <c r="D248" s="1" t="s">
        <v>280</v>
      </c>
      <c r="E248" s="1" t="s">
        <v>16</v>
      </c>
      <c r="F248" s="1" t="s">
        <v>219</v>
      </c>
      <c r="G248" s="2" t="s">
        <v>279</v>
      </c>
      <c r="H248" s="1">
        <v>2013</v>
      </c>
      <c r="I248" s="1" t="s">
        <v>13</v>
      </c>
      <c r="J248" s="1" t="s">
        <v>72</v>
      </c>
    </row>
    <row r="249" spans="1:10" ht="45">
      <c r="A249" s="1" t="str">
        <f t="shared" si="6"/>
        <v>2015-03-14</v>
      </c>
      <c r="B249" s="1" t="str">
        <f>"1615"</f>
        <v>1615</v>
      </c>
      <c r="C249" s="1" t="s">
        <v>213</v>
      </c>
      <c r="D249" s="1" t="s">
        <v>282</v>
      </c>
      <c r="E249" s="1" t="s">
        <v>16</v>
      </c>
      <c r="F249" s="1" t="s">
        <v>219</v>
      </c>
      <c r="G249" s="2" t="s">
        <v>281</v>
      </c>
      <c r="H249" s="1">
        <v>2013</v>
      </c>
      <c r="I249" s="1" t="s">
        <v>13</v>
      </c>
      <c r="J249" s="1" t="s">
        <v>72</v>
      </c>
    </row>
    <row r="250" spans="1:10" ht="45">
      <c r="A250" s="1" t="str">
        <f t="shared" si="6"/>
        <v>2015-03-14</v>
      </c>
      <c r="B250" s="1" t="str">
        <f>"1630"</f>
        <v>1630</v>
      </c>
      <c r="C250" s="1" t="s">
        <v>283</v>
      </c>
      <c r="D250" s="1" t="s">
        <v>285</v>
      </c>
      <c r="E250" s="1" t="s">
        <v>16</v>
      </c>
      <c r="G250" s="2" t="s">
        <v>284</v>
      </c>
      <c r="H250" s="1">
        <v>2013</v>
      </c>
      <c r="I250" s="1" t="s">
        <v>13</v>
      </c>
      <c r="J250" s="1" t="s">
        <v>72</v>
      </c>
    </row>
    <row r="251" spans="1:10" ht="45">
      <c r="A251" s="1" t="str">
        <f t="shared" si="6"/>
        <v>2015-03-14</v>
      </c>
      <c r="B251" s="1" t="str">
        <f>"1645"</f>
        <v>1645</v>
      </c>
      <c r="C251" s="1" t="s">
        <v>283</v>
      </c>
      <c r="D251" s="1" t="s">
        <v>287</v>
      </c>
      <c r="E251" s="1" t="s">
        <v>16</v>
      </c>
      <c r="G251" s="2" t="s">
        <v>286</v>
      </c>
      <c r="H251" s="1">
        <v>2013</v>
      </c>
      <c r="I251" s="1" t="s">
        <v>13</v>
      </c>
      <c r="J251" s="1" t="s">
        <v>72</v>
      </c>
    </row>
    <row r="252" spans="1:10" ht="30">
      <c r="A252" s="1" t="str">
        <f t="shared" si="6"/>
        <v>2015-03-14</v>
      </c>
      <c r="B252" s="1" t="str">
        <f>"1700"</f>
        <v>1700</v>
      </c>
      <c r="C252" s="1" t="s">
        <v>66</v>
      </c>
      <c r="D252" s="1" t="s">
        <v>289</v>
      </c>
      <c r="E252" s="1" t="s">
        <v>16</v>
      </c>
      <c r="G252" s="2" t="s">
        <v>288</v>
      </c>
      <c r="H252" s="1">
        <v>2013</v>
      </c>
      <c r="I252" s="1" t="s">
        <v>13</v>
      </c>
      <c r="J252" s="1" t="s">
        <v>72</v>
      </c>
    </row>
    <row r="253" spans="1:10" ht="15">
      <c r="A253" s="1" t="str">
        <f t="shared" si="6"/>
        <v>2015-03-14</v>
      </c>
      <c r="B253" s="1" t="str">
        <f>"1715"</f>
        <v>1715</v>
      </c>
      <c r="C253" s="1" t="s">
        <v>66</v>
      </c>
      <c r="D253" s="1" t="s">
        <v>291</v>
      </c>
      <c r="E253" s="1" t="s">
        <v>16</v>
      </c>
      <c r="G253" s="2" t="s">
        <v>290</v>
      </c>
      <c r="H253" s="1">
        <v>2013</v>
      </c>
      <c r="I253" s="1" t="s">
        <v>13</v>
      </c>
      <c r="J253" s="1" t="s">
        <v>126</v>
      </c>
    </row>
    <row r="254" spans="1:10" ht="60">
      <c r="A254" s="1" t="str">
        <f t="shared" si="6"/>
        <v>2015-03-14</v>
      </c>
      <c r="B254" s="1" t="str">
        <f>"1730"</f>
        <v>1730</v>
      </c>
      <c r="C254" s="1" t="s">
        <v>43</v>
      </c>
      <c r="E254" s="1" t="s">
        <v>44</v>
      </c>
      <c r="G254" s="2" t="s">
        <v>45</v>
      </c>
      <c r="H254" s="1">
        <v>2015</v>
      </c>
      <c r="I254" s="1" t="s">
        <v>13</v>
      </c>
      <c r="J254" s="1" t="s">
        <v>32</v>
      </c>
    </row>
    <row r="255" spans="1:10" ht="45">
      <c r="A255" s="1" t="str">
        <f t="shared" si="6"/>
        <v>2015-03-14</v>
      </c>
      <c r="B255" s="1" t="str">
        <f>"1800"</f>
        <v>1800</v>
      </c>
      <c r="C255" s="1" t="s">
        <v>292</v>
      </c>
      <c r="G255" s="2" t="s">
        <v>293</v>
      </c>
      <c r="H255" s="1">
        <v>2015</v>
      </c>
      <c r="I255" s="1" t="s">
        <v>62</v>
      </c>
      <c r="J255" s="1" t="s">
        <v>261</v>
      </c>
    </row>
    <row r="256" spans="1:10" ht="45">
      <c r="A256" s="1" t="str">
        <f t="shared" si="6"/>
        <v>2015-03-14</v>
      </c>
      <c r="B256" s="1" t="str">
        <f>"1900"</f>
        <v>1900</v>
      </c>
      <c r="C256" s="1" t="s">
        <v>283</v>
      </c>
      <c r="D256" s="1" t="s">
        <v>295</v>
      </c>
      <c r="E256" s="1" t="s">
        <v>16</v>
      </c>
      <c r="G256" s="2" t="s">
        <v>294</v>
      </c>
      <c r="I256" s="1" t="s">
        <v>12</v>
      </c>
      <c r="J256" s="1" t="s">
        <v>72</v>
      </c>
    </row>
    <row r="257" spans="1:10" ht="45">
      <c r="A257" s="1" t="str">
        <f t="shared" si="6"/>
        <v>2015-03-14</v>
      </c>
      <c r="B257" s="1" t="str">
        <f>"1915"</f>
        <v>1915</v>
      </c>
      <c r="C257" s="1" t="s">
        <v>283</v>
      </c>
      <c r="D257" s="1" t="s">
        <v>297</v>
      </c>
      <c r="E257" s="1" t="s">
        <v>10</v>
      </c>
      <c r="G257" s="2" t="s">
        <v>296</v>
      </c>
      <c r="I257" s="1" t="s">
        <v>12</v>
      </c>
      <c r="J257" s="1" t="s">
        <v>126</v>
      </c>
    </row>
    <row r="258" spans="1:10" ht="30">
      <c r="A258" s="1" t="str">
        <f t="shared" si="6"/>
        <v>2015-03-14</v>
      </c>
      <c r="B258" s="1" t="str">
        <f>"1930"</f>
        <v>1930</v>
      </c>
      <c r="C258" s="1" t="s">
        <v>298</v>
      </c>
      <c r="D258" s="1" t="s">
        <v>300</v>
      </c>
      <c r="E258" s="1" t="s">
        <v>16</v>
      </c>
      <c r="G258" s="2" t="s">
        <v>299</v>
      </c>
      <c r="H258" s="1">
        <v>2009</v>
      </c>
      <c r="I258" s="1" t="s">
        <v>13</v>
      </c>
      <c r="J258" s="1" t="s">
        <v>100</v>
      </c>
    </row>
    <row r="259" spans="1:10" ht="45">
      <c r="A259" s="1" t="str">
        <f t="shared" si="6"/>
        <v>2015-03-14</v>
      </c>
      <c r="B259" s="1" t="str">
        <f>"2030"</f>
        <v>2030</v>
      </c>
      <c r="C259" s="1" t="s">
        <v>313</v>
      </c>
      <c r="E259" s="1" t="s">
        <v>10</v>
      </c>
      <c r="G259" s="2" t="s">
        <v>301</v>
      </c>
      <c r="I259" s="1" t="s">
        <v>13</v>
      </c>
      <c r="J259" s="1" t="s">
        <v>183</v>
      </c>
    </row>
    <row r="260" spans="1:10" ht="60">
      <c r="A260" s="1" t="str">
        <f t="shared" si="6"/>
        <v>2015-03-14</v>
      </c>
      <c r="B260" s="1" t="str">
        <f>"2130"</f>
        <v>2130</v>
      </c>
      <c r="C260" s="1" t="s">
        <v>302</v>
      </c>
      <c r="D260" s="1" t="s">
        <v>304</v>
      </c>
      <c r="E260" s="1" t="s">
        <v>94</v>
      </c>
      <c r="F260" s="1" t="s">
        <v>250</v>
      </c>
      <c r="G260" s="2" t="s">
        <v>303</v>
      </c>
      <c r="H260" s="1">
        <v>2003</v>
      </c>
      <c r="I260" s="1" t="s">
        <v>91</v>
      </c>
      <c r="J260" s="1" t="s">
        <v>305</v>
      </c>
    </row>
    <row r="261" spans="1:10" ht="45">
      <c r="A261" s="1" t="str">
        <f t="shared" si="6"/>
        <v>2015-03-14</v>
      </c>
      <c r="B261" s="1" t="str">
        <f>"2310"</f>
        <v>2310</v>
      </c>
      <c r="C261" s="1" t="s">
        <v>306</v>
      </c>
      <c r="E261" s="1" t="s">
        <v>10</v>
      </c>
      <c r="G261" s="2" t="s">
        <v>307</v>
      </c>
      <c r="H261" s="1">
        <v>2013</v>
      </c>
      <c r="I261" s="1" t="s">
        <v>13</v>
      </c>
      <c r="J261" s="1" t="s">
        <v>308</v>
      </c>
    </row>
    <row r="262" spans="1:10" ht="45">
      <c r="A262" s="1" t="str">
        <f t="shared" si="6"/>
        <v>2015-03-14</v>
      </c>
      <c r="B262" s="1" t="str">
        <f>"2340"</f>
        <v>2340</v>
      </c>
      <c r="C262" s="1" t="s">
        <v>85</v>
      </c>
      <c r="E262" s="1" t="s">
        <v>16</v>
      </c>
      <c r="G262" s="2" t="s">
        <v>309</v>
      </c>
      <c r="I262" s="1" t="s">
        <v>13</v>
      </c>
      <c r="J262" s="1" t="s">
        <v>189</v>
      </c>
    </row>
    <row r="263" spans="1:10" ht="45">
      <c r="A263" s="1" t="str">
        <f t="shared" si="6"/>
        <v>2015-03-14</v>
      </c>
      <c r="B263" s="1" t="str">
        <f>"2345"</f>
        <v>2345</v>
      </c>
      <c r="C263" s="1" t="s">
        <v>283</v>
      </c>
      <c r="D263" s="1" t="s">
        <v>297</v>
      </c>
      <c r="E263" s="1" t="s">
        <v>10</v>
      </c>
      <c r="G263" s="2" t="s">
        <v>296</v>
      </c>
      <c r="I263" s="1" t="s">
        <v>12</v>
      </c>
      <c r="J263" s="1" t="s">
        <v>126</v>
      </c>
    </row>
    <row r="264" spans="1:10" ht="45">
      <c r="A264" s="1" t="str">
        <f>"2015-03-15"</f>
        <v>2015-03-15</v>
      </c>
      <c r="B264" s="1" t="str">
        <f>"0000"</f>
        <v>0000</v>
      </c>
      <c r="C264" s="1" t="s">
        <v>9</v>
      </c>
      <c r="E264" s="1" t="s">
        <v>10</v>
      </c>
      <c r="G264" s="2" t="s">
        <v>11</v>
      </c>
      <c r="H264" s="1">
        <v>2012</v>
      </c>
      <c r="I264" s="1" t="s">
        <v>13</v>
      </c>
      <c r="J264" s="1" t="s">
        <v>92</v>
      </c>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Jaimi-Leigh Faulkner</dc:creator>
  <cp:keywords/>
  <dc:description/>
  <cp:lastModifiedBy>Jaimi-Leigh Faulkner</cp:lastModifiedBy>
  <dcterms:created xsi:type="dcterms:W3CDTF">2015-02-17T01:45:58Z</dcterms:created>
  <dcterms:modified xsi:type="dcterms:W3CDTF">2015-02-17T01:46:07Z</dcterms:modified>
  <cp:category/>
  <cp:version/>
  <cp:contentType/>
  <cp:contentStatus/>
</cp:coreProperties>
</file>