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27208" sheetId="1" r:id="rId1"/>
  </sheets>
  <definedNames/>
  <calcPr fullCalcOnLoad="1"/>
</workbook>
</file>

<file path=xl/sharedStrings.xml><?xml version="1.0" encoding="utf-8"?>
<sst xmlns="http://schemas.openxmlformats.org/spreadsheetml/2006/main" count="1420" uniqueCount="362">
  <si>
    <t>Date</t>
  </si>
  <si>
    <t>Start Time</t>
  </si>
  <si>
    <t>Title</t>
  </si>
  <si>
    <t>Classification</t>
  </si>
  <si>
    <t>Consumer Advice</t>
  </si>
  <si>
    <t>Digital Epg Synpopsis</t>
  </si>
  <si>
    <t>Episode Title</t>
  </si>
  <si>
    <t>Language</t>
  </si>
  <si>
    <t>Nominal Length</t>
  </si>
  <si>
    <t>Fusion With Casey Donovan</t>
  </si>
  <si>
    <t>PG</t>
  </si>
  <si>
    <t>"Fusion" is a prime time music program designed for audiences in their late teens and young adults with the added advantage of being of interest to music lovers of all ages.</t>
  </si>
  <si>
    <t xml:space="preserve"> </t>
  </si>
  <si>
    <t>53mins</t>
  </si>
  <si>
    <t>Welcome To Wapos Bay</t>
  </si>
  <si>
    <t>G</t>
  </si>
  <si>
    <t>The kids of Wapos Bay love adventure and their playground is a vast area that's been home to their Cree ancestors for millennia. As they explore the world around them, they learn respect &amp; cooperation</t>
  </si>
  <si>
    <t>Something To Remember</t>
  </si>
  <si>
    <t>ENGLISH</t>
  </si>
  <si>
    <t>23mins</t>
  </si>
  <si>
    <t>Waabiny Time</t>
  </si>
  <si>
    <t>Djinang, Look! It's a yongka, a kangaroo. And can you see the wetj, the emu full of feathers</t>
  </si>
  <si>
    <t>Animals And Tracks</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</si>
  <si>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</si>
  <si>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</si>
  <si>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</si>
  <si>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</si>
  <si>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</si>
  <si>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</si>
  <si>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Mugu Kids</t>
  </si>
  <si>
    <t>Look, listen, learn and dance with Mugu Kids host Jub as she explores our feelings. The Witchetty Grubs sing their song, All the Good Things and Kirra Somerville reads her book, Lizard Gang.</t>
  </si>
  <si>
    <t>25mins</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</si>
  <si>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</si>
  <si>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</si>
  <si>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</si>
  <si>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</si>
  <si>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12mins</t>
  </si>
  <si>
    <t>Ofc Champions League 2015</t>
  </si>
  <si>
    <t>Champions League Football. Join the top clubs from Oceania as they battle it out for the OFC Champions League title.</t>
  </si>
  <si>
    <t>106mins</t>
  </si>
  <si>
    <t>NITV News Week In Review</t>
  </si>
  <si>
    <t>NC</t>
  </si>
  <si>
    <t>NITV National News features the rich diversity of contemporary life within Aboriginal and Torres Strait Islander communities, broadening and redefining the news and current affairs landscape.</t>
  </si>
  <si>
    <t>The Long Walk Of Nelson Mandela</t>
  </si>
  <si>
    <t xml:space="preserve">a </t>
  </si>
  <si>
    <t>The story of the man behind the myth, probing Mandela's character, leadership and life's method through intimate recollections with friends, political allies and adversaries. #SBSdoco</t>
  </si>
  <si>
    <t>110mins</t>
  </si>
  <si>
    <t>Mamu</t>
  </si>
  <si>
    <t>Mamu tells the story of a young man who disregards ancient customs, and must face the terrifying consequences. A film about right and wrong, the past and the future, the new and the old.</t>
  </si>
  <si>
    <t>ENGLISH / MARTU WANGKA</t>
  </si>
  <si>
    <t>8mins</t>
  </si>
  <si>
    <t>Murri Carnival 2012: The Documentary</t>
  </si>
  <si>
    <t>Go behind the scenes of the pinnacle of Queensland Aboriginal rugby league, join NITV at the 2012 Murri Rugby League Carnival.</t>
  </si>
  <si>
    <t>28mins</t>
  </si>
  <si>
    <t>44th Annual Koori Knockout</t>
  </si>
  <si>
    <t>Grassroots rugby league at its best at the 44th Annual Koori Knockout from Raymond Terace, NSW.</t>
  </si>
  <si>
    <t>92mins</t>
  </si>
  <si>
    <t>Unearthed</t>
  </si>
  <si>
    <t>A day in the life of Demitrice Doomadgee, a student at the prestigious north Sydney school of Wenona. Demi is the first Indigenous Prefect in the schools 125 year history.</t>
  </si>
  <si>
    <t>Demi Doomadgee</t>
  </si>
  <si>
    <t>Te Kaea</t>
  </si>
  <si>
    <t>When it happens in the Maori world, you'll hear about it on Te Kaea first. This is Maori Television's flagship news program's week in review, featuring local, national and international stories.</t>
  </si>
  <si>
    <t>Awaken</t>
  </si>
  <si>
    <t>Awaken asks what freedom means during a time where Indigenous Australia is facing forced community closures and 500 million dollars of cuts to government services.</t>
  </si>
  <si>
    <t>Freedom Not Frustration</t>
  </si>
  <si>
    <t>57mins</t>
  </si>
  <si>
    <t>Ngurra</t>
  </si>
  <si>
    <t>Aunty Jeannie Churnside revisits childhood days when she goes to camping areas and the tree in the riverbed where she was born at Croydon Station.</t>
  </si>
  <si>
    <t>Jeannie Churnside</t>
  </si>
  <si>
    <t>14mins</t>
  </si>
  <si>
    <t>Joyce Wymarra grew up under the Act of the White Australia Policy on Thursday Island - originally from Badu. Joyce married and moved to Sydney where she had to learn how to navigate the big city.</t>
  </si>
  <si>
    <t>Joyce Wymarra Big City</t>
  </si>
  <si>
    <t>Backyard Shorts Series 2</t>
  </si>
  <si>
    <t>Showcasing short stories from communities around Australia</t>
  </si>
  <si>
    <t>0mins</t>
  </si>
  <si>
    <t>Tangaroa With Pio</t>
  </si>
  <si>
    <t xml:space="preserve">l </t>
  </si>
  <si>
    <t>A fun and informative bilingual fishing programme following Pio on his ocean-oriented escapades around the coastal communities of Aotearoa as well as the Pacific Islands.</t>
  </si>
  <si>
    <t>ENGLISH / MAORI</t>
  </si>
  <si>
    <t xml:space="preserve">Jesse Owens </t>
  </si>
  <si>
    <t>The most famous athlete of his time, 22-year-old Jesse Owen's stunning triumph at the 1936 Olympic Games captivated the world even as it infuriated the Nazis. This is his story. #SBSdoco</t>
  </si>
  <si>
    <t>Jesse Owens</t>
  </si>
  <si>
    <t>52mins</t>
  </si>
  <si>
    <t>Like Water</t>
  </si>
  <si>
    <t>M</t>
  </si>
  <si>
    <t xml:space="preserve">l v </t>
  </si>
  <si>
    <t>In the most brutal and often most misunderstood sport in the world, becoming a champion takes more than just blood, sweat, and tears. Like Water follows middleweight Ultimate Fighter Anderson Silva.</t>
  </si>
  <si>
    <t>ENGLISH / PORTUGUESE</t>
  </si>
  <si>
    <t>72mins</t>
  </si>
  <si>
    <t>The Long Walk: 10 Years</t>
  </si>
  <si>
    <t>A look back at Essendon AFL great Michael Long's 2004 walk from Melbourne to Canberra seeking an audience with Prime Minister John Howard to discuss the plight of Australia's Indigenous peoples.</t>
  </si>
  <si>
    <t>21mins</t>
  </si>
  <si>
    <t>Fusion</t>
  </si>
  <si>
    <t>Join Casey Donovan for tonight's pumping episode of Fusion. We'll play the new clip from Briggs and Gurrumul, The Hunt, Radical Son has a new song out, plus we spotlight Miss Hood and Black Indie.</t>
  </si>
  <si>
    <t>NITV On the Road: Mbantua</t>
  </si>
  <si>
    <t>A weekend of Culture and Music in Central Australia.</t>
  </si>
  <si>
    <t>Bernard Fanning</t>
  </si>
  <si>
    <t>Backyard Shorts</t>
  </si>
  <si>
    <t>In Backyard Shorts NITV showcases stories from communities around Australia.</t>
  </si>
  <si>
    <t>27mins</t>
  </si>
  <si>
    <t>Not Just Cricket</t>
  </si>
  <si>
    <t>For the first time and Indigenous cricket team tours India. It's a journey of discovery as they experience a new culture - where cricket is king.</t>
  </si>
  <si>
    <t>Kriol Kitchen</t>
  </si>
  <si>
    <t>Family Chinese Long Soup: Under the guidance of Lexie Tang Wei, daughters Amy and Carol and granddaughters Lauren and Marli make their famous Chinese Long Soup from scratch.</t>
  </si>
  <si>
    <t>Broome: Carol, Amy &amp; Lexie Tang Wei</t>
  </si>
  <si>
    <t>Mana Mamau</t>
  </si>
  <si>
    <t xml:space="preserve">v </t>
  </si>
  <si>
    <t>Showcasing the current generation of wrestling talent, the Impact Pro Wrestling circuit is overflowing with passionate and vibrant Maori and Pacific Island athletes.</t>
  </si>
  <si>
    <t>55mins</t>
  </si>
  <si>
    <t>54mins</t>
  </si>
  <si>
    <t>Time For Pride, A</t>
  </si>
  <si>
    <t>22mins</t>
  </si>
  <si>
    <t>Waabiny time, playing time is djooradiny, it's fun. It's about keeping walang, keeping healthy. Let's play djenborl football and learn to handball and take on the obstacle course. It's deadly koolangk</t>
  </si>
  <si>
    <t>Playtime</t>
  </si>
  <si>
    <t>Look, listen, learn and dance with Mugu Kids host Jub because she wants all the kids to move their bodies. Aunty Sharon Edgar - Jones teaches her kids some body part words in the Wanarruwa language.</t>
  </si>
  <si>
    <t>Bushwhacked</t>
  </si>
  <si>
    <t>Brandon takes Kayne to the Great Barrier Reef to track down one of the greatest sights in the animals kingdom: baby turtles racing for the sea minutes after they are born.</t>
  </si>
  <si>
    <t>Turtles</t>
  </si>
  <si>
    <t>Deadly Thinking</t>
  </si>
  <si>
    <t>An intimate portrait of a community social wellbeing workshop in remote communities and dealing with mental health issues.</t>
  </si>
  <si>
    <t xml:space="preserve">Our Spirit To C-Gen </t>
  </si>
  <si>
    <t>28 young kids from the Queensland regional town of Beaudesert are about to go on a journey that will change their lives forever.</t>
  </si>
  <si>
    <t>NITV News</t>
  </si>
  <si>
    <t>Samaqan: Water Stories</t>
  </si>
  <si>
    <t>Human connections to water in the indigenous world are a mix of physical and spiritual, often combining pragmatic needs with that which nourishes the soul.</t>
  </si>
  <si>
    <t>Water Stories: The Scene Setter</t>
  </si>
  <si>
    <t>Surviving</t>
  </si>
  <si>
    <t>In 2013 Australia's largest Aboriginal theatre company, Yirra Yaakin, celebrated its 21st birthday. At the helm of Yirra Yaakin is young artistic director, Kyle Morrison.</t>
  </si>
  <si>
    <t>Kyle Morrison</t>
  </si>
  <si>
    <t>15mins</t>
  </si>
  <si>
    <t>Lois Olney, now living in Fremantle, Western Australia, was born in her mother's country at Roebourne, in the Pilbara region of Western Australia. Her father was a Yamat ji man from Meekatharra.</t>
  </si>
  <si>
    <t>Lois Olney</t>
  </si>
  <si>
    <t xml:space="preserve">Tangaroa With Pio </t>
  </si>
  <si>
    <t>Pio is back with fresh new ocean adventures in this fun and bilingual fishing programme exploring the oceans around the coastal communities of Aotearoa</t>
  </si>
  <si>
    <t>Oahu / Hawaii 1</t>
  </si>
  <si>
    <t>Love Patrol</t>
  </si>
  <si>
    <t xml:space="preserve">a s </t>
  </si>
  <si>
    <t>A soap opera from Vanuatu with a serious message. Set in a police station in the Pacific, the local characters confront real issues that occur in their communities.</t>
  </si>
  <si>
    <t>29mins</t>
  </si>
  <si>
    <t>Cafe Niugini Series 1</t>
  </si>
  <si>
    <t>Films the extraordinary food cultures and cuisines of Papua New Guinea. Jennifer Baing takes us on a unique culinary journey experiencing the land of more than 800 tribes and healthy food recipes!</t>
  </si>
  <si>
    <t>Western Highlands</t>
  </si>
  <si>
    <t>Sixteen year old Baby lives in the same apartment block as Violet who provides a happy escape from Baby's mother's scolding and the uncomfortable advances of Uncle Joe, her stepfather's brother.</t>
  </si>
  <si>
    <t>Shuga Series 2 Ep 2</t>
  </si>
  <si>
    <t>Blackstone</t>
  </si>
  <si>
    <t>MA</t>
  </si>
  <si>
    <t>Intense, compelling and confrontational, Blackstone is an unmuted exploration of First Nations' power and politics, unfolding over nine one-hour episodes.</t>
  </si>
  <si>
    <t>44mins</t>
  </si>
  <si>
    <t>Sheltered</t>
  </si>
  <si>
    <t>Derek Marsden, an Aboriginal carpenter, travels the world to learn the ancient home building techniques of the world's indigenous and traditional cultures.</t>
  </si>
  <si>
    <t>Namibia</t>
  </si>
  <si>
    <t>NITV On The Road: Saltwater Freshwater</t>
  </si>
  <si>
    <t>Jay Davis Trio: Jay Davis not only rocks it out as shown in this episode but also regards himself as a bit of a comedian. Jay shares his childhood stories about growing up around Taree.</t>
  </si>
  <si>
    <t>Jay Davis Trio</t>
  </si>
  <si>
    <t>Chocolate Martini</t>
  </si>
  <si>
    <t>In this episode is The Hill, a bunch of brothers who tell it the way it is, the magical Madjitil Moorna choir and the astounding harmonies of The Stiff Gins plus Clint Bracknell.</t>
  </si>
  <si>
    <t>176mins</t>
  </si>
  <si>
    <t>Ella 7's 2009</t>
  </si>
  <si>
    <t>La Pa Lovelies v Waterloo Storm, Sydney Skindogs v Northern United.</t>
  </si>
  <si>
    <t>Breakin'g Too</t>
  </si>
  <si>
    <t>Keny, Koodjal, Dambart-One, Two Three. Counting is moorditj And do you know the kala, the colours of the rainbow</t>
  </si>
  <si>
    <t>Colours And Numbers</t>
  </si>
  <si>
    <t>Look, listen, learn and dance with Mugu Kids host Jub as she loves to dream and explore the bush. Sue the Kangaroo and Jason Brown sing and dance about dreaming under the moon.</t>
  </si>
  <si>
    <t>Brandon challenges Kayne to catch a saltwater croc and attach a satellite tag to it to help rangers keep the local community safe.</t>
  </si>
  <si>
    <t>Saltwater Croc</t>
  </si>
  <si>
    <t>Time To Learn, A</t>
  </si>
  <si>
    <t>Flying Boomerangs</t>
  </si>
  <si>
    <t>The Flying Boomerangs tour provides a cultural experience for these young Indigenous AFL players as they merge with local Indigenous communities in South Africa and show their skills on the park.</t>
  </si>
  <si>
    <t>Akwiten</t>
  </si>
  <si>
    <t>Desperate Measures</t>
  </si>
  <si>
    <t>A look at the history of the Jetta family. Four of the children talk about their experiences of living on Government Native Reserves near Kellerberrin in the 1930’s to the 1970’s.</t>
  </si>
  <si>
    <t>Jetta Family, The</t>
  </si>
  <si>
    <t>Amy is a storyteller, a repository of knowledge who connects her family to county. She was trucked off Country and locked up on a Mission.</t>
  </si>
  <si>
    <t>Tibooburra My Grandmother's Country</t>
  </si>
  <si>
    <t>The Brush Sings</t>
  </si>
  <si>
    <t>A documentary about the artists from Injalak Arts and Crafts, an Aboriginal art centre in Gunbalanya, Western Arnhem Land.</t>
  </si>
  <si>
    <t>30mins</t>
  </si>
  <si>
    <t>Rose Against The Odds</t>
  </si>
  <si>
    <t>The True life-story of Aboriginal boxer Lionel Rose-from his heyday in the late 1960s as World Bantamweight Champion to his later struggles as an alcoholic thief.</t>
  </si>
  <si>
    <t>51mins</t>
  </si>
  <si>
    <t>Neafl 2015: NT Thunder 21</t>
  </si>
  <si>
    <t>AFL: Follow the NT Thunder through their 2015 season in the NEAFL.</t>
  </si>
  <si>
    <t>135mins</t>
  </si>
  <si>
    <t>Margaret Kemarre Turner, a senior eastern Arrente woman living in Alice Springs. We are offered a glimpse into the life of this extraordinary traditional woman and knowledge holder.</t>
  </si>
  <si>
    <t>Very Busy Woman, A</t>
  </si>
  <si>
    <t>13mins</t>
  </si>
  <si>
    <t>In The Frame</t>
  </si>
  <si>
    <t>This program hosted by Rhoda Roberts will take our audience on a journey and explore the lives of our personalities as they talk openly about their photos.This episode features Vernon Ah Kee.</t>
  </si>
  <si>
    <t>Around The Campfire</t>
  </si>
  <si>
    <t xml:space="preserve">w </t>
  </si>
  <si>
    <t>Greenhill School teaches and maintains Dunghutti in Kempsey and is steeped in the history of the community and how it is strengthening its youth in Kempsey.</t>
  </si>
  <si>
    <t>Kempsey</t>
  </si>
  <si>
    <t>Sisters In League</t>
  </si>
  <si>
    <t xml:space="preserve">a d l </t>
  </si>
  <si>
    <t>Belinda Miller travels with the Cherbourg women's team "The Hornettes" to compete at the Qld Murri Carnival, a major Rugby League competition, and discovers the humor and the passion of these women.</t>
  </si>
  <si>
    <t xml:space="preserve">Burned Bridge </t>
  </si>
  <si>
    <t xml:space="preserve">a v w </t>
  </si>
  <si>
    <t>Vincent, Beth, Alf and Chris go to the city to pursue Ricky's case.</t>
  </si>
  <si>
    <t>50mins</t>
  </si>
  <si>
    <t>It Came From Out There</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</si>
  <si>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</si>
  <si>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</si>
  <si>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we learn language words in the Gumbayngirr language from Uncle Michael Jarrett and Malu Kiai Dance Troup perform a sit down dance.</t>
  </si>
  <si>
    <t>Brandon challenges Kayne to swim with Grey Nurse Sharks and to take an underwater photograph in case one day they are gone for good.</t>
  </si>
  <si>
    <t>Grey Nurse Shark</t>
  </si>
  <si>
    <t>Elements, The</t>
  </si>
  <si>
    <t>Remembering Celio Falls Part 1</t>
  </si>
  <si>
    <t>Our Footprint</t>
  </si>
  <si>
    <t>Meet Rev Sealin Garlett who is one of the most respected elders in the Noongar community and one of the best speakers of Noongar language.</t>
  </si>
  <si>
    <t>Rev Sealin Garlett</t>
  </si>
  <si>
    <t>Biddy and her daughters Susan Swan and Selina Swan, and granddaughter Jeanette Swan, and their children, travel with Biddy as she recollects a journey she made as a child.</t>
  </si>
  <si>
    <t>Biddy Timbinah</t>
  </si>
  <si>
    <t>In this episode Denise with the help of mitch and Ali turn the humble bush turkey into a delicious stew using basic vegetables and Asian sauces to compliment the gamey taste of this native bird.</t>
  </si>
  <si>
    <t>Denise Andrews Macale: Bush Turkey Stew &amp; Chilli Fresh Water Mussels In White Wine</t>
  </si>
  <si>
    <t>Colour Theory</t>
  </si>
  <si>
    <t>Colour Theory unearths a variety of Contemporary Indigenous Artist and their connection to their art, community and country. An exciting new series hosted by the proclaimed show off, "Richard Bell".</t>
  </si>
  <si>
    <t>Reko Rennie</t>
  </si>
  <si>
    <t>Mulka Project Compile Series 1, The</t>
  </si>
  <si>
    <t>The name 'Mulka' means a sacred but public ceremony, and to hold or protect. This series shows content from The Mulka Project who sustain and protect Yolngu cultural knowledge in Northeast Arnhem Land</t>
  </si>
  <si>
    <t>One of the most successful international cricket captains of all time- the man they call Sir Viv talks about growing up, growing famous and hitting it for six.</t>
  </si>
  <si>
    <t>Sir Vivian Richards</t>
  </si>
  <si>
    <t>56mins</t>
  </si>
  <si>
    <t>Ravens And Eagles</t>
  </si>
  <si>
    <t>Shot on British Columbia's rugged north coast, this series explores  the roots of traditional Haida art in form, process and in its connection to spirituality, land and culture.</t>
  </si>
  <si>
    <t>Jazz</t>
  </si>
  <si>
    <t>When America enters World War II, jazz is part of the arsenal. In Europe, where musicians like the Gypsy guitarist Django Reinhardt continue to play despite a Nazi ban, jazz is a beacon of hope.</t>
  </si>
  <si>
    <t>Swinging With Change</t>
  </si>
  <si>
    <t>58mins</t>
  </si>
  <si>
    <t xml:space="preserve">a l v w </t>
  </si>
  <si>
    <t>Beth is unable to bear the idea of Vincent undergoing ritual punishment in order to atone for his past breach of tradtional law.</t>
  </si>
  <si>
    <t>48mins</t>
  </si>
  <si>
    <t>The Blues</t>
  </si>
  <si>
    <t>This brilliant seven part music series contains personal and impressionistic films viewed through the lens of seven famous directors who share a passion for the blues and the stories behind the music.</t>
  </si>
  <si>
    <t>Piano Blues, The</t>
  </si>
  <si>
    <t>88mins</t>
  </si>
  <si>
    <t>Colour Theory unearths a variety of Contemporary Indigenous Artist and their connection to their art, community and country. An exciting new series hosted by the proclaimed show off, Richard Bell.</t>
  </si>
  <si>
    <t>Nici Cumpston</t>
  </si>
  <si>
    <t>Lurujarri Dreaming</t>
  </si>
  <si>
    <t>This beautifully crafted animated documentary retraces the Lurujarri Dreaming Trail from the Goolarabooloo community in the Western Kimberley region of Western Australia</t>
  </si>
  <si>
    <t xml:space="preserve">Nitv On The Road: Yabun 2015 </t>
  </si>
  <si>
    <t>From our travelling music series NITV showcases veterans and newcomers alike as they perform up on the Yabun stage at Victoria Park, Sydney.</t>
  </si>
  <si>
    <t>Mau Power</t>
  </si>
  <si>
    <t>Theres No I In Hockey</t>
  </si>
  <si>
    <t>Look, listen, learn and dance with Mugu Kids host Jub as we learn about nature. Kerrianne Cox sings about bush tucker and Jason Brown teaches some Gundungurra language.</t>
  </si>
  <si>
    <t>Brandon challenges Kayne to go out after dark and spot little penguins sneaking out of the sea to feed their babies!</t>
  </si>
  <si>
    <t>Penguins</t>
  </si>
  <si>
    <t>My Animal Friends</t>
  </si>
  <si>
    <t>A charming series for kids told from the perspective of some of our most lovable animals. Spend some time with your animal friends</t>
  </si>
  <si>
    <t>Remembering Celio Falls Part 2</t>
  </si>
  <si>
    <t>Uncle Besley Murray and son Ron takes us on a journey for preservation of ancestral sites across Yanga Station, on Madi Madi country.</t>
  </si>
  <si>
    <t>Yanga With Besley And Ron Murray</t>
  </si>
  <si>
    <t>They are the studious ones who catalogue our books at the State Library of Queensland. They are the fountains of knowledge who help us research.</t>
  </si>
  <si>
    <t>Kuril Dhagun With Our Knowledge Keepers</t>
  </si>
  <si>
    <t>Marngrook Footy Show 2015, The</t>
  </si>
  <si>
    <t>Grant Hansen and Gilbert McAdam are joined by a panel of current and former AFL players to discuss the fortunes and prospects of your favorite AFL club.</t>
  </si>
  <si>
    <t>78mins</t>
  </si>
  <si>
    <t>Hunting Aotearoa</t>
  </si>
  <si>
    <t xml:space="preserve">a w </t>
  </si>
  <si>
    <t>Howie heads to Ruatahuna to meet with the owners of Ahurei Adventures Richard and Meri-anne White. Howie rides horseback to a deer shooters paradise.</t>
  </si>
  <si>
    <t>Ruatahuna</t>
  </si>
  <si>
    <t xml:space="preserve">a l </t>
  </si>
  <si>
    <t>Howie returns to the Motu River to catch up with local legend Milton Kiri who has organized a live capture. Howie is surprised to learn he will be responsible for the capturing.</t>
  </si>
  <si>
    <t>Live Capture</t>
  </si>
  <si>
    <t>The Medicine Line</t>
  </si>
  <si>
    <t>Traveling is a passion for many. Join Dave Gaudet as he zigzags his way across the Canada-US border to discover the art, language, history, and culture of Aboriginal people in both places.</t>
  </si>
  <si>
    <t>20mins</t>
  </si>
  <si>
    <t>Mataku</t>
  </si>
  <si>
    <t>A rocky outcrop, once the sit of a bloody killing, carries a curse, bringing heartbreak and tragedy to the family that farm the land.</t>
  </si>
  <si>
    <t>Rocks, The</t>
  </si>
  <si>
    <t>Meet Dean Ball who is a NZ champion shearer and professional pig hunting guide. Howie joins Dean as he guides American visitor Will Morgan on a pig hunt in Te Rohe Potae.</t>
  </si>
  <si>
    <t>Ranginui</t>
  </si>
  <si>
    <t xml:space="preserve">Harold </t>
  </si>
  <si>
    <t>Harold Blair is one of Australia's forgotten heroes. Touted as the first Aboriginal person to sing opera and a model of assimilation.</t>
  </si>
  <si>
    <t>Roads To Memphis</t>
  </si>
  <si>
    <t>On April 4, 1968, James Earl Ray shot and killed Dr Martin Luther King, Jr. This is the fateful narrative of the killer and his victim, set against the turbulent forces in America at that time.</t>
  </si>
  <si>
    <t>81mins</t>
  </si>
  <si>
    <t>Away From Country</t>
  </si>
  <si>
    <t>Away From Country captures the essence of Indigenous excellence on and off the sporting field and highlights the journeys of our Indigenous sportspeople.</t>
  </si>
  <si>
    <t>Scott Gardiner: The Rookie</t>
  </si>
  <si>
    <t>2011 Lightning Cup</t>
  </si>
  <si>
    <t>Top End grassroots AFL at its best.</t>
  </si>
  <si>
    <t>Titjikala Vs Mulga Bore</t>
  </si>
  <si>
    <t>Music documentary features the Stiff Gins and Gina Williams</t>
  </si>
  <si>
    <t>Stiff Gins And Gina Williams</t>
  </si>
  <si>
    <t>Journey Through Fear</t>
  </si>
  <si>
    <t>In Noongar Boodgar, Noongar Country there's so much to see. Wano, this way the djet, the flowers and ali bidi, that way you can see the boorn, the trees. Moorditj!</t>
  </si>
  <si>
    <t>Country And Directions</t>
  </si>
  <si>
    <t>Look, listen, learn and dance with Mugu Kids host Jub. Families are important and Aunty Lorraine Williams from the Larrakia Nation teaches her kids some language words for family members.</t>
  </si>
  <si>
    <t>In this reverse episode, Kayne challenges Brandon to help save animals that live in the city or get into a spot of bother living alongside humans.</t>
  </si>
  <si>
    <t>Melbourne</t>
  </si>
  <si>
    <t>From The Western Frontier</t>
  </si>
  <si>
    <t>A tragic car accident crushed Elizika's life; she tells of how she defied the odds against extreme adversity to celebrate life again.</t>
  </si>
  <si>
    <t>Elizika</t>
  </si>
  <si>
    <t>Akwesasne Part 1</t>
  </si>
  <si>
    <t xml:space="preserve">Outback Cafe </t>
  </si>
  <si>
    <t>Mark Olive, aka the Black Olive is an Australian Aboriginal chef with a passion to bring the vibrant colours and earthy tastes of ancient outback food to everyone's dining table.</t>
  </si>
  <si>
    <t>Spicy Joombood Patties with Chillie &amp; Raw Skippy (fish) with lemon, chilli, garlic, soya &amp; vinegar Sashimi: In this episode Ali &amp; Mitch travel with Mark north of Broome to a popular fishing spot.</t>
  </si>
  <si>
    <t>Yellow River: Mark Bin Sali</t>
  </si>
  <si>
    <t>Around The 44</t>
  </si>
  <si>
    <t>Synopsis - Get to know the competitors from the 2015 Indigenous Surfing titles, With in-depth discussion about what it means to be a indigenous athlete in todays society.</t>
  </si>
  <si>
    <t>My Life As I Live It</t>
  </si>
  <si>
    <t>An update on the film "My Survival As An Aboriginal", made in 1978. It shows how life has changed for the Aboriginal community of Brewarrina, far north west NSW.</t>
  </si>
  <si>
    <t>Australian Biography</t>
  </si>
  <si>
    <t>Jimmy Little is an artist who comes from a long line of entertainers. He gave himself to music at the age of 13 when he lost his mother to tetanus. He used music as therapy for the sorrow he felt.</t>
  </si>
  <si>
    <t>Jimmy Little</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</si>
  <si>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</si>
  <si>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</si>
  <si>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</si>
  <si>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Roots Music</t>
  </si>
  <si>
    <t>Leah Flanagan and Dan Sultan perform at the 19th Annual Blues and Roots Festival, Byron Bay.</t>
  </si>
  <si>
    <t>Leah Flanagan And Dan Sultan</t>
  </si>
  <si>
    <t>Khalen Young: Hell Of A Ride</t>
  </si>
  <si>
    <t>Torres To The Thames</t>
  </si>
  <si>
    <t>Torres To The Thames follows the Purple Spider Dance troupe as they perform at a prestigious Festival in England.  The experience will strengthen their connection and belief in their Culture.</t>
  </si>
  <si>
    <t>Rock Art And Yingana</t>
  </si>
  <si>
    <t>The artists from Injalak Arts and Crafts in Western Arnhem Land, paint as their ancestors have always done, to mark their connection to the land and to demonstrate their rights and responsibilities.</t>
  </si>
  <si>
    <t>Steamed Barramundi with Ginger/shallots, soya, pickled Chinese cabbage drizzled with crunchy garlic oil &amp; Pearl shell Sashimi: If there was ever a dish that took care of itself then this would be it.</t>
  </si>
  <si>
    <t>Broome: Neil Hamaguchi</t>
  </si>
  <si>
    <t>Look, listen, learn and dance with Mugu Kids host Jub as she learns some Gundungurra language from Jason Brown also Arone Raymond Meek reads his book Enora and The Black Crane.</t>
  </si>
  <si>
    <t>Kangaroo Stew with bacon, soya &amp; vegetables &amp; Kangaroo Satays with a Spicy Chilli Peanut Sauce: Ali &amp; Mitch draw on their family influences from the Djugan/Gooniyandi &amp; Philipino &amp; Malay heritage.</t>
  </si>
  <si>
    <t>Neafl 2015: NT Thunder 22</t>
  </si>
  <si>
    <t>Interviewing the final surviving inhabitants of Malay Town, a shanty town located along the outskirts of Cairns during the late 30's and 40's.</t>
  </si>
  <si>
    <t>Malay Town</t>
  </si>
  <si>
    <t>Elaine Terrick, tells the story of her ancestor, the sole survivor of what became known as the Butcher's Ridge Massacre in East Gippsland, Victoria.</t>
  </si>
  <si>
    <t>Jambi With Elaine Terrick</t>
  </si>
  <si>
    <t>Johnny Moodonuthi Graham was born on Mornington Island and lived on the island with his wife, his five children and his grandchildren. He has had a big life journey and his struggle with alcohol.</t>
  </si>
  <si>
    <t>John Moodonuthi Graham</t>
  </si>
  <si>
    <t>Johnny Huckle, a Wiradjuri elder was raised on an Aboriginal reserve 2kms from Condobolin. He was ran over by a car at the age of ten and lived a childhood of torment and glares.</t>
  </si>
  <si>
    <t>Johnny Huckle</t>
  </si>
  <si>
    <t>Steve Ellis is a proud Goomeroi man who grew up in Mungindi and moved away at a young age. He loves going back home connecting to the land and being around family.</t>
  </si>
  <si>
    <t>Mungindi</t>
  </si>
  <si>
    <t>Join Garry as he shares his story and shows you some of his special places around the small New South Wales town of Mittagong in highland country.</t>
  </si>
  <si>
    <t>Mittagong</t>
  </si>
  <si>
    <t>This story follows the Sandridge Band of Borroloola as they travel from Borroloola to Cairns to record their 'Ngabaya' song for a music video.</t>
  </si>
  <si>
    <t>Sandridge Band</t>
  </si>
  <si>
    <t>Jimblah winner of the hilltop hood awards, Jimblah is an Indigenosu producer/MC/writer from Adelaide. Hailing from the Larrakia nation he is influenced by a wide range of artists and genres.</t>
  </si>
  <si>
    <t>Jimblah</t>
  </si>
  <si>
    <t>James Doyle shares his passion for his cultural heritage, through the arts speaking in language, song, dance and painting.</t>
  </si>
  <si>
    <t>Mula Murdi</t>
  </si>
  <si>
    <t>Sharing conversations and songs between generation's increases knowledge about language, country and significant sites. These are the concerns of Ngarluma Elders who are joined at Paradise.</t>
  </si>
  <si>
    <t>Reg Sambo</t>
  </si>
  <si>
    <t>Maori Tv's Native Affairs 2015</t>
  </si>
  <si>
    <t>Maori Television's flagship current affairs show, Native Affairs, mixes pre-recorded stories with live interviews and panels, where invited guests discuss the latest events.</t>
  </si>
  <si>
    <t>Victorian singer-songwriters Brett Clarke, Jayden Lillyst and Brett Lee are three artists whose strong aboriginal identity is changing the cultural landscape around them.</t>
  </si>
  <si>
    <t>Three Of A Kind</t>
  </si>
  <si>
    <t>Kai Time On The Road</t>
  </si>
  <si>
    <t>This series is about eating fresh, local, Maori and organic food. Professional Chef Peter Peeti is a masterful hunter and fisherman equally at home in the bush as he is in the kitchen.</t>
  </si>
  <si>
    <t>Steamed Mussels</t>
  </si>
  <si>
    <t>MAORI / ENGLISH</t>
  </si>
  <si>
    <t xml:space="preserve">We Come From The Land </t>
  </si>
  <si>
    <t>In 1985 the Government announced plans to move major naval facilities to Jervis Bay, NSW. Once again local Aboriginal communities were facing dispossession of their traditional lands and culture.</t>
  </si>
  <si>
    <t xml:space="preserve">September </t>
  </si>
  <si>
    <t>Set in WA 1968, a tender story of friendship and loyalty between two boys on the cusp of adulthood.</t>
  </si>
  <si>
    <t>Kill The Matador</t>
  </si>
  <si>
    <t>Kill the Matador showcases the surfing moves of Otis Carey, an Aboriginal surfer from Coffs Harbour</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</si>
  <si>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</si>
  <si>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</si>
  <si>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</si>
  <si>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</si>
  <si>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Road To Memphis, The</t>
  </si>
  <si>
    <t>Jesse Williams: The Monstar</t>
  </si>
  <si>
    <t>NITV Week 39: Sunday 20 September to Saturday 26 September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</si>
</sst>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85725</xdr:colOff>
      <xdr:row>0</xdr:row>
      <xdr:rowOff>1724025</xdr:rowOff>
    </xdr:to>
    <xdr:pic>
      <xdr:nvPicPr>
        <xdr:cNvPr id="1" name="Picture 1"/>
        <xdr:cNvPicPr preferRelativeResize="1">
          <a:picLocks noChangeAspect="1"/>
        </xdr:cNvPicPr>
      </xdr:nvPicPr>
      <xdr:blipFill>
        <a:blip r:embed="rId1"/>
        <a:stretch>
          <a:fillRect/>
        </a:stretch>
      </xdr:blipFill>
      <xdr:spPr>
        <a:xfrm>
          <a:off x="0" y="0"/>
          <a:ext cx="1126807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78"/>
  <sheetViews>
    <sheetView tabSelected="1" zoomScalePageLayoutView="0" workbookViewId="0" topLeftCell="A1">
      <pane ySplit="3" topLeftCell="A265" activePane="bottomLeft" state="frozen"/>
      <selection pane="topLeft" activeCell="A1" sqref="A1"/>
      <selection pane="bottomLeft" activeCell="A2" sqref="A2:IV2"/>
    </sheetView>
  </sheetViews>
  <sheetFormatPr defaultColWidth="9.140625" defaultRowHeight="15"/>
  <cols>
    <col min="1" max="1" width="10.421875" style="0" bestFit="1" customWidth="1"/>
    <col min="2" max="2" width="10.00390625" style="0" bestFit="1" customWidth="1"/>
    <col min="3" max="3" width="38.140625" style="0" bestFit="1" customWidth="1"/>
    <col min="4" max="4" width="79.8515625" style="0" bestFit="1" customWidth="1"/>
    <col min="5" max="5" width="12.7109375" style="0" bestFit="1" customWidth="1"/>
    <col min="6" max="6" width="16.57421875" style="0" bestFit="1" customWidth="1"/>
    <col min="7" max="7" width="67.421875" style="1" customWidth="1"/>
    <col min="8" max="8" width="25.8515625" style="0" bestFit="1" customWidth="1"/>
    <col min="9" max="9" width="15.140625" style="0" bestFit="1" customWidth="1"/>
  </cols>
  <sheetData>
    <row r="1" s="2" customFormat="1" ht="138" customHeight="1">
      <c r="G1" s="3"/>
    </row>
    <row r="2" spans="1:7" s="4" customFormat="1" ht="78" customHeight="1">
      <c r="A2" s="6" t="s">
        <v>361</v>
      </c>
      <c r="B2" s="6"/>
      <c r="C2" s="6"/>
      <c r="G2" s="5"/>
    </row>
    <row r="3" spans="1:9" ht="15">
      <c r="A3" t="s">
        <v>0</v>
      </c>
      <c r="B3" t="s">
        <v>1</v>
      </c>
      <c r="C3" t="s">
        <v>2</v>
      </c>
      <c r="D3" t="s">
        <v>6</v>
      </c>
      <c r="E3" t="s">
        <v>3</v>
      </c>
      <c r="F3" t="s">
        <v>4</v>
      </c>
      <c r="G3" s="1" t="s">
        <v>5</v>
      </c>
      <c r="H3" t="s">
        <v>7</v>
      </c>
      <c r="I3" t="s">
        <v>8</v>
      </c>
    </row>
    <row r="4" spans="1:9" ht="45">
      <c r="A4" t="str">
        <f aca="true" t="shared" si="0" ref="A4:A32">"2015-09-20"</f>
        <v>2015-09-20</v>
      </c>
      <c r="B4" t="str">
        <f>"0500"</f>
        <v>0500</v>
      </c>
      <c r="C4" t="s">
        <v>9</v>
      </c>
      <c r="E4" t="s">
        <v>10</v>
      </c>
      <c r="G4" s="1" t="s">
        <v>11</v>
      </c>
      <c r="I4" t="s">
        <v>13</v>
      </c>
    </row>
    <row r="5" spans="1:9" ht="45">
      <c r="A5" t="str">
        <f t="shared" si="0"/>
        <v>2015-09-20</v>
      </c>
      <c r="B5" t="str">
        <f>"0600"</f>
        <v>0600</v>
      </c>
      <c r="C5" t="s">
        <v>14</v>
      </c>
      <c r="D5" t="s">
        <v>17</v>
      </c>
      <c r="E5" t="s">
        <v>15</v>
      </c>
      <c r="G5" s="1" t="s">
        <v>16</v>
      </c>
      <c r="H5" t="s">
        <v>18</v>
      </c>
      <c r="I5" t="s">
        <v>19</v>
      </c>
    </row>
    <row r="6" spans="1:9" ht="30">
      <c r="A6" t="str">
        <f t="shared" si="0"/>
        <v>2015-09-20</v>
      </c>
      <c r="B6" t="str">
        <f>"0630"</f>
        <v>0630</v>
      </c>
      <c r="C6" t="s">
        <v>20</v>
      </c>
      <c r="D6" t="s">
        <v>22</v>
      </c>
      <c r="E6" t="s">
        <v>15</v>
      </c>
      <c r="G6" s="1" t="s">
        <v>21</v>
      </c>
      <c r="H6" t="s">
        <v>18</v>
      </c>
      <c r="I6" t="s">
        <v>23</v>
      </c>
    </row>
    <row r="7" spans="1:9" ht="45">
      <c r="A7" t="str">
        <f t="shared" si="0"/>
        <v>2015-09-20</v>
      </c>
      <c r="B7" t="str">
        <f>"0700"</f>
        <v>0700</v>
      </c>
      <c r="C7" t="s">
        <v>24</v>
      </c>
      <c r="E7" t="s">
        <v>15</v>
      </c>
      <c r="G7" s="1" t="s">
        <v>25</v>
      </c>
      <c r="H7" t="s">
        <v>18</v>
      </c>
      <c r="I7" t="s">
        <v>26</v>
      </c>
    </row>
    <row r="8" spans="1:9" ht="45">
      <c r="A8" t="str">
        <f t="shared" si="0"/>
        <v>2015-09-20</v>
      </c>
      <c r="B8" t="str">
        <f>"0730"</f>
        <v>0730</v>
      </c>
      <c r="C8" t="s">
        <v>27</v>
      </c>
      <c r="E8" t="s">
        <v>15</v>
      </c>
      <c r="G8" s="1" t="s">
        <v>28</v>
      </c>
      <c r="H8" t="s">
        <v>18</v>
      </c>
      <c r="I8" t="s">
        <v>26</v>
      </c>
    </row>
    <row r="9" spans="1:9" ht="45">
      <c r="A9" t="str">
        <f t="shared" si="0"/>
        <v>2015-09-20</v>
      </c>
      <c r="B9" t="str">
        <f>"0800"</f>
        <v>0800</v>
      </c>
      <c r="C9" t="s">
        <v>29</v>
      </c>
      <c r="E9" t="s">
        <v>15</v>
      </c>
      <c r="G9" s="1" t="s">
        <v>30</v>
      </c>
      <c r="I9" t="s">
        <v>31</v>
      </c>
    </row>
    <row r="10" spans="1:9" ht="45">
      <c r="A10" t="str">
        <f t="shared" si="0"/>
        <v>2015-09-20</v>
      </c>
      <c r="B10" t="str">
        <f>"0830"</f>
        <v>0830</v>
      </c>
      <c r="C10" t="s">
        <v>32</v>
      </c>
      <c r="E10" t="s">
        <v>15</v>
      </c>
      <c r="G10" s="1" t="s">
        <v>33</v>
      </c>
      <c r="H10" t="s">
        <v>18</v>
      </c>
      <c r="I10" t="s">
        <v>26</v>
      </c>
    </row>
    <row r="11" spans="1:9" ht="45">
      <c r="A11" t="str">
        <f t="shared" si="0"/>
        <v>2015-09-20</v>
      </c>
      <c r="B11" t="str">
        <f>"0900"</f>
        <v>0900</v>
      </c>
      <c r="C11" t="s">
        <v>34</v>
      </c>
      <c r="E11" t="s">
        <v>15</v>
      </c>
      <c r="G11" s="1" t="s">
        <v>35</v>
      </c>
      <c r="H11" t="s">
        <v>18</v>
      </c>
      <c r="I11" t="s">
        <v>36</v>
      </c>
    </row>
    <row r="12" spans="1:9" ht="45">
      <c r="A12" t="str">
        <f t="shared" si="0"/>
        <v>2015-09-20</v>
      </c>
      <c r="B12" t="str">
        <f>"0915"</f>
        <v>0915</v>
      </c>
      <c r="C12" t="s">
        <v>34</v>
      </c>
      <c r="E12" t="s">
        <v>15</v>
      </c>
      <c r="G12" s="1" t="s">
        <v>35</v>
      </c>
      <c r="H12" t="s">
        <v>18</v>
      </c>
      <c r="I12" t="s">
        <v>36</v>
      </c>
    </row>
    <row r="13" spans="1:9" ht="45">
      <c r="A13" t="str">
        <f t="shared" si="0"/>
        <v>2015-09-20</v>
      </c>
      <c r="B13" t="str">
        <f>"0930"</f>
        <v>0930</v>
      </c>
      <c r="C13" t="s">
        <v>24</v>
      </c>
      <c r="E13" t="s">
        <v>15</v>
      </c>
      <c r="G13" s="1" t="s">
        <v>25</v>
      </c>
      <c r="H13" t="s">
        <v>18</v>
      </c>
      <c r="I13" t="s">
        <v>26</v>
      </c>
    </row>
    <row r="14" spans="1:9" ht="30">
      <c r="A14" t="str">
        <f t="shared" si="0"/>
        <v>2015-09-20</v>
      </c>
      <c r="B14" t="str">
        <f>"1000"</f>
        <v>1000</v>
      </c>
      <c r="C14" t="s">
        <v>37</v>
      </c>
      <c r="G14" s="1" t="s">
        <v>38</v>
      </c>
      <c r="I14" t="s">
        <v>39</v>
      </c>
    </row>
    <row r="15" spans="1:9" ht="45">
      <c r="A15" t="str">
        <f t="shared" si="0"/>
        <v>2015-09-20</v>
      </c>
      <c r="B15" t="str">
        <f>"1200"</f>
        <v>1200</v>
      </c>
      <c r="C15" t="s">
        <v>40</v>
      </c>
      <c r="E15" t="s">
        <v>41</v>
      </c>
      <c r="G15" s="1" t="s">
        <v>42</v>
      </c>
      <c r="H15" t="s">
        <v>18</v>
      </c>
      <c r="I15" t="s">
        <v>31</v>
      </c>
    </row>
    <row r="16" spans="1:9" ht="45">
      <c r="A16" t="str">
        <f t="shared" si="0"/>
        <v>2015-09-20</v>
      </c>
      <c r="B16" t="str">
        <f>"1230"</f>
        <v>1230</v>
      </c>
      <c r="C16" t="s">
        <v>43</v>
      </c>
      <c r="E16" t="s">
        <v>10</v>
      </c>
      <c r="F16" t="s">
        <v>44</v>
      </c>
      <c r="G16" s="1" t="s">
        <v>45</v>
      </c>
      <c r="H16" t="s">
        <v>18</v>
      </c>
      <c r="I16" t="s">
        <v>46</v>
      </c>
    </row>
    <row r="17" spans="1:9" ht="45">
      <c r="A17" t="str">
        <f t="shared" si="0"/>
        <v>2015-09-20</v>
      </c>
      <c r="B17" t="str">
        <f>"1430"</f>
        <v>1430</v>
      </c>
      <c r="C17" t="s">
        <v>47</v>
      </c>
      <c r="D17" t="s">
        <v>47</v>
      </c>
      <c r="E17" t="s">
        <v>10</v>
      </c>
      <c r="G17" s="1" t="s">
        <v>48</v>
      </c>
      <c r="H17" t="s">
        <v>49</v>
      </c>
      <c r="I17" t="s">
        <v>50</v>
      </c>
    </row>
    <row r="18" spans="1:9" ht="30">
      <c r="A18" t="str">
        <f t="shared" si="0"/>
        <v>2015-09-20</v>
      </c>
      <c r="B18" t="str">
        <f>"1445"</f>
        <v>1445</v>
      </c>
      <c r="C18" t="s">
        <v>51</v>
      </c>
      <c r="E18" t="s">
        <v>15</v>
      </c>
      <c r="G18" s="1" t="s">
        <v>52</v>
      </c>
      <c r="H18" t="s">
        <v>18</v>
      </c>
      <c r="I18" t="s">
        <v>53</v>
      </c>
    </row>
    <row r="19" spans="1:9" ht="30">
      <c r="A19" t="str">
        <f t="shared" si="0"/>
        <v>2015-09-20</v>
      </c>
      <c r="B19" t="str">
        <f>"1515"</f>
        <v>1515</v>
      </c>
      <c r="C19" t="s">
        <v>54</v>
      </c>
      <c r="E19" t="s">
        <v>41</v>
      </c>
      <c r="G19" s="1" t="s">
        <v>55</v>
      </c>
      <c r="I19" t="s">
        <v>56</v>
      </c>
    </row>
    <row r="20" spans="1:9" ht="45">
      <c r="A20" t="str">
        <f t="shared" si="0"/>
        <v>2015-09-20</v>
      </c>
      <c r="B20" t="str">
        <f>"1645"</f>
        <v>1645</v>
      </c>
      <c r="C20" t="s">
        <v>57</v>
      </c>
      <c r="D20" t="s">
        <v>59</v>
      </c>
      <c r="E20" t="s">
        <v>15</v>
      </c>
      <c r="G20" s="1" t="s">
        <v>58</v>
      </c>
      <c r="I20" t="s">
        <v>36</v>
      </c>
    </row>
    <row r="21" spans="1:9" ht="45">
      <c r="A21" t="str">
        <f t="shared" si="0"/>
        <v>2015-09-20</v>
      </c>
      <c r="B21" t="str">
        <f>"1700"</f>
        <v>1700</v>
      </c>
      <c r="C21" t="s">
        <v>60</v>
      </c>
      <c r="E21" t="s">
        <v>41</v>
      </c>
      <c r="G21" s="1" t="s">
        <v>61</v>
      </c>
      <c r="I21" t="s">
        <v>31</v>
      </c>
    </row>
    <row r="22" spans="1:9" ht="45">
      <c r="A22" t="str">
        <f t="shared" si="0"/>
        <v>2015-09-20</v>
      </c>
      <c r="B22" t="str">
        <f>"1730"</f>
        <v>1730</v>
      </c>
      <c r="C22" t="s">
        <v>40</v>
      </c>
      <c r="E22" t="s">
        <v>41</v>
      </c>
      <c r="G22" s="1" t="s">
        <v>42</v>
      </c>
      <c r="H22" t="s">
        <v>18</v>
      </c>
      <c r="I22" t="s">
        <v>31</v>
      </c>
    </row>
    <row r="23" spans="1:9" ht="45">
      <c r="A23" t="str">
        <f t="shared" si="0"/>
        <v>2015-09-20</v>
      </c>
      <c r="B23" t="str">
        <f>"1800"</f>
        <v>1800</v>
      </c>
      <c r="C23" t="s">
        <v>62</v>
      </c>
      <c r="D23" t="s">
        <v>64</v>
      </c>
      <c r="E23" t="s">
        <v>41</v>
      </c>
      <c r="G23" s="1" t="s">
        <v>63</v>
      </c>
      <c r="I23" t="s">
        <v>65</v>
      </c>
    </row>
    <row r="24" spans="1:9" ht="45">
      <c r="A24" t="str">
        <f t="shared" si="0"/>
        <v>2015-09-20</v>
      </c>
      <c r="B24" t="str">
        <f>"1900"</f>
        <v>1900</v>
      </c>
      <c r="C24" t="s">
        <v>66</v>
      </c>
      <c r="D24" t="s">
        <v>68</v>
      </c>
      <c r="E24" t="s">
        <v>15</v>
      </c>
      <c r="G24" s="1" t="s">
        <v>67</v>
      </c>
      <c r="I24" t="s">
        <v>69</v>
      </c>
    </row>
    <row r="25" spans="1:9" ht="45">
      <c r="A25" t="str">
        <f t="shared" si="0"/>
        <v>2015-09-20</v>
      </c>
      <c r="B25" t="str">
        <f>"1915"</f>
        <v>1915</v>
      </c>
      <c r="C25" t="s">
        <v>66</v>
      </c>
      <c r="D25" t="s">
        <v>71</v>
      </c>
      <c r="E25" t="s">
        <v>15</v>
      </c>
      <c r="G25" s="1" t="s">
        <v>70</v>
      </c>
      <c r="I25" t="s">
        <v>69</v>
      </c>
    </row>
    <row r="26" spans="1:9" ht="15">
      <c r="A26" t="str">
        <f t="shared" si="0"/>
        <v>2015-09-20</v>
      </c>
      <c r="B26" t="str">
        <f>"1930"</f>
        <v>1930</v>
      </c>
      <c r="C26" t="s">
        <v>72</v>
      </c>
      <c r="E26" t="s">
        <v>15</v>
      </c>
      <c r="G26" s="1" t="s">
        <v>73</v>
      </c>
      <c r="I26" t="s">
        <v>74</v>
      </c>
    </row>
    <row r="27" spans="1:9" ht="45">
      <c r="A27" t="str">
        <f t="shared" si="0"/>
        <v>2015-09-20</v>
      </c>
      <c r="B27" t="str">
        <f>"2000"</f>
        <v>2000</v>
      </c>
      <c r="C27" t="s">
        <v>75</v>
      </c>
      <c r="E27" t="s">
        <v>10</v>
      </c>
      <c r="F27" t="s">
        <v>76</v>
      </c>
      <c r="G27" s="1" t="s">
        <v>77</v>
      </c>
      <c r="H27" t="s">
        <v>78</v>
      </c>
      <c r="I27" t="s">
        <v>23</v>
      </c>
    </row>
    <row r="28" spans="1:9" ht="45">
      <c r="A28" t="str">
        <f t="shared" si="0"/>
        <v>2015-09-20</v>
      </c>
      <c r="B28" t="str">
        <f>"2030"</f>
        <v>2030</v>
      </c>
      <c r="C28" t="s">
        <v>79</v>
      </c>
      <c r="D28" t="s">
        <v>81</v>
      </c>
      <c r="E28" t="s">
        <v>10</v>
      </c>
      <c r="F28" t="s">
        <v>44</v>
      </c>
      <c r="G28" s="1" t="s">
        <v>80</v>
      </c>
      <c r="I28" t="s">
        <v>82</v>
      </c>
    </row>
    <row r="29" spans="1:9" ht="45">
      <c r="A29" t="str">
        <f t="shared" si="0"/>
        <v>2015-09-20</v>
      </c>
      <c r="B29" t="str">
        <f>"2130"</f>
        <v>2130</v>
      </c>
      <c r="C29" t="s">
        <v>83</v>
      </c>
      <c r="D29" t="s">
        <v>83</v>
      </c>
      <c r="E29" t="s">
        <v>84</v>
      </c>
      <c r="F29" t="s">
        <v>85</v>
      </c>
      <c r="G29" s="1" t="s">
        <v>86</v>
      </c>
      <c r="H29" t="s">
        <v>87</v>
      </c>
      <c r="I29" t="s">
        <v>88</v>
      </c>
    </row>
    <row r="30" spans="1:9" ht="45">
      <c r="A30" t="str">
        <f t="shared" si="0"/>
        <v>2015-09-20</v>
      </c>
      <c r="B30" t="str">
        <f>"2300"</f>
        <v>2300</v>
      </c>
      <c r="C30" t="s">
        <v>89</v>
      </c>
      <c r="E30" t="s">
        <v>15</v>
      </c>
      <c r="G30" s="1" t="s">
        <v>90</v>
      </c>
      <c r="I30" t="s">
        <v>91</v>
      </c>
    </row>
    <row r="31" spans="1:9" ht="45">
      <c r="A31" t="str">
        <f t="shared" si="0"/>
        <v>2015-09-20</v>
      </c>
      <c r="B31" t="str">
        <f>"2330"</f>
        <v>2330</v>
      </c>
      <c r="C31" t="s">
        <v>66</v>
      </c>
      <c r="D31" t="s">
        <v>68</v>
      </c>
      <c r="E31" t="s">
        <v>15</v>
      </c>
      <c r="G31" s="1" t="s">
        <v>67</v>
      </c>
      <c r="I31" t="s">
        <v>69</v>
      </c>
    </row>
    <row r="32" spans="1:9" ht="45">
      <c r="A32" t="str">
        <f t="shared" si="0"/>
        <v>2015-09-20</v>
      </c>
      <c r="B32" t="str">
        <f>"2345"</f>
        <v>2345</v>
      </c>
      <c r="C32" t="s">
        <v>66</v>
      </c>
      <c r="D32" t="s">
        <v>71</v>
      </c>
      <c r="E32" t="s">
        <v>15</v>
      </c>
      <c r="G32" s="1" t="s">
        <v>70</v>
      </c>
      <c r="I32" t="s">
        <v>69</v>
      </c>
    </row>
    <row r="33" spans="1:9" ht="45">
      <c r="A33" t="str">
        <f aca="true" t="shared" si="1" ref="A33:A76">"2015-09-21"</f>
        <v>2015-09-21</v>
      </c>
      <c r="B33" t="str">
        <f>"0000"</f>
        <v>0000</v>
      </c>
      <c r="C33" t="s">
        <v>92</v>
      </c>
      <c r="E33" t="s">
        <v>10</v>
      </c>
      <c r="G33" s="1" t="s">
        <v>93</v>
      </c>
      <c r="I33" t="s">
        <v>82</v>
      </c>
    </row>
    <row r="34" spans="1:9" ht="15">
      <c r="A34" t="str">
        <f t="shared" si="1"/>
        <v>2015-09-21</v>
      </c>
      <c r="B34" t="str">
        <f>"0100"</f>
        <v>0100</v>
      </c>
      <c r="C34" t="s">
        <v>94</v>
      </c>
      <c r="D34" t="s">
        <v>96</v>
      </c>
      <c r="E34" t="s">
        <v>15</v>
      </c>
      <c r="G34" s="1" t="s">
        <v>95</v>
      </c>
      <c r="I34" t="s">
        <v>82</v>
      </c>
    </row>
    <row r="35" spans="1:9" ht="30">
      <c r="A35" t="str">
        <f t="shared" si="1"/>
        <v>2015-09-21</v>
      </c>
      <c r="B35" t="str">
        <f>"0200"</f>
        <v>0200</v>
      </c>
      <c r="C35" t="s">
        <v>97</v>
      </c>
      <c r="E35" t="s">
        <v>10</v>
      </c>
      <c r="G35" s="1" t="s">
        <v>98</v>
      </c>
      <c r="I35" t="s">
        <v>99</v>
      </c>
    </row>
    <row r="36" spans="1:9" ht="30">
      <c r="A36" t="str">
        <f t="shared" si="1"/>
        <v>2015-09-21</v>
      </c>
      <c r="B36" t="str">
        <f>"0230"</f>
        <v>0230</v>
      </c>
      <c r="C36" t="s">
        <v>100</v>
      </c>
      <c r="E36" t="s">
        <v>10</v>
      </c>
      <c r="G36" s="1" t="s">
        <v>101</v>
      </c>
      <c r="I36" t="s">
        <v>53</v>
      </c>
    </row>
    <row r="37" spans="1:9" ht="45">
      <c r="A37" t="str">
        <f t="shared" si="1"/>
        <v>2015-09-21</v>
      </c>
      <c r="B37" t="str">
        <f>"0300"</f>
        <v>0300</v>
      </c>
      <c r="C37" t="s">
        <v>102</v>
      </c>
      <c r="D37" t="s">
        <v>104</v>
      </c>
      <c r="E37" t="s">
        <v>15</v>
      </c>
      <c r="G37" s="1" t="s">
        <v>103</v>
      </c>
      <c r="I37" t="s">
        <v>26</v>
      </c>
    </row>
    <row r="38" spans="1:9" ht="45">
      <c r="A38" t="str">
        <f t="shared" si="1"/>
        <v>2015-09-21</v>
      </c>
      <c r="B38" t="str">
        <f>"0330"</f>
        <v>0330</v>
      </c>
      <c r="C38" t="s">
        <v>105</v>
      </c>
      <c r="E38" t="s">
        <v>84</v>
      </c>
      <c r="F38" t="s">
        <v>106</v>
      </c>
      <c r="G38" s="1" t="s">
        <v>107</v>
      </c>
      <c r="H38" t="s">
        <v>78</v>
      </c>
      <c r="I38" t="s">
        <v>23</v>
      </c>
    </row>
    <row r="39" spans="1:9" ht="45">
      <c r="A39" t="str">
        <f t="shared" si="1"/>
        <v>2015-09-21</v>
      </c>
      <c r="B39" t="str">
        <f>"0400"</f>
        <v>0400</v>
      </c>
      <c r="C39" t="s">
        <v>9</v>
      </c>
      <c r="E39" t="s">
        <v>10</v>
      </c>
      <c r="G39" s="1" t="s">
        <v>11</v>
      </c>
      <c r="I39" t="s">
        <v>108</v>
      </c>
    </row>
    <row r="40" spans="1:9" ht="45">
      <c r="A40" t="str">
        <f t="shared" si="1"/>
        <v>2015-09-21</v>
      </c>
      <c r="B40" t="str">
        <f>"0500"</f>
        <v>0500</v>
      </c>
      <c r="C40" t="s">
        <v>9</v>
      </c>
      <c r="E40" t="s">
        <v>10</v>
      </c>
      <c r="G40" s="1" t="s">
        <v>11</v>
      </c>
      <c r="I40" t="s">
        <v>109</v>
      </c>
    </row>
    <row r="41" spans="1:9" ht="45">
      <c r="A41" t="str">
        <f t="shared" si="1"/>
        <v>2015-09-21</v>
      </c>
      <c r="B41" t="str">
        <f>"0600"</f>
        <v>0600</v>
      </c>
      <c r="C41" t="s">
        <v>14</v>
      </c>
      <c r="D41" t="s">
        <v>110</v>
      </c>
      <c r="E41" t="s">
        <v>15</v>
      </c>
      <c r="G41" s="1" t="s">
        <v>16</v>
      </c>
      <c r="H41" t="s">
        <v>18</v>
      </c>
      <c r="I41" t="s">
        <v>19</v>
      </c>
    </row>
    <row r="42" spans="1:9" ht="45">
      <c r="A42" t="str">
        <f t="shared" si="1"/>
        <v>2015-09-21</v>
      </c>
      <c r="B42" t="str">
        <f>"0630"</f>
        <v>0630</v>
      </c>
      <c r="C42" t="s">
        <v>27</v>
      </c>
      <c r="E42" t="s">
        <v>15</v>
      </c>
      <c r="G42" s="1" t="s">
        <v>28</v>
      </c>
      <c r="H42" t="s">
        <v>18</v>
      </c>
      <c r="I42" t="s">
        <v>111</v>
      </c>
    </row>
    <row r="43" spans="1:9" ht="45">
      <c r="A43" t="str">
        <f t="shared" si="1"/>
        <v>2015-09-21</v>
      </c>
      <c r="B43" t="str">
        <f>"0700"</f>
        <v>0700</v>
      </c>
      <c r="C43" t="s">
        <v>24</v>
      </c>
      <c r="E43" t="s">
        <v>15</v>
      </c>
      <c r="G43" s="1" t="s">
        <v>25</v>
      </c>
      <c r="H43" t="s">
        <v>18</v>
      </c>
      <c r="I43" t="s">
        <v>19</v>
      </c>
    </row>
    <row r="44" spans="1:9" ht="45">
      <c r="A44" t="str">
        <f t="shared" si="1"/>
        <v>2015-09-21</v>
      </c>
      <c r="B44" t="str">
        <f>"0730"</f>
        <v>0730</v>
      </c>
      <c r="C44" t="s">
        <v>20</v>
      </c>
      <c r="D44" t="s">
        <v>113</v>
      </c>
      <c r="E44" t="s">
        <v>15</v>
      </c>
      <c r="G44" s="1" t="s">
        <v>112</v>
      </c>
      <c r="H44" t="s">
        <v>18</v>
      </c>
      <c r="I44" t="s">
        <v>23</v>
      </c>
    </row>
    <row r="45" spans="1:9" ht="45">
      <c r="A45" t="str">
        <f t="shared" si="1"/>
        <v>2015-09-21</v>
      </c>
      <c r="B45" t="str">
        <f>"0800"</f>
        <v>0800</v>
      </c>
      <c r="C45" t="s">
        <v>29</v>
      </c>
      <c r="E45" t="s">
        <v>15</v>
      </c>
      <c r="G45" s="1" t="s">
        <v>114</v>
      </c>
      <c r="I45" t="s">
        <v>31</v>
      </c>
    </row>
    <row r="46" spans="1:9" ht="45">
      <c r="A46" t="str">
        <f t="shared" si="1"/>
        <v>2015-09-21</v>
      </c>
      <c r="B46" t="str">
        <f>"0830"</f>
        <v>0830</v>
      </c>
      <c r="C46" t="s">
        <v>115</v>
      </c>
      <c r="D46" t="s">
        <v>117</v>
      </c>
      <c r="E46" t="s">
        <v>15</v>
      </c>
      <c r="G46" s="1" t="s">
        <v>116</v>
      </c>
      <c r="H46" t="s">
        <v>18</v>
      </c>
      <c r="I46" t="s">
        <v>19</v>
      </c>
    </row>
    <row r="47" spans="1:9" ht="45">
      <c r="A47" t="str">
        <f t="shared" si="1"/>
        <v>2015-09-21</v>
      </c>
      <c r="B47" t="str">
        <f>"0900"</f>
        <v>0900</v>
      </c>
      <c r="C47" t="s">
        <v>24</v>
      </c>
      <c r="E47" t="s">
        <v>15</v>
      </c>
      <c r="G47" s="1" t="s">
        <v>25</v>
      </c>
      <c r="H47" t="s">
        <v>18</v>
      </c>
      <c r="I47" t="s">
        <v>19</v>
      </c>
    </row>
    <row r="48" spans="1:9" ht="45">
      <c r="A48" t="str">
        <f t="shared" si="1"/>
        <v>2015-09-21</v>
      </c>
      <c r="B48" t="str">
        <f>"0930"</f>
        <v>0930</v>
      </c>
      <c r="C48" t="s">
        <v>14</v>
      </c>
      <c r="D48" t="s">
        <v>17</v>
      </c>
      <c r="E48" t="s">
        <v>15</v>
      </c>
      <c r="G48" s="1" t="s">
        <v>16</v>
      </c>
      <c r="H48" t="s">
        <v>18</v>
      </c>
      <c r="I48" t="s">
        <v>19</v>
      </c>
    </row>
    <row r="49" spans="1:9" ht="45">
      <c r="A49" t="str">
        <f t="shared" si="1"/>
        <v>2015-09-21</v>
      </c>
      <c r="B49" t="str">
        <f>"1000"</f>
        <v>1000</v>
      </c>
      <c r="C49" t="s">
        <v>60</v>
      </c>
      <c r="E49" t="s">
        <v>41</v>
      </c>
      <c r="G49" s="1" t="s">
        <v>61</v>
      </c>
      <c r="I49" t="s">
        <v>31</v>
      </c>
    </row>
    <row r="50" spans="1:9" ht="45">
      <c r="A50" t="str">
        <f t="shared" si="1"/>
        <v>2015-09-21</v>
      </c>
      <c r="B50" t="str">
        <f>"1030"</f>
        <v>1030</v>
      </c>
      <c r="C50" t="s">
        <v>66</v>
      </c>
      <c r="D50" t="s">
        <v>68</v>
      </c>
      <c r="E50" t="s">
        <v>15</v>
      </c>
      <c r="G50" s="1" t="s">
        <v>67</v>
      </c>
      <c r="I50" t="s">
        <v>69</v>
      </c>
    </row>
    <row r="51" spans="1:9" ht="45">
      <c r="A51" t="str">
        <f t="shared" si="1"/>
        <v>2015-09-21</v>
      </c>
      <c r="B51" t="str">
        <f>"1045"</f>
        <v>1045</v>
      </c>
      <c r="C51" t="s">
        <v>66</v>
      </c>
      <c r="D51" t="s">
        <v>71</v>
      </c>
      <c r="E51" t="s">
        <v>15</v>
      </c>
      <c r="G51" s="1" t="s">
        <v>70</v>
      </c>
      <c r="I51" t="s">
        <v>69</v>
      </c>
    </row>
    <row r="52" spans="1:9" ht="45">
      <c r="A52" t="str">
        <f t="shared" si="1"/>
        <v>2015-09-21</v>
      </c>
      <c r="B52" t="str">
        <f>"1100"</f>
        <v>1100</v>
      </c>
      <c r="C52" t="s">
        <v>62</v>
      </c>
      <c r="D52" t="s">
        <v>64</v>
      </c>
      <c r="E52" t="s">
        <v>41</v>
      </c>
      <c r="G52" s="1" t="s">
        <v>63</v>
      </c>
      <c r="I52" t="s">
        <v>65</v>
      </c>
    </row>
    <row r="53" spans="1:9" ht="45">
      <c r="A53" t="str">
        <f t="shared" si="1"/>
        <v>2015-09-21</v>
      </c>
      <c r="B53" t="str">
        <f>"1200"</f>
        <v>1200</v>
      </c>
      <c r="C53" t="s">
        <v>79</v>
      </c>
      <c r="E53" t="s">
        <v>10</v>
      </c>
      <c r="F53" t="s">
        <v>44</v>
      </c>
      <c r="G53" s="1" t="s">
        <v>80</v>
      </c>
      <c r="I53" t="s">
        <v>82</v>
      </c>
    </row>
    <row r="54" spans="1:9" ht="15">
      <c r="A54" t="str">
        <f t="shared" si="1"/>
        <v>2015-09-21</v>
      </c>
      <c r="B54" t="str">
        <f>"1300"</f>
        <v>1300</v>
      </c>
      <c r="C54" t="s">
        <v>72</v>
      </c>
      <c r="E54" t="s">
        <v>15</v>
      </c>
      <c r="G54" s="1" t="s">
        <v>73</v>
      </c>
      <c r="I54" t="s">
        <v>74</v>
      </c>
    </row>
    <row r="55" spans="1:9" ht="30">
      <c r="A55" t="str">
        <f t="shared" si="1"/>
        <v>2015-09-21</v>
      </c>
      <c r="B55" t="str">
        <f>"1330"</f>
        <v>1330</v>
      </c>
      <c r="C55" t="s">
        <v>118</v>
      </c>
      <c r="E55" t="s">
        <v>10</v>
      </c>
      <c r="G55" s="1" t="s">
        <v>119</v>
      </c>
      <c r="H55" t="s">
        <v>18</v>
      </c>
      <c r="I55" t="s">
        <v>91</v>
      </c>
    </row>
    <row r="56" spans="1:9" ht="30">
      <c r="A56" t="str">
        <f t="shared" si="1"/>
        <v>2015-09-21</v>
      </c>
      <c r="B56" t="str">
        <f>"1400"</f>
        <v>1400</v>
      </c>
      <c r="C56" t="s">
        <v>120</v>
      </c>
      <c r="E56" t="s">
        <v>15</v>
      </c>
      <c r="G56" s="1" t="s">
        <v>121</v>
      </c>
      <c r="I56" t="s">
        <v>99</v>
      </c>
    </row>
    <row r="57" spans="1:9" ht="45">
      <c r="A57" t="str">
        <f t="shared" si="1"/>
        <v>2015-09-21</v>
      </c>
      <c r="B57" t="str">
        <f>"1430"</f>
        <v>1430</v>
      </c>
      <c r="C57" t="s">
        <v>29</v>
      </c>
      <c r="E57" t="s">
        <v>15</v>
      </c>
      <c r="G57" s="1" t="s">
        <v>114</v>
      </c>
      <c r="I57" t="s">
        <v>31</v>
      </c>
    </row>
    <row r="58" spans="1:9" ht="45">
      <c r="A58" t="str">
        <f t="shared" si="1"/>
        <v>2015-09-21</v>
      </c>
      <c r="B58" t="str">
        <f>"1500"</f>
        <v>1500</v>
      </c>
      <c r="C58" t="s">
        <v>14</v>
      </c>
      <c r="D58" t="s">
        <v>17</v>
      </c>
      <c r="E58" t="s">
        <v>15</v>
      </c>
      <c r="G58" s="1" t="s">
        <v>16</v>
      </c>
      <c r="H58" t="s">
        <v>18</v>
      </c>
      <c r="I58" t="s">
        <v>19</v>
      </c>
    </row>
    <row r="59" spans="1:9" ht="45">
      <c r="A59" t="str">
        <f t="shared" si="1"/>
        <v>2015-09-21</v>
      </c>
      <c r="B59" t="str">
        <f>"1530"</f>
        <v>1530</v>
      </c>
      <c r="C59" t="s">
        <v>24</v>
      </c>
      <c r="E59" t="s">
        <v>15</v>
      </c>
      <c r="G59" s="1" t="s">
        <v>25</v>
      </c>
      <c r="H59" t="s">
        <v>18</v>
      </c>
      <c r="I59" t="s">
        <v>19</v>
      </c>
    </row>
    <row r="60" spans="1:9" ht="45">
      <c r="A60" t="str">
        <f t="shared" si="1"/>
        <v>2015-09-21</v>
      </c>
      <c r="B60" t="str">
        <f>"1600"</f>
        <v>1600</v>
      </c>
      <c r="C60" t="s">
        <v>20</v>
      </c>
      <c r="D60" t="s">
        <v>113</v>
      </c>
      <c r="E60" t="s">
        <v>15</v>
      </c>
      <c r="G60" s="1" t="s">
        <v>112</v>
      </c>
      <c r="H60" t="s">
        <v>18</v>
      </c>
      <c r="I60" t="s">
        <v>23</v>
      </c>
    </row>
    <row r="61" spans="1:9" ht="45">
      <c r="A61" t="str">
        <f t="shared" si="1"/>
        <v>2015-09-21</v>
      </c>
      <c r="B61" t="str">
        <f>"1630"</f>
        <v>1630</v>
      </c>
      <c r="C61" t="s">
        <v>115</v>
      </c>
      <c r="D61" t="s">
        <v>117</v>
      </c>
      <c r="E61" t="s">
        <v>15</v>
      </c>
      <c r="G61" s="1" t="s">
        <v>116</v>
      </c>
      <c r="H61" t="s">
        <v>18</v>
      </c>
      <c r="I61" t="s">
        <v>19</v>
      </c>
    </row>
    <row r="62" spans="1:9" ht="45">
      <c r="A62" t="str">
        <f t="shared" si="1"/>
        <v>2015-09-21</v>
      </c>
      <c r="B62" t="str">
        <f>"1700"</f>
        <v>1700</v>
      </c>
      <c r="C62" t="s">
        <v>32</v>
      </c>
      <c r="E62" t="s">
        <v>15</v>
      </c>
      <c r="G62" s="1" t="s">
        <v>33</v>
      </c>
      <c r="H62" t="s">
        <v>18</v>
      </c>
      <c r="I62" t="s">
        <v>26</v>
      </c>
    </row>
    <row r="63" spans="1:9" ht="45">
      <c r="A63" t="str">
        <f t="shared" si="1"/>
        <v>2015-09-21</v>
      </c>
      <c r="B63" t="str">
        <f>"1730"</f>
        <v>1730</v>
      </c>
      <c r="C63" t="s">
        <v>122</v>
      </c>
      <c r="E63" t="s">
        <v>41</v>
      </c>
      <c r="G63" s="1" t="s">
        <v>42</v>
      </c>
      <c r="I63" t="s">
        <v>31</v>
      </c>
    </row>
    <row r="64" spans="1:9" ht="45">
      <c r="A64" t="str">
        <f t="shared" si="1"/>
        <v>2015-09-21</v>
      </c>
      <c r="B64" t="str">
        <f>"1800"</f>
        <v>1800</v>
      </c>
      <c r="C64" t="s">
        <v>123</v>
      </c>
      <c r="E64" t="s">
        <v>15</v>
      </c>
      <c r="G64" s="1" t="s">
        <v>124</v>
      </c>
      <c r="H64" t="s">
        <v>18</v>
      </c>
      <c r="I64" t="s">
        <v>111</v>
      </c>
    </row>
    <row r="65" spans="1:9" ht="45">
      <c r="A65" t="str">
        <f t="shared" si="1"/>
        <v>2015-09-21</v>
      </c>
      <c r="B65" t="str">
        <f>"1830"</f>
        <v>1830</v>
      </c>
      <c r="C65" t="s">
        <v>126</v>
      </c>
      <c r="D65" t="s">
        <v>128</v>
      </c>
      <c r="E65" t="s">
        <v>15</v>
      </c>
      <c r="G65" s="1" t="s">
        <v>127</v>
      </c>
      <c r="I65" t="s">
        <v>129</v>
      </c>
    </row>
    <row r="66" spans="1:9" ht="45">
      <c r="A66" t="str">
        <f t="shared" si="1"/>
        <v>2015-09-21</v>
      </c>
      <c r="B66" t="str">
        <f>"1845"</f>
        <v>1845</v>
      </c>
      <c r="C66" t="s">
        <v>126</v>
      </c>
      <c r="D66" t="s">
        <v>131</v>
      </c>
      <c r="E66" t="s">
        <v>15</v>
      </c>
      <c r="G66" s="1" t="s">
        <v>130</v>
      </c>
      <c r="I66" t="s">
        <v>129</v>
      </c>
    </row>
    <row r="67" spans="1:9" ht="45">
      <c r="A67" t="str">
        <f t="shared" si="1"/>
        <v>2015-09-21</v>
      </c>
      <c r="B67" t="str">
        <f>"1900"</f>
        <v>1900</v>
      </c>
      <c r="C67" t="s">
        <v>122</v>
      </c>
      <c r="E67" t="s">
        <v>41</v>
      </c>
      <c r="G67" s="1" t="s">
        <v>42</v>
      </c>
      <c r="I67" t="s">
        <v>31</v>
      </c>
    </row>
    <row r="68" spans="1:9" ht="45">
      <c r="A68" t="str">
        <f t="shared" si="1"/>
        <v>2015-09-21</v>
      </c>
      <c r="B68" t="str">
        <f>"1930"</f>
        <v>1930</v>
      </c>
      <c r="C68" t="s">
        <v>132</v>
      </c>
      <c r="D68" t="s">
        <v>134</v>
      </c>
      <c r="E68" t="s">
        <v>10</v>
      </c>
      <c r="G68" s="1" t="s">
        <v>133</v>
      </c>
      <c r="H68" t="s">
        <v>78</v>
      </c>
      <c r="I68" t="s">
        <v>23</v>
      </c>
    </row>
    <row r="69" spans="1:9" ht="45">
      <c r="A69" t="str">
        <f t="shared" si="1"/>
        <v>2015-09-21</v>
      </c>
      <c r="B69" t="str">
        <f>"2000"</f>
        <v>2000</v>
      </c>
      <c r="C69" t="s">
        <v>135</v>
      </c>
      <c r="E69" t="s">
        <v>10</v>
      </c>
      <c r="F69" t="s">
        <v>136</v>
      </c>
      <c r="G69" s="1" t="s">
        <v>137</v>
      </c>
      <c r="H69" t="s">
        <v>18</v>
      </c>
      <c r="I69" t="s">
        <v>138</v>
      </c>
    </row>
    <row r="70" spans="1:9" ht="45">
      <c r="A70" t="str">
        <f t="shared" si="1"/>
        <v>2015-09-21</v>
      </c>
      <c r="B70" t="str">
        <f>"2030"</f>
        <v>2030</v>
      </c>
      <c r="C70" t="s">
        <v>139</v>
      </c>
      <c r="D70" t="s">
        <v>141</v>
      </c>
      <c r="E70" t="s">
        <v>15</v>
      </c>
      <c r="G70" s="1" t="s">
        <v>140</v>
      </c>
      <c r="H70" t="s">
        <v>18</v>
      </c>
      <c r="I70" t="s">
        <v>26</v>
      </c>
    </row>
    <row r="71" spans="1:9" ht="45">
      <c r="A71" t="str">
        <f t="shared" si="1"/>
        <v>2015-09-21</v>
      </c>
      <c r="B71" t="str">
        <f>"2100"</f>
        <v>2100</v>
      </c>
      <c r="C71" t="s">
        <v>143</v>
      </c>
      <c r="G71" s="1" t="s">
        <v>142</v>
      </c>
      <c r="H71" t="s">
        <v>18</v>
      </c>
      <c r="I71" t="s">
        <v>111</v>
      </c>
    </row>
    <row r="72" spans="1:9" ht="45">
      <c r="A72" t="str">
        <f t="shared" si="1"/>
        <v>2015-09-21</v>
      </c>
      <c r="B72" t="str">
        <f>"2130"</f>
        <v>2130</v>
      </c>
      <c r="C72" t="s">
        <v>144</v>
      </c>
      <c r="E72" t="s">
        <v>145</v>
      </c>
      <c r="F72" t="s">
        <v>136</v>
      </c>
      <c r="G72" s="1" t="s">
        <v>146</v>
      </c>
      <c r="H72" t="s">
        <v>18</v>
      </c>
      <c r="I72" t="s">
        <v>147</v>
      </c>
    </row>
    <row r="73" spans="1:9" ht="45">
      <c r="A73" t="str">
        <f t="shared" si="1"/>
        <v>2015-09-21</v>
      </c>
      <c r="B73" t="str">
        <f>"2230"</f>
        <v>2230</v>
      </c>
      <c r="C73" t="s">
        <v>148</v>
      </c>
      <c r="D73" t="s">
        <v>150</v>
      </c>
      <c r="E73" t="s">
        <v>15</v>
      </c>
      <c r="G73" s="1" t="s">
        <v>149</v>
      </c>
      <c r="H73" t="s">
        <v>18</v>
      </c>
      <c r="I73" t="s">
        <v>111</v>
      </c>
    </row>
    <row r="74" spans="1:9" ht="45">
      <c r="A74" t="str">
        <f t="shared" si="1"/>
        <v>2015-09-21</v>
      </c>
      <c r="B74" t="str">
        <f>"2300"</f>
        <v>2300</v>
      </c>
      <c r="C74" t="s">
        <v>122</v>
      </c>
      <c r="E74" t="s">
        <v>41</v>
      </c>
      <c r="G74" s="1" t="s">
        <v>42</v>
      </c>
      <c r="I74" t="s">
        <v>31</v>
      </c>
    </row>
    <row r="75" spans="1:9" ht="45">
      <c r="A75" t="str">
        <f t="shared" si="1"/>
        <v>2015-09-21</v>
      </c>
      <c r="B75" t="str">
        <f>"2330"</f>
        <v>2330</v>
      </c>
      <c r="C75" t="s">
        <v>126</v>
      </c>
      <c r="D75" t="s">
        <v>128</v>
      </c>
      <c r="E75" t="s">
        <v>15</v>
      </c>
      <c r="G75" s="1" t="s">
        <v>127</v>
      </c>
      <c r="I75" t="s">
        <v>129</v>
      </c>
    </row>
    <row r="76" spans="1:9" ht="45">
      <c r="A76" t="str">
        <f t="shared" si="1"/>
        <v>2015-09-21</v>
      </c>
      <c r="B76" t="str">
        <f>"2345"</f>
        <v>2345</v>
      </c>
      <c r="C76" t="s">
        <v>126</v>
      </c>
      <c r="D76" t="s">
        <v>131</v>
      </c>
      <c r="E76" t="s">
        <v>15</v>
      </c>
      <c r="G76" s="1" t="s">
        <v>130</v>
      </c>
      <c r="I76" t="s">
        <v>129</v>
      </c>
    </row>
    <row r="77" spans="1:9" ht="45">
      <c r="A77" t="str">
        <f aca="true" t="shared" si="2" ref="A77:A114">"2015-09-22"</f>
        <v>2015-09-22</v>
      </c>
      <c r="B77" t="str">
        <f>"0000"</f>
        <v>0000</v>
      </c>
      <c r="C77" t="s">
        <v>151</v>
      </c>
      <c r="D77" t="s">
        <v>153</v>
      </c>
      <c r="E77" t="s">
        <v>10</v>
      </c>
      <c r="G77" s="1" t="s">
        <v>152</v>
      </c>
      <c r="I77" t="s">
        <v>82</v>
      </c>
    </row>
    <row r="78" spans="1:9" ht="45">
      <c r="A78" t="str">
        <f t="shared" si="2"/>
        <v>2015-09-22</v>
      </c>
      <c r="B78" t="str">
        <f>"0100"</f>
        <v>0100</v>
      </c>
      <c r="C78" t="s">
        <v>154</v>
      </c>
      <c r="E78" t="s">
        <v>15</v>
      </c>
      <c r="G78" s="1" t="s">
        <v>155</v>
      </c>
      <c r="H78" t="s">
        <v>18</v>
      </c>
      <c r="I78" t="s">
        <v>156</v>
      </c>
    </row>
    <row r="79" spans="1:9" ht="15">
      <c r="A79" t="str">
        <f t="shared" si="2"/>
        <v>2015-09-22</v>
      </c>
      <c r="B79" t="str">
        <f>"0400"</f>
        <v>0400</v>
      </c>
      <c r="C79" t="s">
        <v>157</v>
      </c>
      <c r="E79" t="s">
        <v>41</v>
      </c>
      <c r="G79" s="1" t="s">
        <v>158</v>
      </c>
      <c r="I79" t="s">
        <v>109</v>
      </c>
    </row>
    <row r="80" spans="1:9" ht="45">
      <c r="A80" t="str">
        <f t="shared" si="2"/>
        <v>2015-09-22</v>
      </c>
      <c r="B80" t="str">
        <f>"0500"</f>
        <v>0500</v>
      </c>
      <c r="C80" t="s">
        <v>9</v>
      </c>
      <c r="E80" t="s">
        <v>10</v>
      </c>
      <c r="G80" s="1" t="s">
        <v>11</v>
      </c>
      <c r="I80" t="s">
        <v>108</v>
      </c>
    </row>
    <row r="81" spans="1:9" ht="45">
      <c r="A81" t="str">
        <f t="shared" si="2"/>
        <v>2015-09-22</v>
      </c>
      <c r="B81" t="str">
        <f>"0600"</f>
        <v>0600</v>
      </c>
      <c r="C81" t="s">
        <v>14</v>
      </c>
      <c r="D81" t="s">
        <v>159</v>
      </c>
      <c r="E81" t="s">
        <v>15</v>
      </c>
      <c r="G81" s="1" t="s">
        <v>16</v>
      </c>
      <c r="H81" t="s">
        <v>18</v>
      </c>
      <c r="I81" t="s">
        <v>19</v>
      </c>
    </row>
    <row r="82" spans="1:9" ht="45">
      <c r="A82" t="str">
        <f t="shared" si="2"/>
        <v>2015-09-22</v>
      </c>
      <c r="B82" t="str">
        <f>"0630"</f>
        <v>0630</v>
      </c>
      <c r="C82" t="s">
        <v>27</v>
      </c>
      <c r="E82" t="s">
        <v>15</v>
      </c>
      <c r="G82" s="1" t="s">
        <v>28</v>
      </c>
      <c r="H82" t="s">
        <v>18</v>
      </c>
      <c r="I82" t="s">
        <v>91</v>
      </c>
    </row>
    <row r="83" spans="1:9" ht="45">
      <c r="A83" t="str">
        <f t="shared" si="2"/>
        <v>2015-09-22</v>
      </c>
      <c r="B83" t="str">
        <f>"0700"</f>
        <v>0700</v>
      </c>
      <c r="C83" t="s">
        <v>24</v>
      </c>
      <c r="E83" t="s">
        <v>15</v>
      </c>
      <c r="G83" s="1" t="s">
        <v>25</v>
      </c>
      <c r="H83" t="s">
        <v>18</v>
      </c>
      <c r="I83" t="s">
        <v>31</v>
      </c>
    </row>
    <row r="84" spans="1:9" ht="30">
      <c r="A84" t="str">
        <f t="shared" si="2"/>
        <v>2015-09-22</v>
      </c>
      <c r="B84" t="str">
        <f>"0730"</f>
        <v>0730</v>
      </c>
      <c r="C84" t="s">
        <v>20</v>
      </c>
      <c r="D84" t="s">
        <v>161</v>
      </c>
      <c r="E84" t="s">
        <v>15</v>
      </c>
      <c r="G84" s="1" t="s">
        <v>160</v>
      </c>
      <c r="H84" t="s">
        <v>18</v>
      </c>
      <c r="I84" t="s">
        <v>23</v>
      </c>
    </row>
    <row r="85" spans="1:9" ht="45">
      <c r="A85" t="str">
        <f t="shared" si="2"/>
        <v>2015-09-22</v>
      </c>
      <c r="B85" t="str">
        <f>"0800"</f>
        <v>0800</v>
      </c>
      <c r="C85" t="s">
        <v>29</v>
      </c>
      <c r="E85" t="s">
        <v>15</v>
      </c>
      <c r="G85" s="1" t="s">
        <v>162</v>
      </c>
      <c r="I85" t="s">
        <v>23</v>
      </c>
    </row>
    <row r="86" spans="1:9" ht="30">
      <c r="A86" t="str">
        <f t="shared" si="2"/>
        <v>2015-09-22</v>
      </c>
      <c r="B86" t="str">
        <f>"0830"</f>
        <v>0830</v>
      </c>
      <c r="C86" t="s">
        <v>115</v>
      </c>
      <c r="D86" t="s">
        <v>164</v>
      </c>
      <c r="E86" t="s">
        <v>15</v>
      </c>
      <c r="G86" s="1" t="s">
        <v>163</v>
      </c>
      <c r="H86" t="s">
        <v>18</v>
      </c>
      <c r="I86" t="s">
        <v>19</v>
      </c>
    </row>
    <row r="87" spans="1:9" ht="45">
      <c r="A87" t="str">
        <f t="shared" si="2"/>
        <v>2015-09-22</v>
      </c>
      <c r="B87" t="str">
        <f>"0900"</f>
        <v>0900</v>
      </c>
      <c r="C87" t="s">
        <v>24</v>
      </c>
      <c r="E87" t="s">
        <v>10</v>
      </c>
      <c r="G87" s="1" t="s">
        <v>25</v>
      </c>
      <c r="H87" t="s">
        <v>18</v>
      </c>
      <c r="I87" t="s">
        <v>111</v>
      </c>
    </row>
    <row r="88" spans="1:9" ht="45">
      <c r="A88" t="str">
        <f t="shared" si="2"/>
        <v>2015-09-22</v>
      </c>
      <c r="B88" t="str">
        <f>"0930"</f>
        <v>0930</v>
      </c>
      <c r="C88" t="s">
        <v>14</v>
      </c>
      <c r="D88" t="s">
        <v>165</v>
      </c>
      <c r="E88" t="s">
        <v>15</v>
      </c>
      <c r="G88" s="1" t="s">
        <v>16</v>
      </c>
      <c r="H88" t="s">
        <v>18</v>
      </c>
      <c r="I88" t="s">
        <v>19</v>
      </c>
    </row>
    <row r="89" spans="1:9" ht="45">
      <c r="A89" t="str">
        <f t="shared" si="2"/>
        <v>2015-09-22</v>
      </c>
      <c r="B89" t="str">
        <f>"1000"</f>
        <v>1000</v>
      </c>
      <c r="C89" t="s">
        <v>123</v>
      </c>
      <c r="D89" t="s">
        <v>125</v>
      </c>
      <c r="E89" t="s">
        <v>15</v>
      </c>
      <c r="G89" s="1" t="s">
        <v>124</v>
      </c>
      <c r="H89" t="s">
        <v>18</v>
      </c>
      <c r="I89" t="s">
        <v>111</v>
      </c>
    </row>
    <row r="90" spans="1:9" ht="45">
      <c r="A90" t="str">
        <f t="shared" si="2"/>
        <v>2015-09-22</v>
      </c>
      <c r="B90" t="str">
        <f>"1030"</f>
        <v>1030</v>
      </c>
      <c r="C90" t="s">
        <v>126</v>
      </c>
      <c r="D90" t="s">
        <v>128</v>
      </c>
      <c r="E90" t="s">
        <v>15</v>
      </c>
      <c r="G90" s="1" t="s">
        <v>127</v>
      </c>
      <c r="I90" t="s">
        <v>129</v>
      </c>
    </row>
    <row r="91" spans="1:9" ht="45">
      <c r="A91" t="str">
        <f t="shared" si="2"/>
        <v>2015-09-22</v>
      </c>
      <c r="B91" t="str">
        <f>"1045"</f>
        <v>1045</v>
      </c>
      <c r="C91" t="s">
        <v>126</v>
      </c>
      <c r="D91" t="s">
        <v>131</v>
      </c>
      <c r="E91" t="s">
        <v>15</v>
      </c>
      <c r="G91" s="1" t="s">
        <v>130</v>
      </c>
      <c r="I91" t="s">
        <v>129</v>
      </c>
    </row>
    <row r="92" spans="1:9" ht="45">
      <c r="A92" t="str">
        <f t="shared" si="2"/>
        <v>2015-09-22</v>
      </c>
      <c r="B92" t="str">
        <f>"1100"</f>
        <v>1100</v>
      </c>
      <c r="C92" t="s">
        <v>139</v>
      </c>
      <c r="D92" t="s">
        <v>141</v>
      </c>
      <c r="E92" t="s">
        <v>15</v>
      </c>
      <c r="G92" s="1" t="s">
        <v>140</v>
      </c>
      <c r="H92" t="s">
        <v>18</v>
      </c>
      <c r="I92" t="s">
        <v>26</v>
      </c>
    </row>
    <row r="93" spans="1:9" ht="45">
      <c r="A93" t="str">
        <f t="shared" si="2"/>
        <v>2015-09-22</v>
      </c>
      <c r="B93" t="str">
        <f>"1130"</f>
        <v>1130</v>
      </c>
      <c r="C93" t="s">
        <v>135</v>
      </c>
      <c r="E93" t="s">
        <v>10</v>
      </c>
      <c r="F93" t="s">
        <v>136</v>
      </c>
      <c r="G93" s="1" t="s">
        <v>137</v>
      </c>
      <c r="H93" t="s">
        <v>18</v>
      </c>
      <c r="I93" t="s">
        <v>138</v>
      </c>
    </row>
    <row r="94" spans="1:9" ht="45">
      <c r="A94" t="str">
        <f t="shared" si="2"/>
        <v>2015-09-22</v>
      </c>
      <c r="B94" t="str">
        <f>"1200"</f>
        <v>1200</v>
      </c>
      <c r="C94" t="s">
        <v>143</v>
      </c>
      <c r="G94" s="1" t="s">
        <v>142</v>
      </c>
      <c r="H94" t="s">
        <v>18</v>
      </c>
      <c r="I94" t="s">
        <v>111</v>
      </c>
    </row>
    <row r="95" spans="1:9" ht="30">
      <c r="A95" t="str">
        <f t="shared" si="2"/>
        <v>2015-09-22</v>
      </c>
      <c r="B95" t="str">
        <f>"1230"</f>
        <v>1230</v>
      </c>
      <c r="C95" t="s">
        <v>51</v>
      </c>
      <c r="E95" t="s">
        <v>15</v>
      </c>
      <c r="G95" s="1" t="s">
        <v>52</v>
      </c>
      <c r="H95" t="s">
        <v>18</v>
      </c>
      <c r="I95" t="s">
        <v>53</v>
      </c>
    </row>
    <row r="96" spans="1:9" ht="45">
      <c r="A96" t="str">
        <f t="shared" si="2"/>
        <v>2015-09-22</v>
      </c>
      <c r="B96" t="str">
        <f>"1300"</f>
        <v>1300</v>
      </c>
      <c r="C96" t="s">
        <v>132</v>
      </c>
      <c r="D96" t="s">
        <v>134</v>
      </c>
      <c r="E96" t="s">
        <v>10</v>
      </c>
      <c r="G96" s="1" t="s">
        <v>133</v>
      </c>
      <c r="H96" t="s">
        <v>78</v>
      </c>
      <c r="I96" t="s">
        <v>23</v>
      </c>
    </row>
    <row r="97" spans="1:9" ht="45">
      <c r="A97" t="str">
        <f t="shared" si="2"/>
        <v>2015-09-22</v>
      </c>
      <c r="B97" t="str">
        <f>"1330"</f>
        <v>1330</v>
      </c>
      <c r="C97" t="s">
        <v>148</v>
      </c>
      <c r="D97" t="s">
        <v>150</v>
      </c>
      <c r="E97" t="s">
        <v>15</v>
      </c>
      <c r="G97" s="1" t="s">
        <v>149</v>
      </c>
      <c r="H97" t="s">
        <v>18</v>
      </c>
      <c r="I97" t="s">
        <v>111</v>
      </c>
    </row>
    <row r="98" spans="1:9" ht="45">
      <c r="A98" t="str">
        <f t="shared" si="2"/>
        <v>2015-09-22</v>
      </c>
      <c r="B98" t="str">
        <f>"1400"</f>
        <v>1400</v>
      </c>
      <c r="C98" t="s">
        <v>166</v>
      </c>
      <c r="E98" t="s">
        <v>10</v>
      </c>
      <c r="F98" t="s">
        <v>44</v>
      </c>
      <c r="G98" s="1" t="s">
        <v>167</v>
      </c>
      <c r="I98" t="s">
        <v>23</v>
      </c>
    </row>
    <row r="99" spans="1:9" ht="45">
      <c r="A99" t="str">
        <f t="shared" si="2"/>
        <v>2015-09-22</v>
      </c>
      <c r="B99" t="str">
        <f>"1430"</f>
        <v>1430</v>
      </c>
      <c r="C99" t="s">
        <v>29</v>
      </c>
      <c r="E99" t="s">
        <v>15</v>
      </c>
      <c r="G99" s="1" t="s">
        <v>162</v>
      </c>
      <c r="I99" t="s">
        <v>23</v>
      </c>
    </row>
    <row r="100" spans="1:9" ht="45">
      <c r="A100" t="str">
        <f t="shared" si="2"/>
        <v>2015-09-22</v>
      </c>
      <c r="B100" t="str">
        <f>"1500"</f>
        <v>1500</v>
      </c>
      <c r="C100" t="s">
        <v>14</v>
      </c>
      <c r="D100" t="s">
        <v>165</v>
      </c>
      <c r="E100" t="s">
        <v>15</v>
      </c>
      <c r="G100" s="1" t="s">
        <v>16</v>
      </c>
      <c r="H100" t="s">
        <v>18</v>
      </c>
      <c r="I100" t="s">
        <v>19</v>
      </c>
    </row>
    <row r="101" spans="1:9" ht="45">
      <c r="A101" t="str">
        <f t="shared" si="2"/>
        <v>2015-09-22</v>
      </c>
      <c r="B101" t="str">
        <f>"1530"</f>
        <v>1530</v>
      </c>
      <c r="C101" t="s">
        <v>24</v>
      </c>
      <c r="E101" t="s">
        <v>15</v>
      </c>
      <c r="G101" s="1" t="s">
        <v>25</v>
      </c>
      <c r="H101" t="s">
        <v>18</v>
      </c>
      <c r="I101" t="s">
        <v>31</v>
      </c>
    </row>
    <row r="102" spans="1:9" ht="30">
      <c r="A102" t="str">
        <f t="shared" si="2"/>
        <v>2015-09-22</v>
      </c>
      <c r="B102" t="str">
        <f>"1600"</f>
        <v>1600</v>
      </c>
      <c r="C102" t="s">
        <v>20</v>
      </c>
      <c r="D102" t="s">
        <v>161</v>
      </c>
      <c r="E102" t="s">
        <v>15</v>
      </c>
      <c r="G102" s="1" t="s">
        <v>160</v>
      </c>
      <c r="H102" t="s">
        <v>18</v>
      </c>
      <c r="I102" t="s">
        <v>23</v>
      </c>
    </row>
    <row r="103" spans="1:9" ht="30">
      <c r="A103" t="str">
        <f t="shared" si="2"/>
        <v>2015-09-22</v>
      </c>
      <c r="B103" t="str">
        <f>"1630"</f>
        <v>1630</v>
      </c>
      <c r="C103" t="s">
        <v>115</v>
      </c>
      <c r="D103" t="s">
        <v>164</v>
      </c>
      <c r="E103" t="s">
        <v>15</v>
      </c>
      <c r="G103" s="1" t="s">
        <v>163</v>
      </c>
      <c r="H103" t="s">
        <v>18</v>
      </c>
      <c r="I103" t="s">
        <v>19</v>
      </c>
    </row>
    <row r="104" spans="1:9" ht="45">
      <c r="A104" t="str">
        <f t="shared" si="2"/>
        <v>2015-09-22</v>
      </c>
      <c r="B104" t="str">
        <f>"1700"</f>
        <v>1700</v>
      </c>
      <c r="C104" t="s">
        <v>32</v>
      </c>
      <c r="E104" t="s">
        <v>15</v>
      </c>
      <c r="G104" s="1" t="s">
        <v>33</v>
      </c>
      <c r="H104" t="s">
        <v>18</v>
      </c>
      <c r="I104" t="s">
        <v>26</v>
      </c>
    </row>
    <row r="105" spans="1:9" ht="45">
      <c r="A105" t="str">
        <f t="shared" si="2"/>
        <v>2015-09-22</v>
      </c>
      <c r="B105" t="str">
        <f>"1730"</f>
        <v>1730</v>
      </c>
      <c r="C105" t="s">
        <v>122</v>
      </c>
      <c r="E105" t="s">
        <v>41</v>
      </c>
      <c r="G105" s="1" t="s">
        <v>42</v>
      </c>
      <c r="I105" t="s">
        <v>31</v>
      </c>
    </row>
    <row r="106" spans="1:9" ht="45">
      <c r="A106" t="str">
        <f t="shared" si="2"/>
        <v>2015-09-22</v>
      </c>
      <c r="B106" t="str">
        <f>"1800"</f>
        <v>1800</v>
      </c>
      <c r="C106" t="s">
        <v>123</v>
      </c>
      <c r="D106" t="s">
        <v>168</v>
      </c>
      <c r="E106" t="s">
        <v>15</v>
      </c>
      <c r="G106" s="1" t="s">
        <v>124</v>
      </c>
      <c r="H106" t="s">
        <v>18</v>
      </c>
      <c r="I106" t="s">
        <v>111</v>
      </c>
    </row>
    <row r="107" spans="1:9" ht="45">
      <c r="A107" t="str">
        <f t="shared" si="2"/>
        <v>2015-09-22</v>
      </c>
      <c r="B107" t="str">
        <f>"1830"</f>
        <v>1830</v>
      </c>
      <c r="C107" t="s">
        <v>169</v>
      </c>
      <c r="D107" t="s">
        <v>171</v>
      </c>
      <c r="E107" t="s">
        <v>15</v>
      </c>
      <c r="G107" s="1" t="s">
        <v>170</v>
      </c>
      <c r="I107" t="s">
        <v>69</v>
      </c>
    </row>
    <row r="108" spans="1:9" ht="30">
      <c r="A108" t="str">
        <f t="shared" si="2"/>
        <v>2015-09-22</v>
      </c>
      <c r="B108" t="str">
        <f>"1845"</f>
        <v>1845</v>
      </c>
      <c r="C108" t="s">
        <v>169</v>
      </c>
      <c r="D108" t="s">
        <v>173</v>
      </c>
      <c r="E108" t="s">
        <v>15</v>
      </c>
      <c r="G108" s="1" t="s">
        <v>172</v>
      </c>
      <c r="I108" t="s">
        <v>69</v>
      </c>
    </row>
    <row r="109" spans="1:9" ht="45">
      <c r="A109" t="str">
        <f t="shared" si="2"/>
        <v>2015-09-22</v>
      </c>
      <c r="B109" t="str">
        <f>"1900"</f>
        <v>1900</v>
      </c>
      <c r="C109" t="s">
        <v>122</v>
      </c>
      <c r="E109" t="s">
        <v>41</v>
      </c>
      <c r="G109" s="1" t="s">
        <v>42</v>
      </c>
      <c r="I109" t="s">
        <v>31</v>
      </c>
    </row>
    <row r="110" spans="1:9" ht="30">
      <c r="A110" t="str">
        <f t="shared" si="2"/>
        <v>2015-09-22</v>
      </c>
      <c r="B110" t="str">
        <f>"1930"</f>
        <v>1930</v>
      </c>
      <c r="C110" t="s">
        <v>174</v>
      </c>
      <c r="E110" t="s">
        <v>15</v>
      </c>
      <c r="G110" s="1" t="s">
        <v>175</v>
      </c>
      <c r="H110" t="s">
        <v>18</v>
      </c>
      <c r="I110" t="s">
        <v>176</v>
      </c>
    </row>
    <row r="111" spans="1:9" ht="45">
      <c r="A111" t="str">
        <f t="shared" si="2"/>
        <v>2015-09-22</v>
      </c>
      <c r="B111" t="str">
        <f>"2000"</f>
        <v>2000</v>
      </c>
      <c r="C111" t="s">
        <v>89</v>
      </c>
      <c r="E111" t="s">
        <v>15</v>
      </c>
      <c r="G111" s="1" t="s">
        <v>90</v>
      </c>
      <c r="I111" t="s">
        <v>91</v>
      </c>
    </row>
    <row r="112" spans="1:9" ht="45">
      <c r="A112" t="str">
        <f t="shared" si="2"/>
        <v>2015-09-22</v>
      </c>
      <c r="B112" t="str">
        <f>"2030"</f>
        <v>2030</v>
      </c>
      <c r="C112" t="s">
        <v>177</v>
      </c>
      <c r="E112" t="s">
        <v>10</v>
      </c>
      <c r="G112" s="1" t="s">
        <v>178</v>
      </c>
      <c r="H112" t="s">
        <v>18</v>
      </c>
      <c r="I112" t="s">
        <v>179</v>
      </c>
    </row>
    <row r="113" spans="1:9" ht="15">
      <c r="A113" t="str">
        <f t="shared" si="2"/>
        <v>2015-09-22</v>
      </c>
      <c r="B113" t="str">
        <f>"2130"</f>
        <v>2130</v>
      </c>
      <c r="C113" t="s">
        <v>72</v>
      </c>
      <c r="E113" t="s">
        <v>15</v>
      </c>
      <c r="G113" s="1" t="s">
        <v>73</v>
      </c>
      <c r="I113" t="s">
        <v>74</v>
      </c>
    </row>
    <row r="114" spans="1:9" ht="15">
      <c r="A114" t="str">
        <f t="shared" si="2"/>
        <v>2015-09-22</v>
      </c>
      <c r="B114" t="str">
        <f>"2200"</f>
        <v>2200</v>
      </c>
      <c r="C114" t="s">
        <v>180</v>
      </c>
      <c r="E114" t="s">
        <v>41</v>
      </c>
      <c r="G114" s="1" t="s">
        <v>181</v>
      </c>
      <c r="I114" t="s">
        <v>182</v>
      </c>
    </row>
    <row r="115" spans="1:9" ht="45">
      <c r="A115" t="str">
        <f aca="true" t="shared" si="3" ref="A115:A155">"2015-09-23"</f>
        <v>2015-09-23</v>
      </c>
      <c r="B115" t="str">
        <f>"0030"</f>
        <v>0030</v>
      </c>
      <c r="C115" t="s">
        <v>122</v>
      </c>
      <c r="E115" t="s">
        <v>41</v>
      </c>
      <c r="G115" s="1" t="s">
        <v>42</v>
      </c>
      <c r="I115" t="s">
        <v>31</v>
      </c>
    </row>
    <row r="116" spans="1:9" ht="45">
      <c r="A116" t="str">
        <f t="shared" si="3"/>
        <v>2015-09-23</v>
      </c>
      <c r="B116" t="str">
        <f>"0100"</f>
        <v>0100</v>
      </c>
      <c r="C116" t="s">
        <v>66</v>
      </c>
      <c r="D116" t="s">
        <v>184</v>
      </c>
      <c r="E116" t="s">
        <v>15</v>
      </c>
      <c r="G116" s="1" t="s">
        <v>183</v>
      </c>
      <c r="I116" t="s">
        <v>185</v>
      </c>
    </row>
    <row r="117" spans="1:9" ht="45">
      <c r="A117" t="str">
        <f t="shared" si="3"/>
        <v>2015-09-23</v>
      </c>
      <c r="B117" t="str">
        <f>"0115"</f>
        <v>0115</v>
      </c>
      <c r="C117" t="s">
        <v>186</v>
      </c>
      <c r="E117" t="s">
        <v>10</v>
      </c>
      <c r="G117" s="1" t="s">
        <v>187</v>
      </c>
      <c r="I117" t="s">
        <v>26</v>
      </c>
    </row>
    <row r="118" spans="1:9" ht="45">
      <c r="A118" t="str">
        <f t="shared" si="3"/>
        <v>2015-09-23</v>
      </c>
      <c r="B118" t="str">
        <f>"0145"</f>
        <v>0145</v>
      </c>
      <c r="C118" t="s">
        <v>105</v>
      </c>
      <c r="E118" t="s">
        <v>84</v>
      </c>
      <c r="F118" t="s">
        <v>106</v>
      </c>
      <c r="G118" s="1" t="s">
        <v>107</v>
      </c>
      <c r="H118" t="s">
        <v>78</v>
      </c>
      <c r="I118" t="s">
        <v>23</v>
      </c>
    </row>
    <row r="119" spans="1:9" ht="45">
      <c r="A119" t="str">
        <f t="shared" si="3"/>
        <v>2015-09-23</v>
      </c>
      <c r="B119" t="str">
        <f>"0215"</f>
        <v>0215</v>
      </c>
      <c r="C119" t="s">
        <v>188</v>
      </c>
      <c r="D119" t="s">
        <v>191</v>
      </c>
      <c r="E119" t="s">
        <v>15</v>
      </c>
      <c r="F119" t="s">
        <v>189</v>
      </c>
      <c r="G119" s="1" t="s">
        <v>190</v>
      </c>
      <c r="I119" t="s">
        <v>69</v>
      </c>
    </row>
    <row r="120" spans="1:9" ht="30">
      <c r="A120" t="str">
        <f t="shared" si="3"/>
        <v>2015-09-23</v>
      </c>
      <c r="B120" t="str">
        <f>"0230"</f>
        <v>0230</v>
      </c>
      <c r="C120" t="s">
        <v>97</v>
      </c>
      <c r="E120" t="s">
        <v>15</v>
      </c>
      <c r="G120" s="1" t="s">
        <v>98</v>
      </c>
      <c r="I120" t="s">
        <v>31</v>
      </c>
    </row>
    <row r="121" spans="1:9" ht="45">
      <c r="A121" t="str">
        <f t="shared" si="3"/>
        <v>2015-09-23</v>
      </c>
      <c r="B121" t="str">
        <f>"0300"</f>
        <v>0300</v>
      </c>
      <c r="C121" t="s">
        <v>192</v>
      </c>
      <c r="E121" t="s">
        <v>10</v>
      </c>
      <c r="F121" t="s">
        <v>193</v>
      </c>
      <c r="G121" s="1" t="s">
        <v>194</v>
      </c>
      <c r="I121" t="s">
        <v>179</v>
      </c>
    </row>
    <row r="122" spans="1:9" ht="15">
      <c r="A122" t="str">
        <f t="shared" si="3"/>
        <v>2015-09-23</v>
      </c>
      <c r="B122" t="str">
        <f>"0400"</f>
        <v>0400</v>
      </c>
      <c r="C122" t="s">
        <v>195</v>
      </c>
      <c r="E122" t="s">
        <v>10</v>
      </c>
      <c r="F122" t="s">
        <v>196</v>
      </c>
      <c r="G122" s="1" t="s">
        <v>197</v>
      </c>
      <c r="H122" t="s">
        <v>18</v>
      </c>
      <c r="I122" t="s">
        <v>198</v>
      </c>
    </row>
    <row r="123" spans="1:9" ht="45">
      <c r="A123" t="str">
        <f t="shared" si="3"/>
        <v>2015-09-23</v>
      </c>
      <c r="B123" t="str">
        <f>"0500"</f>
        <v>0500</v>
      </c>
      <c r="C123" t="s">
        <v>9</v>
      </c>
      <c r="E123" t="s">
        <v>10</v>
      </c>
      <c r="G123" s="1" t="s">
        <v>11</v>
      </c>
      <c r="I123" t="s">
        <v>13</v>
      </c>
    </row>
    <row r="124" spans="1:9" ht="45">
      <c r="A124" t="str">
        <f t="shared" si="3"/>
        <v>2015-09-23</v>
      </c>
      <c r="B124" t="str">
        <f>"0600"</f>
        <v>0600</v>
      </c>
      <c r="C124" t="s">
        <v>14</v>
      </c>
      <c r="D124" t="s">
        <v>199</v>
      </c>
      <c r="E124" t="s">
        <v>15</v>
      </c>
      <c r="G124" s="1" t="s">
        <v>16</v>
      </c>
      <c r="H124" t="s">
        <v>18</v>
      </c>
      <c r="I124" t="s">
        <v>19</v>
      </c>
    </row>
    <row r="125" spans="1:9" ht="45">
      <c r="A125" t="str">
        <f t="shared" si="3"/>
        <v>2015-09-23</v>
      </c>
      <c r="B125" t="str">
        <f>"0630"</f>
        <v>0630</v>
      </c>
      <c r="C125" t="s">
        <v>27</v>
      </c>
      <c r="E125" t="s">
        <v>15</v>
      </c>
      <c r="G125" s="1" t="s">
        <v>28</v>
      </c>
      <c r="H125" t="s">
        <v>18</v>
      </c>
      <c r="I125" t="s">
        <v>91</v>
      </c>
    </row>
    <row r="126" spans="1:9" ht="45">
      <c r="A126" t="str">
        <f t="shared" si="3"/>
        <v>2015-09-23</v>
      </c>
      <c r="B126" t="str">
        <f>"0700"</f>
        <v>0700</v>
      </c>
      <c r="C126" t="s">
        <v>24</v>
      </c>
      <c r="E126" t="s">
        <v>10</v>
      </c>
      <c r="G126" s="1" t="s">
        <v>25</v>
      </c>
      <c r="H126" t="s">
        <v>18</v>
      </c>
      <c r="I126" t="s">
        <v>26</v>
      </c>
    </row>
    <row r="127" spans="1:9" ht="45">
      <c r="A127" t="str">
        <f t="shared" si="3"/>
        <v>2015-09-23</v>
      </c>
      <c r="B127" t="str">
        <f>"0730"</f>
        <v>0730</v>
      </c>
      <c r="C127" t="s">
        <v>20</v>
      </c>
      <c r="D127" t="s">
        <v>201</v>
      </c>
      <c r="E127" t="s">
        <v>15</v>
      </c>
      <c r="G127" s="1" t="s">
        <v>200</v>
      </c>
      <c r="H127" t="s">
        <v>18</v>
      </c>
      <c r="I127" t="s">
        <v>23</v>
      </c>
    </row>
    <row r="128" spans="1:9" ht="45">
      <c r="A128" t="str">
        <f t="shared" si="3"/>
        <v>2015-09-23</v>
      </c>
      <c r="B128" t="str">
        <f>"0800"</f>
        <v>0800</v>
      </c>
      <c r="C128" t="s">
        <v>29</v>
      </c>
      <c r="E128" t="s">
        <v>15</v>
      </c>
      <c r="G128" s="1" t="s">
        <v>202</v>
      </c>
      <c r="I128" t="s">
        <v>99</v>
      </c>
    </row>
    <row r="129" spans="1:9" ht="30">
      <c r="A129" t="str">
        <f t="shared" si="3"/>
        <v>2015-09-23</v>
      </c>
      <c r="B129" t="str">
        <f>"0830"</f>
        <v>0830</v>
      </c>
      <c r="C129" t="s">
        <v>115</v>
      </c>
      <c r="D129" t="s">
        <v>204</v>
      </c>
      <c r="E129" t="s">
        <v>15</v>
      </c>
      <c r="G129" s="1" t="s">
        <v>203</v>
      </c>
      <c r="H129" t="s">
        <v>18</v>
      </c>
      <c r="I129" t="s">
        <v>26</v>
      </c>
    </row>
    <row r="130" spans="1:9" ht="45">
      <c r="A130" t="str">
        <f t="shared" si="3"/>
        <v>2015-09-23</v>
      </c>
      <c r="B130" t="str">
        <f>"0900"</f>
        <v>0900</v>
      </c>
      <c r="C130" t="s">
        <v>24</v>
      </c>
      <c r="E130" t="s">
        <v>15</v>
      </c>
      <c r="G130" s="1" t="s">
        <v>25</v>
      </c>
      <c r="H130" t="s">
        <v>18</v>
      </c>
      <c r="I130" t="s">
        <v>19</v>
      </c>
    </row>
    <row r="131" spans="1:9" ht="45">
      <c r="A131" t="str">
        <f t="shared" si="3"/>
        <v>2015-09-23</v>
      </c>
      <c r="B131" t="str">
        <f>"0930"</f>
        <v>0930</v>
      </c>
      <c r="C131" t="s">
        <v>14</v>
      </c>
      <c r="D131" t="s">
        <v>205</v>
      </c>
      <c r="E131" t="s">
        <v>15</v>
      </c>
      <c r="G131" s="1" t="s">
        <v>16</v>
      </c>
      <c r="H131" t="s">
        <v>18</v>
      </c>
      <c r="I131" t="s">
        <v>19</v>
      </c>
    </row>
    <row r="132" spans="1:9" ht="45">
      <c r="A132" t="str">
        <f t="shared" si="3"/>
        <v>2015-09-23</v>
      </c>
      <c r="B132" t="str">
        <f>"1000"</f>
        <v>1000</v>
      </c>
      <c r="C132" t="s">
        <v>123</v>
      </c>
      <c r="D132" t="s">
        <v>168</v>
      </c>
      <c r="E132" t="s">
        <v>15</v>
      </c>
      <c r="G132" s="1" t="s">
        <v>124</v>
      </c>
      <c r="H132" t="s">
        <v>18</v>
      </c>
      <c r="I132" t="s">
        <v>111</v>
      </c>
    </row>
    <row r="133" spans="1:9" ht="45">
      <c r="A133" t="str">
        <f t="shared" si="3"/>
        <v>2015-09-23</v>
      </c>
      <c r="B133" t="str">
        <f>"1030"</f>
        <v>1030</v>
      </c>
      <c r="C133" t="s">
        <v>169</v>
      </c>
      <c r="D133" t="s">
        <v>171</v>
      </c>
      <c r="E133" t="s">
        <v>15</v>
      </c>
      <c r="G133" s="1" t="s">
        <v>170</v>
      </c>
      <c r="I133" t="s">
        <v>69</v>
      </c>
    </row>
    <row r="134" spans="1:9" ht="30">
      <c r="A134" t="str">
        <f t="shared" si="3"/>
        <v>2015-09-23</v>
      </c>
      <c r="B134" t="str">
        <f>"1045"</f>
        <v>1045</v>
      </c>
      <c r="C134" t="s">
        <v>169</v>
      </c>
      <c r="D134" t="s">
        <v>173</v>
      </c>
      <c r="E134" t="s">
        <v>15</v>
      </c>
      <c r="G134" s="1" t="s">
        <v>172</v>
      </c>
      <c r="I134" t="s">
        <v>69</v>
      </c>
    </row>
    <row r="135" spans="1:9" ht="45">
      <c r="A135" t="str">
        <f t="shared" si="3"/>
        <v>2015-09-23</v>
      </c>
      <c r="B135" t="str">
        <f>"1100"</f>
        <v>1100</v>
      </c>
      <c r="C135" t="s">
        <v>177</v>
      </c>
      <c r="E135" t="s">
        <v>10</v>
      </c>
      <c r="G135" s="1" t="s">
        <v>178</v>
      </c>
      <c r="H135" t="s">
        <v>18</v>
      </c>
      <c r="I135" t="s">
        <v>179</v>
      </c>
    </row>
    <row r="136" spans="1:9" ht="15">
      <c r="A136" t="str">
        <f t="shared" si="3"/>
        <v>2015-09-23</v>
      </c>
      <c r="B136" t="str">
        <f>"1200"</f>
        <v>1200</v>
      </c>
      <c r="C136" t="s">
        <v>180</v>
      </c>
      <c r="E136" t="s">
        <v>41</v>
      </c>
      <c r="G136" s="1" t="s">
        <v>181</v>
      </c>
      <c r="I136" t="s">
        <v>182</v>
      </c>
    </row>
    <row r="137" spans="1:9" ht="45">
      <c r="A137" t="str">
        <f t="shared" si="3"/>
        <v>2015-09-23</v>
      </c>
      <c r="B137" t="str">
        <f>"1430"</f>
        <v>1430</v>
      </c>
      <c r="C137" t="s">
        <v>29</v>
      </c>
      <c r="E137" t="s">
        <v>15</v>
      </c>
      <c r="G137" s="1" t="s">
        <v>202</v>
      </c>
      <c r="I137" t="s">
        <v>99</v>
      </c>
    </row>
    <row r="138" spans="1:9" ht="45">
      <c r="A138" t="str">
        <f t="shared" si="3"/>
        <v>2015-09-23</v>
      </c>
      <c r="B138" t="str">
        <f>"1500"</f>
        <v>1500</v>
      </c>
      <c r="C138" t="s">
        <v>14</v>
      </c>
      <c r="D138" t="s">
        <v>205</v>
      </c>
      <c r="E138" t="s">
        <v>15</v>
      </c>
      <c r="G138" s="1" t="s">
        <v>16</v>
      </c>
      <c r="H138" t="s">
        <v>18</v>
      </c>
      <c r="I138" t="s">
        <v>19</v>
      </c>
    </row>
    <row r="139" spans="1:9" ht="45">
      <c r="A139" t="str">
        <f t="shared" si="3"/>
        <v>2015-09-23</v>
      </c>
      <c r="B139" t="str">
        <f>"1530"</f>
        <v>1530</v>
      </c>
      <c r="C139" t="s">
        <v>24</v>
      </c>
      <c r="E139" t="s">
        <v>10</v>
      </c>
      <c r="G139" s="1" t="s">
        <v>25</v>
      </c>
      <c r="H139" t="s">
        <v>18</v>
      </c>
      <c r="I139" t="s">
        <v>26</v>
      </c>
    </row>
    <row r="140" spans="1:9" ht="45">
      <c r="A140" t="str">
        <f t="shared" si="3"/>
        <v>2015-09-23</v>
      </c>
      <c r="B140" t="str">
        <f>"1600"</f>
        <v>1600</v>
      </c>
      <c r="C140" t="s">
        <v>20</v>
      </c>
      <c r="D140" t="s">
        <v>201</v>
      </c>
      <c r="E140" t="s">
        <v>15</v>
      </c>
      <c r="G140" s="1" t="s">
        <v>200</v>
      </c>
      <c r="H140" t="s">
        <v>18</v>
      </c>
      <c r="I140" t="s">
        <v>23</v>
      </c>
    </row>
    <row r="141" spans="1:9" ht="30">
      <c r="A141" t="str">
        <f t="shared" si="3"/>
        <v>2015-09-23</v>
      </c>
      <c r="B141" t="str">
        <f>"1630"</f>
        <v>1630</v>
      </c>
      <c r="C141" t="s">
        <v>115</v>
      </c>
      <c r="D141" t="s">
        <v>204</v>
      </c>
      <c r="E141" t="s">
        <v>15</v>
      </c>
      <c r="G141" s="1" t="s">
        <v>203</v>
      </c>
      <c r="H141" t="s">
        <v>18</v>
      </c>
      <c r="I141" t="s">
        <v>26</v>
      </c>
    </row>
    <row r="142" spans="1:9" ht="45">
      <c r="A142" t="str">
        <f t="shared" si="3"/>
        <v>2015-09-23</v>
      </c>
      <c r="B142" t="str">
        <f>"1700"</f>
        <v>1700</v>
      </c>
      <c r="C142" t="s">
        <v>32</v>
      </c>
      <c r="E142" t="s">
        <v>15</v>
      </c>
      <c r="G142" s="1" t="s">
        <v>33</v>
      </c>
      <c r="H142" t="s">
        <v>18</v>
      </c>
      <c r="I142" t="s">
        <v>26</v>
      </c>
    </row>
    <row r="143" spans="1:9" ht="45">
      <c r="A143" t="str">
        <f t="shared" si="3"/>
        <v>2015-09-23</v>
      </c>
      <c r="B143" t="str">
        <f>"1730"</f>
        <v>1730</v>
      </c>
      <c r="C143" t="s">
        <v>122</v>
      </c>
      <c r="E143" t="s">
        <v>41</v>
      </c>
      <c r="G143" s="1" t="s">
        <v>42</v>
      </c>
      <c r="I143" t="s">
        <v>31</v>
      </c>
    </row>
    <row r="144" spans="1:9" ht="45">
      <c r="A144" t="str">
        <f t="shared" si="3"/>
        <v>2015-09-23</v>
      </c>
      <c r="B144" t="str">
        <f>"1800"</f>
        <v>1800</v>
      </c>
      <c r="C144" t="s">
        <v>123</v>
      </c>
      <c r="D144" t="s">
        <v>206</v>
      </c>
      <c r="E144" t="s">
        <v>15</v>
      </c>
      <c r="G144" s="1" t="s">
        <v>124</v>
      </c>
      <c r="H144" t="s">
        <v>18</v>
      </c>
      <c r="I144" t="s">
        <v>111</v>
      </c>
    </row>
    <row r="145" spans="1:9" ht="30">
      <c r="A145" t="str">
        <f t="shared" si="3"/>
        <v>2015-09-23</v>
      </c>
      <c r="B145" t="str">
        <f>"1830"</f>
        <v>1830</v>
      </c>
      <c r="C145" t="s">
        <v>207</v>
      </c>
      <c r="D145" t="s">
        <v>209</v>
      </c>
      <c r="E145" t="s">
        <v>15</v>
      </c>
      <c r="G145" s="1" t="s">
        <v>208</v>
      </c>
      <c r="I145" t="s">
        <v>69</v>
      </c>
    </row>
    <row r="146" spans="1:9" ht="45">
      <c r="A146" t="str">
        <f t="shared" si="3"/>
        <v>2015-09-23</v>
      </c>
      <c r="B146" t="str">
        <f>"1845"</f>
        <v>1845</v>
      </c>
      <c r="C146" t="s">
        <v>207</v>
      </c>
      <c r="D146" t="s">
        <v>211</v>
      </c>
      <c r="E146" t="s">
        <v>15</v>
      </c>
      <c r="G146" s="1" t="s">
        <v>210</v>
      </c>
      <c r="I146" t="s">
        <v>185</v>
      </c>
    </row>
    <row r="147" spans="1:9" ht="45">
      <c r="A147" t="str">
        <f t="shared" si="3"/>
        <v>2015-09-23</v>
      </c>
      <c r="B147" t="str">
        <f>"1900"</f>
        <v>1900</v>
      </c>
      <c r="C147" t="s">
        <v>122</v>
      </c>
      <c r="E147" t="s">
        <v>41</v>
      </c>
      <c r="G147" s="1" t="s">
        <v>42</v>
      </c>
      <c r="I147" t="s">
        <v>31</v>
      </c>
    </row>
    <row r="148" spans="1:9" ht="45">
      <c r="A148" t="str">
        <f t="shared" si="3"/>
        <v>2015-09-23</v>
      </c>
      <c r="B148" t="str">
        <f>"1930"</f>
        <v>1930</v>
      </c>
      <c r="C148" t="s">
        <v>102</v>
      </c>
      <c r="D148" t="s">
        <v>213</v>
      </c>
      <c r="E148" t="s">
        <v>15</v>
      </c>
      <c r="G148" s="1" t="s">
        <v>212</v>
      </c>
      <c r="I148" t="s">
        <v>31</v>
      </c>
    </row>
    <row r="149" spans="1:9" ht="45">
      <c r="A149" t="str">
        <f t="shared" si="3"/>
        <v>2015-09-23</v>
      </c>
      <c r="B149" t="str">
        <f>"2000"</f>
        <v>2000</v>
      </c>
      <c r="C149" t="s">
        <v>214</v>
      </c>
      <c r="D149" t="s">
        <v>216</v>
      </c>
      <c r="E149" t="s">
        <v>10</v>
      </c>
      <c r="F149" t="s">
        <v>76</v>
      </c>
      <c r="G149" s="1" t="s">
        <v>215</v>
      </c>
      <c r="H149" t="s">
        <v>18</v>
      </c>
      <c r="I149" t="s">
        <v>31</v>
      </c>
    </row>
    <row r="150" spans="1:9" ht="45">
      <c r="A150" t="str">
        <f t="shared" si="3"/>
        <v>2015-09-23</v>
      </c>
      <c r="B150" t="str">
        <f>"2030"</f>
        <v>2030</v>
      </c>
      <c r="C150" t="s">
        <v>217</v>
      </c>
      <c r="E150" t="s">
        <v>15</v>
      </c>
      <c r="G150" s="1" t="s">
        <v>218</v>
      </c>
      <c r="I150" t="s">
        <v>74</v>
      </c>
    </row>
    <row r="151" spans="1:9" ht="45">
      <c r="A151" t="str">
        <f t="shared" si="3"/>
        <v>2015-09-23</v>
      </c>
      <c r="B151" t="str">
        <f>"2100"</f>
        <v>2100</v>
      </c>
      <c r="C151" t="s">
        <v>62</v>
      </c>
      <c r="D151" t="s">
        <v>220</v>
      </c>
      <c r="E151" t="s">
        <v>41</v>
      </c>
      <c r="G151" s="1" t="s">
        <v>219</v>
      </c>
      <c r="I151" t="s">
        <v>221</v>
      </c>
    </row>
    <row r="152" spans="1:9" ht="45">
      <c r="A152" t="str">
        <f t="shared" si="3"/>
        <v>2015-09-23</v>
      </c>
      <c r="B152" t="str">
        <f>"2200"</f>
        <v>2200</v>
      </c>
      <c r="C152" t="s">
        <v>177</v>
      </c>
      <c r="E152" t="s">
        <v>10</v>
      </c>
      <c r="F152" t="s">
        <v>44</v>
      </c>
      <c r="G152" s="1" t="s">
        <v>178</v>
      </c>
      <c r="H152" t="s">
        <v>18</v>
      </c>
      <c r="I152" t="s">
        <v>221</v>
      </c>
    </row>
    <row r="153" spans="1:9" ht="45">
      <c r="A153" t="str">
        <f t="shared" si="3"/>
        <v>2015-09-23</v>
      </c>
      <c r="B153" t="str">
        <f>"2300"</f>
        <v>2300</v>
      </c>
      <c r="C153" t="s">
        <v>122</v>
      </c>
      <c r="E153" t="s">
        <v>41</v>
      </c>
      <c r="G153" s="1" t="s">
        <v>42</v>
      </c>
      <c r="I153" t="s">
        <v>31</v>
      </c>
    </row>
    <row r="154" spans="1:9" ht="30">
      <c r="A154" t="str">
        <f t="shared" si="3"/>
        <v>2015-09-23</v>
      </c>
      <c r="B154" t="str">
        <f>"2330"</f>
        <v>2330</v>
      </c>
      <c r="C154" t="s">
        <v>207</v>
      </c>
      <c r="D154" t="s">
        <v>209</v>
      </c>
      <c r="E154" t="s">
        <v>15</v>
      </c>
      <c r="G154" s="1" t="s">
        <v>208</v>
      </c>
      <c r="I154" t="s">
        <v>69</v>
      </c>
    </row>
    <row r="155" spans="1:9" ht="45">
      <c r="A155" t="str">
        <f t="shared" si="3"/>
        <v>2015-09-23</v>
      </c>
      <c r="B155" t="str">
        <f>"2345"</f>
        <v>2345</v>
      </c>
      <c r="C155" t="s">
        <v>207</v>
      </c>
      <c r="D155" t="s">
        <v>211</v>
      </c>
      <c r="E155" t="s">
        <v>15</v>
      </c>
      <c r="G155" s="1" t="s">
        <v>210</v>
      </c>
      <c r="I155" t="s">
        <v>185</v>
      </c>
    </row>
    <row r="156" spans="1:9" ht="45">
      <c r="A156" t="str">
        <f aca="true" t="shared" si="4" ref="A156:A197">"2015-09-24"</f>
        <v>2015-09-24</v>
      </c>
      <c r="B156" t="str">
        <f>"0000"</f>
        <v>0000</v>
      </c>
      <c r="C156" t="s">
        <v>222</v>
      </c>
      <c r="E156" t="s">
        <v>15</v>
      </c>
      <c r="G156" s="1" t="s">
        <v>223</v>
      </c>
      <c r="H156" t="s">
        <v>18</v>
      </c>
      <c r="I156" t="s">
        <v>19</v>
      </c>
    </row>
    <row r="157" spans="1:9" ht="45">
      <c r="A157" t="str">
        <f t="shared" si="4"/>
        <v>2015-09-24</v>
      </c>
      <c r="B157" t="str">
        <f>"0030"</f>
        <v>0030</v>
      </c>
      <c r="C157" t="s">
        <v>224</v>
      </c>
      <c r="D157" t="s">
        <v>226</v>
      </c>
      <c r="E157" t="s">
        <v>10</v>
      </c>
      <c r="G157" s="1" t="s">
        <v>225</v>
      </c>
      <c r="H157" t="s">
        <v>18</v>
      </c>
      <c r="I157" t="s">
        <v>227</v>
      </c>
    </row>
    <row r="158" spans="1:9" ht="30">
      <c r="A158" t="str">
        <f t="shared" si="4"/>
        <v>2015-09-24</v>
      </c>
      <c r="B158" t="str">
        <f>"0130"</f>
        <v>0130</v>
      </c>
      <c r="C158" t="s">
        <v>195</v>
      </c>
      <c r="E158" t="s">
        <v>10</v>
      </c>
      <c r="F158" t="s">
        <v>228</v>
      </c>
      <c r="G158" s="1" t="s">
        <v>229</v>
      </c>
      <c r="H158" t="s">
        <v>18</v>
      </c>
      <c r="I158" t="s">
        <v>230</v>
      </c>
    </row>
    <row r="159" spans="1:9" ht="45">
      <c r="A159" t="str">
        <f t="shared" si="4"/>
        <v>2015-09-24</v>
      </c>
      <c r="B159" t="str">
        <f>"0230"</f>
        <v>0230</v>
      </c>
      <c r="C159" t="s">
        <v>231</v>
      </c>
      <c r="D159" t="s">
        <v>233</v>
      </c>
      <c r="E159" t="s">
        <v>84</v>
      </c>
      <c r="F159" t="s">
        <v>76</v>
      </c>
      <c r="G159" s="1" t="s">
        <v>232</v>
      </c>
      <c r="H159" t="s">
        <v>18</v>
      </c>
      <c r="I159" t="s">
        <v>234</v>
      </c>
    </row>
    <row r="160" spans="1:9" ht="45">
      <c r="A160" t="str">
        <f t="shared" si="4"/>
        <v>2015-09-24</v>
      </c>
      <c r="B160" t="str">
        <f>"0400"</f>
        <v>0400</v>
      </c>
      <c r="C160" t="s">
        <v>214</v>
      </c>
      <c r="D160" t="s">
        <v>236</v>
      </c>
      <c r="E160" t="s">
        <v>10</v>
      </c>
      <c r="F160" t="s">
        <v>76</v>
      </c>
      <c r="G160" s="1" t="s">
        <v>235</v>
      </c>
      <c r="H160" t="s">
        <v>18</v>
      </c>
      <c r="I160" t="s">
        <v>26</v>
      </c>
    </row>
    <row r="161" spans="1:9" ht="45">
      <c r="A161" t="str">
        <f t="shared" si="4"/>
        <v>2015-09-24</v>
      </c>
      <c r="B161" t="str">
        <f>"0430"</f>
        <v>0430</v>
      </c>
      <c r="C161" t="s">
        <v>237</v>
      </c>
      <c r="E161" t="s">
        <v>15</v>
      </c>
      <c r="G161" s="1" t="s">
        <v>238</v>
      </c>
      <c r="H161" t="s">
        <v>18</v>
      </c>
      <c r="I161" t="s">
        <v>99</v>
      </c>
    </row>
    <row r="162" spans="1:9" ht="45">
      <c r="A162" t="str">
        <f t="shared" si="4"/>
        <v>2015-09-24</v>
      </c>
      <c r="B162" t="str">
        <f>"0500"</f>
        <v>0500</v>
      </c>
      <c r="C162" t="s">
        <v>239</v>
      </c>
      <c r="D162" t="s">
        <v>241</v>
      </c>
      <c r="E162" t="s">
        <v>10</v>
      </c>
      <c r="G162" s="1" t="s">
        <v>240</v>
      </c>
      <c r="I162" t="s">
        <v>13</v>
      </c>
    </row>
    <row r="163" spans="1:9" ht="45">
      <c r="A163" t="str">
        <f t="shared" si="4"/>
        <v>2015-09-24</v>
      </c>
      <c r="B163" t="str">
        <f>"0600"</f>
        <v>0600</v>
      </c>
      <c r="C163" t="s">
        <v>14</v>
      </c>
      <c r="D163" t="s">
        <v>242</v>
      </c>
      <c r="E163" t="s">
        <v>15</v>
      </c>
      <c r="G163" s="1" t="s">
        <v>16</v>
      </c>
      <c r="H163" t="s">
        <v>18</v>
      </c>
      <c r="I163" t="s">
        <v>19</v>
      </c>
    </row>
    <row r="164" spans="1:9" ht="45">
      <c r="A164" t="str">
        <f t="shared" si="4"/>
        <v>2015-09-24</v>
      </c>
      <c r="B164" t="str">
        <f>"0630"</f>
        <v>0630</v>
      </c>
      <c r="C164" t="s">
        <v>27</v>
      </c>
      <c r="E164" t="s">
        <v>15</v>
      </c>
      <c r="G164" s="1" t="s">
        <v>28</v>
      </c>
      <c r="H164" t="s">
        <v>18</v>
      </c>
      <c r="I164" t="s">
        <v>111</v>
      </c>
    </row>
    <row r="165" spans="1:9" ht="45">
      <c r="A165" t="str">
        <f t="shared" si="4"/>
        <v>2015-09-24</v>
      </c>
      <c r="B165" t="str">
        <f>"0700"</f>
        <v>0700</v>
      </c>
      <c r="C165" t="s">
        <v>24</v>
      </c>
      <c r="E165" t="s">
        <v>15</v>
      </c>
      <c r="G165" s="1" t="s">
        <v>25</v>
      </c>
      <c r="H165" t="s">
        <v>18</v>
      </c>
      <c r="I165" t="s">
        <v>26</v>
      </c>
    </row>
    <row r="166" spans="1:9" ht="30">
      <c r="A166" t="str">
        <f t="shared" si="4"/>
        <v>2015-09-24</v>
      </c>
      <c r="B166" t="str">
        <f>"0730"</f>
        <v>0730</v>
      </c>
      <c r="C166" t="s">
        <v>20</v>
      </c>
      <c r="D166" t="s">
        <v>22</v>
      </c>
      <c r="E166" t="s">
        <v>15</v>
      </c>
      <c r="G166" s="1" t="s">
        <v>21</v>
      </c>
      <c r="H166" t="s">
        <v>18</v>
      </c>
      <c r="I166" t="s">
        <v>23</v>
      </c>
    </row>
    <row r="167" spans="1:9" ht="45">
      <c r="A167" t="str">
        <f t="shared" si="4"/>
        <v>2015-09-24</v>
      </c>
      <c r="B167" t="str">
        <f>"0800"</f>
        <v>0800</v>
      </c>
      <c r="C167" t="s">
        <v>29</v>
      </c>
      <c r="E167" t="s">
        <v>15</v>
      </c>
      <c r="G167" s="1" t="s">
        <v>243</v>
      </c>
      <c r="I167" t="s">
        <v>23</v>
      </c>
    </row>
    <row r="168" spans="1:9" ht="30">
      <c r="A168" t="str">
        <f t="shared" si="4"/>
        <v>2015-09-24</v>
      </c>
      <c r="B168" t="str">
        <f>"0830"</f>
        <v>0830</v>
      </c>
      <c r="C168" t="s">
        <v>115</v>
      </c>
      <c r="D168" t="s">
        <v>245</v>
      </c>
      <c r="E168" t="s">
        <v>15</v>
      </c>
      <c r="G168" s="1" t="s">
        <v>244</v>
      </c>
      <c r="H168" t="s">
        <v>18</v>
      </c>
      <c r="I168" t="s">
        <v>23</v>
      </c>
    </row>
    <row r="169" spans="1:9" ht="45">
      <c r="A169" t="str">
        <f t="shared" si="4"/>
        <v>2015-09-24</v>
      </c>
      <c r="B169" t="str">
        <f>"0900"</f>
        <v>0900</v>
      </c>
      <c r="C169" t="s">
        <v>24</v>
      </c>
      <c r="E169" t="s">
        <v>15</v>
      </c>
      <c r="G169" s="1" t="s">
        <v>25</v>
      </c>
      <c r="H169" t="s">
        <v>18</v>
      </c>
      <c r="I169" t="s">
        <v>19</v>
      </c>
    </row>
    <row r="170" spans="1:9" ht="30">
      <c r="A170" t="str">
        <f t="shared" si="4"/>
        <v>2015-09-24</v>
      </c>
      <c r="B170" t="str">
        <f>"0930"</f>
        <v>0930</v>
      </c>
      <c r="C170" t="s">
        <v>246</v>
      </c>
      <c r="E170" t="s">
        <v>15</v>
      </c>
      <c r="G170" s="1" t="s">
        <v>247</v>
      </c>
      <c r="H170" t="s">
        <v>18</v>
      </c>
      <c r="I170" t="s">
        <v>26</v>
      </c>
    </row>
    <row r="171" spans="1:9" ht="45">
      <c r="A171" t="str">
        <f t="shared" si="4"/>
        <v>2015-09-24</v>
      </c>
      <c r="B171" t="str">
        <f>"1000"</f>
        <v>1000</v>
      </c>
      <c r="C171" t="s">
        <v>123</v>
      </c>
      <c r="D171" t="s">
        <v>206</v>
      </c>
      <c r="E171" t="s">
        <v>15</v>
      </c>
      <c r="G171" s="1" t="s">
        <v>124</v>
      </c>
      <c r="H171" t="s">
        <v>18</v>
      </c>
      <c r="I171" t="s">
        <v>111</v>
      </c>
    </row>
    <row r="172" spans="1:9" ht="30">
      <c r="A172" t="str">
        <f t="shared" si="4"/>
        <v>2015-09-24</v>
      </c>
      <c r="B172" t="str">
        <f>"1030"</f>
        <v>1030</v>
      </c>
      <c r="C172" t="s">
        <v>207</v>
      </c>
      <c r="D172" t="s">
        <v>209</v>
      </c>
      <c r="E172" t="s">
        <v>15</v>
      </c>
      <c r="G172" s="1" t="s">
        <v>208</v>
      </c>
      <c r="I172" t="s">
        <v>69</v>
      </c>
    </row>
    <row r="173" spans="1:9" ht="45">
      <c r="A173" t="str">
        <f t="shared" si="4"/>
        <v>2015-09-24</v>
      </c>
      <c r="B173" t="str">
        <f>"1045"</f>
        <v>1045</v>
      </c>
      <c r="C173" t="s">
        <v>207</v>
      </c>
      <c r="D173" t="s">
        <v>211</v>
      </c>
      <c r="E173" t="s">
        <v>15</v>
      </c>
      <c r="G173" s="1" t="s">
        <v>210</v>
      </c>
      <c r="I173" t="s">
        <v>185</v>
      </c>
    </row>
    <row r="174" spans="1:9" ht="45">
      <c r="A174" t="str">
        <f t="shared" si="4"/>
        <v>2015-09-24</v>
      </c>
      <c r="B174" t="str">
        <f>"1100"</f>
        <v>1100</v>
      </c>
      <c r="C174" t="s">
        <v>177</v>
      </c>
      <c r="E174" t="s">
        <v>10</v>
      </c>
      <c r="F174" t="s">
        <v>44</v>
      </c>
      <c r="G174" s="1" t="s">
        <v>178</v>
      </c>
      <c r="H174" t="s">
        <v>18</v>
      </c>
      <c r="I174" t="s">
        <v>221</v>
      </c>
    </row>
    <row r="175" spans="1:9" ht="45">
      <c r="A175" t="str">
        <f t="shared" si="4"/>
        <v>2015-09-24</v>
      </c>
      <c r="B175" t="str">
        <f>"1200"</f>
        <v>1200</v>
      </c>
      <c r="C175" t="s">
        <v>62</v>
      </c>
      <c r="D175" t="s">
        <v>220</v>
      </c>
      <c r="E175" t="s">
        <v>41</v>
      </c>
      <c r="G175" s="1" t="s">
        <v>219</v>
      </c>
      <c r="I175" t="s">
        <v>221</v>
      </c>
    </row>
    <row r="176" spans="1:9" ht="45">
      <c r="A176" t="str">
        <f t="shared" si="4"/>
        <v>2015-09-24</v>
      </c>
      <c r="B176" t="str">
        <f>"1300"</f>
        <v>1300</v>
      </c>
      <c r="C176" t="s">
        <v>102</v>
      </c>
      <c r="D176" t="s">
        <v>213</v>
      </c>
      <c r="E176" t="s">
        <v>15</v>
      </c>
      <c r="G176" s="1" t="s">
        <v>212</v>
      </c>
      <c r="I176" t="s">
        <v>31</v>
      </c>
    </row>
    <row r="177" spans="1:9" ht="45">
      <c r="A177" t="str">
        <f t="shared" si="4"/>
        <v>2015-09-24</v>
      </c>
      <c r="B177" t="str">
        <f>"1330"</f>
        <v>1330</v>
      </c>
      <c r="C177" t="s">
        <v>217</v>
      </c>
      <c r="E177" t="s">
        <v>15</v>
      </c>
      <c r="G177" s="1" t="s">
        <v>218</v>
      </c>
      <c r="I177" t="s">
        <v>74</v>
      </c>
    </row>
    <row r="178" spans="1:9" ht="45">
      <c r="A178" t="str">
        <f t="shared" si="4"/>
        <v>2015-09-24</v>
      </c>
      <c r="B178" t="str">
        <f>"1400"</f>
        <v>1400</v>
      </c>
      <c r="C178" t="s">
        <v>214</v>
      </c>
      <c r="D178" t="s">
        <v>216</v>
      </c>
      <c r="E178" t="s">
        <v>10</v>
      </c>
      <c r="F178" t="s">
        <v>76</v>
      </c>
      <c r="G178" s="1" t="s">
        <v>215</v>
      </c>
      <c r="H178" t="s">
        <v>18</v>
      </c>
      <c r="I178" t="s">
        <v>31</v>
      </c>
    </row>
    <row r="179" spans="1:9" ht="45">
      <c r="A179" t="str">
        <f t="shared" si="4"/>
        <v>2015-09-24</v>
      </c>
      <c r="B179" t="str">
        <f>"1430"</f>
        <v>1430</v>
      </c>
      <c r="C179" t="s">
        <v>29</v>
      </c>
      <c r="E179" t="s">
        <v>15</v>
      </c>
      <c r="G179" s="1" t="s">
        <v>243</v>
      </c>
      <c r="I179" t="s">
        <v>23</v>
      </c>
    </row>
    <row r="180" spans="1:9" ht="30">
      <c r="A180" t="str">
        <f t="shared" si="4"/>
        <v>2015-09-24</v>
      </c>
      <c r="B180" t="str">
        <f>"1500"</f>
        <v>1500</v>
      </c>
      <c r="C180" t="s">
        <v>246</v>
      </c>
      <c r="E180" t="s">
        <v>15</v>
      </c>
      <c r="G180" s="1" t="s">
        <v>247</v>
      </c>
      <c r="H180" t="s">
        <v>18</v>
      </c>
      <c r="I180" t="s">
        <v>26</v>
      </c>
    </row>
    <row r="181" spans="1:9" ht="45">
      <c r="A181" t="str">
        <f t="shared" si="4"/>
        <v>2015-09-24</v>
      </c>
      <c r="B181" t="str">
        <f>"1530"</f>
        <v>1530</v>
      </c>
      <c r="C181" t="s">
        <v>24</v>
      </c>
      <c r="E181" t="s">
        <v>15</v>
      </c>
      <c r="G181" s="1" t="s">
        <v>25</v>
      </c>
      <c r="H181" t="s">
        <v>18</v>
      </c>
      <c r="I181" t="s">
        <v>26</v>
      </c>
    </row>
    <row r="182" spans="1:9" ht="30">
      <c r="A182" t="str">
        <f t="shared" si="4"/>
        <v>2015-09-24</v>
      </c>
      <c r="B182" t="str">
        <f>"1600"</f>
        <v>1600</v>
      </c>
      <c r="C182" t="s">
        <v>20</v>
      </c>
      <c r="D182" t="s">
        <v>22</v>
      </c>
      <c r="E182" t="s">
        <v>15</v>
      </c>
      <c r="G182" s="1" t="s">
        <v>21</v>
      </c>
      <c r="H182" t="s">
        <v>18</v>
      </c>
      <c r="I182" t="s">
        <v>23</v>
      </c>
    </row>
    <row r="183" spans="1:9" ht="30">
      <c r="A183" t="str">
        <f t="shared" si="4"/>
        <v>2015-09-24</v>
      </c>
      <c r="B183" t="str">
        <f>"1630"</f>
        <v>1630</v>
      </c>
      <c r="C183" t="s">
        <v>115</v>
      </c>
      <c r="D183" t="s">
        <v>245</v>
      </c>
      <c r="E183" t="s">
        <v>15</v>
      </c>
      <c r="G183" s="1" t="s">
        <v>244</v>
      </c>
      <c r="H183" t="s">
        <v>18</v>
      </c>
      <c r="I183" t="s">
        <v>23</v>
      </c>
    </row>
    <row r="184" spans="1:9" ht="45">
      <c r="A184" t="str">
        <f t="shared" si="4"/>
        <v>2015-09-24</v>
      </c>
      <c r="B184" t="str">
        <f>"1700"</f>
        <v>1700</v>
      </c>
      <c r="C184" t="s">
        <v>32</v>
      </c>
      <c r="E184" t="s">
        <v>15</v>
      </c>
      <c r="G184" s="1" t="s">
        <v>33</v>
      </c>
      <c r="H184" t="s">
        <v>18</v>
      </c>
      <c r="I184" t="s">
        <v>26</v>
      </c>
    </row>
    <row r="185" spans="1:9" ht="45">
      <c r="A185" t="str">
        <f t="shared" si="4"/>
        <v>2015-09-24</v>
      </c>
      <c r="B185" t="str">
        <f>"1730"</f>
        <v>1730</v>
      </c>
      <c r="C185" t="s">
        <v>122</v>
      </c>
      <c r="E185" t="s">
        <v>41</v>
      </c>
      <c r="G185" s="1" t="s">
        <v>42</v>
      </c>
      <c r="I185" t="s">
        <v>31</v>
      </c>
    </row>
    <row r="186" spans="1:9" ht="45">
      <c r="A186" t="str">
        <f t="shared" si="4"/>
        <v>2015-09-24</v>
      </c>
      <c r="B186" t="str">
        <f>"1800"</f>
        <v>1800</v>
      </c>
      <c r="C186" t="s">
        <v>123</v>
      </c>
      <c r="D186" t="s">
        <v>248</v>
      </c>
      <c r="E186" t="s">
        <v>15</v>
      </c>
      <c r="G186" s="1" t="s">
        <v>124</v>
      </c>
      <c r="H186" t="s">
        <v>18</v>
      </c>
      <c r="I186" t="s">
        <v>111</v>
      </c>
    </row>
    <row r="187" spans="1:9" ht="30">
      <c r="A187" t="str">
        <f t="shared" si="4"/>
        <v>2015-09-24</v>
      </c>
      <c r="B187" t="str">
        <f>"1830"</f>
        <v>1830</v>
      </c>
      <c r="C187" t="s">
        <v>188</v>
      </c>
      <c r="D187" t="s">
        <v>250</v>
      </c>
      <c r="E187" t="s">
        <v>15</v>
      </c>
      <c r="G187" s="1" t="s">
        <v>249</v>
      </c>
      <c r="I187" t="s">
        <v>69</v>
      </c>
    </row>
    <row r="188" spans="1:9" ht="45">
      <c r="A188" t="str">
        <f t="shared" si="4"/>
        <v>2015-09-24</v>
      </c>
      <c r="B188" t="str">
        <f>"1845"</f>
        <v>1845</v>
      </c>
      <c r="C188" t="s">
        <v>188</v>
      </c>
      <c r="D188" t="s">
        <v>252</v>
      </c>
      <c r="E188" t="s">
        <v>15</v>
      </c>
      <c r="G188" s="1" t="s">
        <v>251</v>
      </c>
      <c r="I188" t="s">
        <v>69</v>
      </c>
    </row>
    <row r="189" spans="1:9" ht="45">
      <c r="A189" t="str">
        <f t="shared" si="4"/>
        <v>2015-09-24</v>
      </c>
      <c r="B189" t="str">
        <f>"1900"</f>
        <v>1900</v>
      </c>
      <c r="C189" t="s">
        <v>122</v>
      </c>
      <c r="E189" t="s">
        <v>41</v>
      </c>
      <c r="G189" s="1" t="s">
        <v>42</v>
      </c>
      <c r="I189" t="s">
        <v>31</v>
      </c>
    </row>
    <row r="190" spans="1:9" ht="45">
      <c r="A190" t="str">
        <f t="shared" si="4"/>
        <v>2015-09-24</v>
      </c>
      <c r="B190" t="str">
        <f>"1930"</f>
        <v>1930</v>
      </c>
      <c r="C190" t="s">
        <v>253</v>
      </c>
      <c r="E190" t="s">
        <v>41</v>
      </c>
      <c r="G190" s="1" t="s">
        <v>254</v>
      </c>
      <c r="I190" t="s">
        <v>255</v>
      </c>
    </row>
    <row r="191" spans="1:9" ht="45">
      <c r="A191" t="str">
        <f t="shared" si="4"/>
        <v>2015-09-24</v>
      </c>
      <c r="B191" t="str">
        <f>"2100"</f>
        <v>2100</v>
      </c>
      <c r="C191" t="s">
        <v>256</v>
      </c>
      <c r="D191" t="s">
        <v>259</v>
      </c>
      <c r="E191" t="s">
        <v>145</v>
      </c>
      <c r="F191" t="s">
        <v>257</v>
      </c>
      <c r="G191" s="1" t="s">
        <v>258</v>
      </c>
      <c r="H191" t="s">
        <v>78</v>
      </c>
      <c r="I191" t="s">
        <v>31</v>
      </c>
    </row>
    <row r="192" spans="1:9" ht="45">
      <c r="A192" t="str">
        <f t="shared" si="4"/>
        <v>2015-09-24</v>
      </c>
      <c r="B192" t="str">
        <f>"2130"</f>
        <v>2130</v>
      </c>
      <c r="C192" t="s">
        <v>256</v>
      </c>
      <c r="D192" t="s">
        <v>262</v>
      </c>
      <c r="E192" t="s">
        <v>84</v>
      </c>
      <c r="F192" t="s">
        <v>260</v>
      </c>
      <c r="G192" s="1" t="s">
        <v>261</v>
      </c>
      <c r="H192" t="s">
        <v>78</v>
      </c>
      <c r="I192" t="s">
        <v>31</v>
      </c>
    </row>
    <row r="193" spans="1:9" ht="45">
      <c r="A193" t="str">
        <f t="shared" si="4"/>
        <v>2015-09-24</v>
      </c>
      <c r="B193" t="str">
        <f>"2200"</f>
        <v>2200</v>
      </c>
      <c r="C193" t="s">
        <v>263</v>
      </c>
      <c r="E193" t="s">
        <v>15</v>
      </c>
      <c r="G193" s="1" t="s">
        <v>264</v>
      </c>
      <c r="H193" t="s">
        <v>18</v>
      </c>
      <c r="I193" t="s">
        <v>265</v>
      </c>
    </row>
    <row r="194" spans="1:9" ht="30">
      <c r="A194" t="str">
        <f t="shared" si="4"/>
        <v>2015-09-24</v>
      </c>
      <c r="B194" t="str">
        <f>"2230"</f>
        <v>2230</v>
      </c>
      <c r="C194" t="s">
        <v>266</v>
      </c>
      <c r="D194" t="s">
        <v>268</v>
      </c>
      <c r="E194" t="s">
        <v>84</v>
      </c>
      <c r="F194" t="s">
        <v>44</v>
      </c>
      <c r="G194" s="1" t="s">
        <v>267</v>
      </c>
      <c r="H194" t="s">
        <v>78</v>
      </c>
      <c r="I194" t="s">
        <v>91</v>
      </c>
    </row>
    <row r="195" spans="1:9" ht="45">
      <c r="A195" t="str">
        <f t="shared" si="4"/>
        <v>2015-09-24</v>
      </c>
      <c r="B195" t="str">
        <f>"2300"</f>
        <v>2300</v>
      </c>
      <c r="C195" t="s">
        <v>122</v>
      </c>
      <c r="E195" t="s">
        <v>41</v>
      </c>
      <c r="G195" s="1" t="s">
        <v>42</v>
      </c>
      <c r="I195" t="s">
        <v>31</v>
      </c>
    </row>
    <row r="196" spans="1:9" ht="30">
      <c r="A196" t="str">
        <f t="shared" si="4"/>
        <v>2015-09-24</v>
      </c>
      <c r="B196" t="str">
        <f>"2330"</f>
        <v>2330</v>
      </c>
      <c r="C196" t="s">
        <v>188</v>
      </c>
      <c r="D196" t="s">
        <v>250</v>
      </c>
      <c r="E196" t="s">
        <v>15</v>
      </c>
      <c r="G196" s="1" t="s">
        <v>249</v>
      </c>
      <c r="I196" t="s">
        <v>69</v>
      </c>
    </row>
    <row r="197" spans="1:9" ht="45">
      <c r="A197" t="str">
        <f t="shared" si="4"/>
        <v>2015-09-24</v>
      </c>
      <c r="B197" t="str">
        <f>"2345"</f>
        <v>2345</v>
      </c>
      <c r="C197" t="s">
        <v>188</v>
      </c>
      <c r="D197" t="s">
        <v>252</v>
      </c>
      <c r="E197" t="s">
        <v>15</v>
      </c>
      <c r="G197" s="1" t="s">
        <v>251</v>
      </c>
      <c r="I197" t="s">
        <v>69</v>
      </c>
    </row>
    <row r="198" spans="1:9" ht="45">
      <c r="A198" t="str">
        <f aca="true" t="shared" si="5" ref="A198:A234">"2015-09-25"</f>
        <v>2015-09-25</v>
      </c>
      <c r="B198" t="str">
        <f>"0000"</f>
        <v>0000</v>
      </c>
      <c r="C198" t="s">
        <v>256</v>
      </c>
      <c r="D198" t="s">
        <v>270</v>
      </c>
      <c r="E198" t="s">
        <v>145</v>
      </c>
      <c r="F198" t="s">
        <v>257</v>
      </c>
      <c r="G198" s="1" t="s">
        <v>269</v>
      </c>
      <c r="H198" t="s">
        <v>78</v>
      </c>
      <c r="I198" t="s">
        <v>23</v>
      </c>
    </row>
    <row r="199" spans="1:9" ht="30">
      <c r="A199" t="str">
        <f t="shared" si="5"/>
        <v>2015-09-25</v>
      </c>
      <c r="B199" t="str">
        <f>"0030"</f>
        <v>0030</v>
      </c>
      <c r="C199" t="s">
        <v>271</v>
      </c>
      <c r="E199" t="s">
        <v>10</v>
      </c>
      <c r="G199" s="1" t="s">
        <v>272</v>
      </c>
      <c r="H199" t="s">
        <v>18</v>
      </c>
      <c r="I199" t="s">
        <v>221</v>
      </c>
    </row>
    <row r="200" spans="1:9" ht="45">
      <c r="A200" t="str">
        <f t="shared" si="5"/>
        <v>2015-09-25</v>
      </c>
      <c r="B200" t="str">
        <f>"0130"</f>
        <v>0130</v>
      </c>
      <c r="C200" t="s">
        <v>273</v>
      </c>
      <c r="E200" t="s">
        <v>10</v>
      </c>
      <c r="F200" t="s">
        <v>44</v>
      </c>
      <c r="G200" s="1" t="s">
        <v>274</v>
      </c>
      <c r="H200" t="s">
        <v>18</v>
      </c>
      <c r="I200" t="s">
        <v>275</v>
      </c>
    </row>
    <row r="201" spans="1:9" ht="45">
      <c r="A201" t="str">
        <f t="shared" si="5"/>
        <v>2015-09-25</v>
      </c>
      <c r="B201" t="str">
        <f>"0300"</f>
        <v>0300</v>
      </c>
      <c r="C201" t="s">
        <v>276</v>
      </c>
      <c r="D201" t="s">
        <v>278</v>
      </c>
      <c r="E201" t="s">
        <v>15</v>
      </c>
      <c r="G201" s="1" t="s">
        <v>277</v>
      </c>
      <c r="I201" t="s">
        <v>221</v>
      </c>
    </row>
    <row r="202" spans="1:9" ht="15">
      <c r="A202" t="str">
        <f t="shared" si="5"/>
        <v>2015-09-25</v>
      </c>
      <c r="B202" t="str">
        <f>"0400"</f>
        <v>0400</v>
      </c>
      <c r="C202" t="s">
        <v>279</v>
      </c>
      <c r="D202" t="s">
        <v>281</v>
      </c>
      <c r="E202" t="s">
        <v>41</v>
      </c>
      <c r="G202" s="1" t="s">
        <v>280</v>
      </c>
      <c r="I202" t="s">
        <v>65</v>
      </c>
    </row>
    <row r="203" spans="1:9" ht="15">
      <c r="A203" t="str">
        <f t="shared" si="5"/>
        <v>2015-09-25</v>
      </c>
      <c r="B203" t="str">
        <f>"0500"</f>
        <v>0500</v>
      </c>
      <c r="C203" t="s">
        <v>154</v>
      </c>
      <c r="D203" t="s">
        <v>283</v>
      </c>
      <c r="E203" t="s">
        <v>15</v>
      </c>
      <c r="G203" s="1" t="s">
        <v>282</v>
      </c>
      <c r="H203" t="s">
        <v>18</v>
      </c>
      <c r="I203" t="s">
        <v>221</v>
      </c>
    </row>
    <row r="204" spans="1:9" ht="45">
      <c r="A204" t="str">
        <f t="shared" si="5"/>
        <v>2015-09-25</v>
      </c>
      <c r="B204" t="str">
        <f>"0600"</f>
        <v>0600</v>
      </c>
      <c r="C204" t="s">
        <v>14</v>
      </c>
      <c r="D204" t="s">
        <v>284</v>
      </c>
      <c r="E204" t="s">
        <v>15</v>
      </c>
      <c r="G204" s="1" t="s">
        <v>16</v>
      </c>
      <c r="H204" t="s">
        <v>18</v>
      </c>
      <c r="I204" t="s">
        <v>19</v>
      </c>
    </row>
    <row r="205" spans="1:9" ht="45">
      <c r="A205" t="str">
        <f t="shared" si="5"/>
        <v>2015-09-25</v>
      </c>
      <c r="B205" t="str">
        <f>"0630"</f>
        <v>0630</v>
      </c>
      <c r="C205" t="s">
        <v>27</v>
      </c>
      <c r="E205" t="s">
        <v>15</v>
      </c>
      <c r="G205" s="1" t="s">
        <v>28</v>
      </c>
      <c r="H205" t="s">
        <v>18</v>
      </c>
      <c r="I205" t="s">
        <v>111</v>
      </c>
    </row>
    <row r="206" spans="1:9" ht="45">
      <c r="A206" t="str">
        <f t="shared" si="5"/>
        <v>2015-09-25</v>
      </c>
      <c r="B206" t="str">
        <f>"0700"</f>
        <v>0700</v>
      </c>
      <c r="C206" t="s">
        <v>24</v>
      </c>
      <c r="E206" t="s">
        <v>15</v>
      </c>
      <c r="G206" s="1" t="s">
        <v>25</v>
      </c>
      <c r="H206" t="s">
        <v>18</v>
      </c>
      <c r="I206" t="s">
        <v>26</v>
      </c>
    </row>
    <row r="207" spans="1:9" ht="45">
      <c r="A207" t="str">
        <f t="shared" si="5"/>
        <v>2015-09-25</v>
      </c>
      <c r="B207" t="str">
        <f>"0730"</f>
        <v>0730</v>
      </c>
      <c r="C207" t="s">
        <v>20</v>
      </c>
      <c r="D207" t="s">
        <v>286</v>
      </c>
      <c r="E207" t="s">
        <v>15</v>
      </c>
      <c r="G207" s="1" t="s">
        <v>285</v>
      </c>
      <c r="H207" t="s">
        <v>18</v>
      </c>
      <c r="I207" t="s">
        <v>23</v>
      </c>
    </row>
    <row r="208" spans="1:9" ht="45">
      <c r="A208" t="str">
        <f t="shared" si="5"/>
        <v>2015-09-25</v>
      </c>
      <c r="B208" t="str">
        <f>"0800"</f>
        <v>0800</v>
      </c>
      <c r="C208" t="s">
        <v>29</v>
      </c>
      <c r="E208" t="s">
        <v>15</v>
      </c>
      <c r="G208" s="1" t="s">
        <v>287</v>
      </c>
      <c r="I208" t="s">
        <v>23</v>
      </c>
    </row>
    <row r="209" spans="1:9" ht="30">
      <c r="A209" t="str">
        <f t="shared" si="5"/>
        <v>2015-09-25</v>
      </c>
      <c r="B209" t="str">
        <f>"0830"</f>
        <v>0830</v>
      </c>
      <c r="C209" t="s">
        <v>115</v>
      </c>
      <c r="D209" t="s">
        <v>289</v>
      </c>
      <c r="E209" t="s">
        <v>15</v>
      </c>
      <c r="G209" s="1" t="s">
        <v>288</v>
      </c>
      <c r="H209" t="s">
        <v>18</v>
      </c>
      <c r="I209" t="s">
        <v>19</v>
      </c>
    </row>
    <row r="210" spans="1:9" ht="45">
      <c r="A210" t="str">
        <f t="shared" si="5"/>
        <v>2015-09-25</v>
      </c>
      <c r="B210" t="str">
        <f>"0900"</f>
        <v>0900</v>
      </c>
      <c r="C210" t="s">
        <v>24</v>
      </c>
      <c r="E210" t="s">
        <v>15</v>
      </c>
      <c r="G210" s="1" t="s">
        <v>25</v>
      </c>
      <c r="H210" t="s">
        <v>18</v>
      </c>
      <c r="I210" t="s">
        <v>19</v>
      </c>
    </row>
    <row r="211" spans="1:9" ht="30">
      <c r="A211" t="str">
        <f t="shared" si="5"/>
        <v>2015-09-25</v>
      </c>
      <c r="B211" t="str">
        <f>"0930"</f>
        <v>0930</v>
      </c>
      <c r="C211" t="s">
        <v>246</v>
      </c>
      <c r="E211" t="s">
        <v>15</v>
      </c>
      <c r="G211" s="1" t="s">
        <v>247</v>
      </c>
      <c r="H211" t="s">
        <v>18</v>
      </c>
      <c r="I211" t="s">
        <v>26</v>
      </c>
    </row>
    <row r="212" spans="1:9" ht="45">
      <c r="A212" t="str">
        <f t="shared" si="5"/>
        <v>2015-09-25</v>
      </c>
      <c r="B212" t="str">
        <f>"1000"</f>
        <v>1000</v>
      </c>
      <c r="C212" t="s">
        <v>123</v>
      </c>
      <c r="D212" t="s">
        <v>248</v>
      </c>
      <c r="E212" t="s">
        <v>15</v>
      </c>
      <c r="G212" s="1" t="s">
        <v>124</v>
      </c>
      <c r="H212" t="s">
        <v>18</v>
      </c>
      <c r="I212" t="s">
        <v>111</v>
      </c>
    </row>
    <row r="213" spans="1:9" ht="30">
      <c r="A213" t="str">
        <f t="shared" si="5"/>
        <v>2015-09-25</v>
      </c>
      <c r="B213" t="str">
        <f>"1030"</f>
        <v>1030</v>
      </c>
      <c r="C213" t="s">
        <v>188</v>
      </c>
      <c r="D213" t="s">
        <v>250</v>
      </c>
      <c r="E213" t="s">
        <v>15</v>
      </c>
      <c r="G213" s="1" t="s">
        <v>249</v>
      </c>
      <c r="I213" t="s">
        <v>69</v>
      </c>
    </row>
    <row r="214" spans="1:9" ht="45">
      <c r="A214" t="str">
        <f t="shared" si="5"/>
        <v>2015-09-25</v>
      </c>
      <c r="B214" t="str">
        <f>"1045"</f>
        <v>1045</v>
      </c>
      <c r="C214" t="s">
        <v>188</v>
      </c>
      <c r="D214" t="s">
        <v>252</v>
      </c>
      <c r="E214" t="s">
        <v>15</v>
      </c>
      <c r="G214" s="1" t="s">
        <v>251</v>
      </c>
      <c r="I214" t="s">
        <v>69</v>
      </c>
    </row>
    <row r="215" spans="1:9" ht="45">
      <c r="A215" t="str">
        <f t="shared" si="5"/>
        <v>2015-09-25</v>
      </c>
      <c r="B215" t="str">
        <f>"1100"</f>
        <v>1100</v>
      </c>
      <c r="C215" t="s">
        <v>253</v>
      </c>
      <c r="E215" t="s">
        <v>41</v>
      </c>
      <c r="G215" s="1" t="s">
        <v>254</v>
      </c>
      <c r="I215" t="s">
        <v>255</v>
      </c>
    </row>
    <row r="216" spans="1:9" ht="45">
      <c r="A216" t="str">
        <f t="shared" si="5"/>
        <v>2015-09-25</v>
      </c>
      <c r="B216" t="str">
        <f>"1230"</f>
        <v>1230</v>
      </c>
      <c r="C216" t="s">
        <v>276</v>
      </c>
      <c r="D216" t="s">
        <v>278</v>
      </c>
      <c r="E216" t="s">
        <v>15</v>
      </c>
      <c r="G216" s="1" t="s">
        <v>277</v>
      </c>
      <c r="I216" t="s">
        <v>221</v>
      </c>
    </row>
    <row r="217" spans="1:9" ht="30">
      <c r="A217" t="str">
        <f t="shared" si="5"/>
        <v>2015-09-25</v>
      </c>
      <c r="B217" t="str">
        <f>"1330"</f>
        <v>1330</v>
      </c>
      <c r="C217" t="s">
        <v>290</v>
      </c>
      <c r="D217" t="s">
        <v>292</v>
      </c>
      <c r="E217" t="s">
        <v>10</v>
      </c>
      <c r="G217" s="1" t="s">
        <v>291</v>
      </c>
      <c r="I217" t="s">
        <v>23</v>
      </c>
    </row>
    <row r="218" spans="1:9" ht="30">
      <c r="A218" t="str">
        <f t="shared" si="5"/>
        <v>2015-09-25</v>
      </c>
      <c r="B218" t="str">
        <f>"1400"</f>
        <v>1400</v>
      </c>
      <c r="C218" t="s">
        <v>120</v>
      </c>
      <c r="E218" t="s">
        <v>15</v>
      </c>
      <c r="G218" s="1" t="s">
        <v>121</v>
      </c>
      <c r="I218" t="s">
        <v>99</v>
      </c>
    </row>
    <row r="219" spans="1:9" ht="45">
      <c r="A219" t="str">
        <f t="shared" si="5"/>
        <v>2015-09-25</v>
      </c>
      <c r="B219" t="str">
        <f>"1430"</f>
        <v>1430</v>
      </c>
      <c r="C219" t="s">
        <v>29</v>
      </c>
      <c r="E219" t="s">
        <v>15</v>
      </c>
      <c r="G219" s="1" t="s">
        <v>287</v>
      </c>
      <c r="I219" t="s">
        <v>23</v>
      </c>
    </row>
    <row r="220" spans="1:9" ht="30">
      <c r="A220" t="str">
        <f t="shared" si="5"/>
        <v>2015-09-25</v>
      </c>
      <c r="B220" t="str">
        <f>"1500"</f>
        <v>1500</v>
      </c>
      <c r="C220" t="s">
        <v>246</v>
      </c>
      <c r="E220" t="s">
        <v>15</v>
      </c>
      <c r="G220" s="1" t="s">
        <v>247</v>
      </c>
      <c r="H220" t="s">
        <v>18</v>
      </c>
      <c r="I220" t="s">
        <v>26</v>
      </c>
    </row>
    <row r="221" spans="1:9" ht="45">
      <c r="A221" t="str">
        <f t="shared" si="5"/>
        <v>2015-09-25</v>
      </c>
      <c r="B221" t="str">
        <f>"1530"</f>
        <v>1530</v>
      </c>
      <c r="C221" t="s">
        <v>24</v>
      </c>
      <c r="E221" t="s">
        <v>15</v>
      </c>
      <c r="G221" s="1" t="s">
        <v>25</v>
      </c>
      <c r="H221" t="s">
        <v>18</v>
      </c>
      <c r="I221" t="s">
        <v>26</v>
      </c>
    </row>
    <row r="222" spans="1:9" ht="45">
      <c r="A222" t="str">
        <f t="shared" si="5"/>
        <v>2015-09-25</v>
      </c>
      <c r="B222" t="str">
        <f>"1600"</f>
        <v>1600</v>
      </c>
      <c r="C222" t="s">
        <v>20</v>
      </c>
      <c r="D222" t="s">
        <v>286</v>
      </c>
      <c r="E222" t="s">
        <v>15</v>
      </c>
      <c r="G222" s="1" t="s">
        <v>285</v>
      </c>
      <c r="H222" t="s">
        <v>18</v>
      </c>
      <c r="I222" t="s">
        <v>23</v>
      </c>
    </row>
    <row r="223" spans="1:9" ht="30">
      <c r="A223" t="str">
        <f t="shared" si="5"/>
        <v>2015-09-25</v>
      </c>
      <c r="B223" t="str">
        <f>"1630"</f>
        <v>1630</v>
      </c>
      <c r="C223" t="s">
        <v>115</v>
      </c>
      <c r="D223" t="s">
        <v>289</v>
      </c>
      <c r="E223" t="s">
        <v>15</v>
      </c>
      <c r="G223" s="1" t="s">
        <v>288</v>
      </c>
      <c r="H223" t="s">
        <v>18</v>
      </c>
      <c r="I223" t="s">
        <v>19</v>
      </c>
    </row>
    <row r="224" spans="1:9" ht="45">
      <c r="A224" t="str">
        <f t="shared" si="5"/>
        <v>2015-09-25</v>
      </c>
      <c r="B224" t="str">
        <f>"1700"</f>
        <v>1700</v>
      </c>
      <c r="C224" t="s">
        <v>32</v>
      </c>
      <c r="E224" t="s">
        <v>15</v>
      </c>
      <c r="G224" s="1" t="s">
        <v>33</v>
      </c>
      <c r="H224" t="s">
        <v>18</v>
      </c>
      <c r="I224" t="s">
        <v>26</v>
      </c>
    </row>
    <row r="225" spans="1:9" ht="45">
      <c r="A225" t="str">
        <f t="shared" si="5"/>
        <v>2015-09-25</v>
      </c>
      <c r="B225" t="str">
        <f>"1730"</f>
        <v>1730</v>
      </c>
      <c r="C225" t="s">
        <v>40</v>
      </c>
      <c r="E225" t="s">
        <v>41</v>
      </c>
      <c r="G225" s="1" t="s">
        <v>42</v>
      </c>
      <c r="H225" t="s">
        <v>18</v>
      </c>
      <c r="I225" t="s">
        <v>31</v>
      </c>
    </row>
    <row r="226" spans="1:9" ht="45">
      <c r="A226" t="str">
        <f t="shared" si="5"/>
        <v>2015-09-25</v>
      </c>
      <c r="B226" t="str">
        <f>"1800"</f>
        <v>1800</v>
      </c>
      <c r="C226" t="s">
        <v>123</v>
      </c>
      <c r="D226" t="s">
        <v>293</v>
      </c>
      <c r="E226" t="s">
        <v>15</v>
      </c>
      <c r="G226" s="1" t="s">
        <v>124</v>
      </c>
      <c r="H226" t="s">
        <v>18</v>
      </c>
      <c r="I226" t="s">
        <v>111</v>
      </c>
    </row>
    <row r="227" spans="1:9" ht="45">
      <c r="A227" t="str">
        <f t="shared" si="5"/>
        <v>2015-09-25</v>
      </c>
      <c r="B227" t="str">
        <f>"1830"</f>
        <v>1830</v>
      </c>
      <c r="C227" t="s">
        <v>294</v>
      </c>
      <c r="E227" t="s">
        <v>15</v>
      </c>
      <c r="G227" s="1" t="s">
        <v>295</v>
      </c>
      <c r="H227" t="s">
        <v>18</v>
      </c>
      <c r="I227" t="s">
        <v>23</v>
      </c>
    </row>
    <row r="228" spans="1:9" ht="45">
      <c r="A228" t="str">
        <f t="shared" si="5"/>
        <v>2015-09-25</v>
      </c>
      <c r="B228" t="str">
        <f>"1900"</f>
        <v>1900</v>
      </c>
      <c r="C228" t="s">
        <v>40</v>
      </c>
      <c r="E228" t="s">
        <v>41</v>
      </c>
      <c r="G228" s="1" t="s">
        <v>42</v>
      </c>
      <c r="H228" t="s">
        <v>18</v>
      </c>
      <c r="I228" t="s">
        <v>31</v>
      </c>
    </row>
    <row r="229" spans="1:9" ht="45">
      <c r="A229" t="str">
        <f t="shared" si="5"/>
        <v>2015-09-25</v>
      </c>
      <c r="B229" t="str">
        <f>"1930"</f>
        <v>1930</v>
      </c>
      <c r="C229" t="s">
        <v>102</v>
      </c>
      <c r="D229" t="s">
        <v>297</v>
      </c>
      <c r="E229" t="s">
        <v>15</v>
      </c>
      <c r="G229" s="1" t="s">
        <v>296</v>
      </c>
      <c r="I229" t="s">
        <v>31</v>
      </c>
    </row>
    <row r="230" spans="1:9" ht="45">
      <c r="A230" t="str">
        <f t="shared" si="5"/>
        <v>2015-09-25</v>
      </c>
      <c r="B230" t="str">
        <f>"2000"</f>
        <v>2000</v>
      </c>
      <c r="C230" t="s">
        <v>298</v>
      </c>
      <c r="E230" t="s">
        <v>15</v>
      </c>
      <c r="G230" s="1" t="s">
        <v>299</v>
      </c>
      <c r="I230" t="s">
        <v>65</v>
      </c>
    </row>
    <row r="231" spans="1:9" ht="45">
      <c r="A231" t="str">
        <f t="shared" si="5"/>
        <v>2015-09-25</v>
      </c>
      <c r="B231" t="str">
        <f>"2100"</f>
        <v>2100</v>
      </c>
      <c r="C231" t="s">
        <v>300</v>
      </c>
      <c r="E231" t="s">
        <v>84</v>
      </c>
      <c r="F231" t="s">
        <v>76</v>
      </c>
      <c r="G231" s="1" t="s">
        <v>301</v>
      </c>
      <c r="H231" t="s">
        <v>18</v>
      </c>
      <c r="I231" t="s">
        <v>108</v>
      </c>
    </row>
    <row r="232" spans="1:9" ht="45">
      <c r="A232" t="str">
        <f t="shared" si="5"/>
        <v>2015-09-25</v>
      </c>
      <c r="B232" t="str">
        <f>"2200"</f>
        <v>2200</v>
      </c>
      <c r="C232" t="s">
        <v>224</v>
      </c>
      <c r="D232" t="s">
        <v>226</v>
      </c>
      <c r="E232" t="s">
        <v>10</v>
      </c>
      <c r="G232" s="1" t="s">
        <v>225</v>
      </c>
      <c r="H232" t="s">
        <v>18</v>
      </c>
      <c r="I232" t="s">
        <v>227</v>
      </c>
    </row>
    <row r="233" spans="1:9" ht="45">
      <c r="A233" t="str">
        <f t="shared" si="5"/>
        <v>2015-09-25</v>
      </c>
      <c r="B233" t="str">
        <f>"2300"</f>
        <v>2300</v>
      </c>
      <c r="C233" t="s">
        <v>40</v>
      </c>
      <c r="E233" t="s">
        <v>41</v>
      </c>
      <c r="G233" s="1" t="s">
        <v>42</v>
      </c>
      <c r="H233" t="s">
        <v>18</v>
      </c>
      <c r="I233" t="s">
        <v>31</v>
      </c>
    </row>
    <row r="234" spans="1:9" ht="45">
      <c r="A234" t="str">
        <f t="shared" si="5"/>
        <v>2015-09-25</v>
      </c>
      <c r="B234" t="str">
        <f>"2330"</f>
        <v>2330</v>
      </c>
      <c r="C234" t="s">
        <v>302</v>
      </c>
      <c r="D234" t="s">
        <v>304</v>
      </c>
      <c r="E234" t="s">
        <v>15</v>
      </c>
      <c r="F234" t="s">
        <v>189</v>
      </c>
      <c r="G234" s="1" t="s">
        <v>303</v>
      </c>
      <c r="I234" t="s">
        <v>23</v>
      </c>
    </row>
    <row r="235" spans="1:9" ht="45">
      <c r="A235" t="str">
        <f aca="true" t="shared" si="6" ref="A235:A273">"2015-09-26"</f>
        <v>2015-09-26</v>
      </c>
      <c r="B235" t="str">
        <f>"0000"</f>
        <v>0000</v>
      </c>
      <c r="C235" t="s">
        <v>305</v>
      </c>
      <c r="D235" t="s">
        <v>307</v>
      </c>
      <c r="E235" t="s">
        <v>10</v>
      </c>
      <c r="G235" s="1" t="s">
        <v>306</v>
      </c>
      <c r="I235" t="s">
        <v>179</v>
      </c>
    </row>
    <row r="236" spans="1:9" ht="30">
      <c r="A236" t="str">
        <f t="shared" si="6"/>
        <v>2015-09-26</v>
      </c>
      <c r="B236" t="str">
        <f>"0100"</f>
        <v>0100</v>
      </c>
      <c r="C236" t="s">
        <v>308</v>
      </c>
      <c r="D236" t="s">
        <v>310</v>
      </c>
      <c r="E236" t="s">
        <v>15</v>
      </c>
      <c r="G236" s="1" t="s">
        <v>309</v>
      </c>
      <c r="I236" t="s">
        <v>227</v>
      </c>
    </row>
    <row r="237" spans="1:9" ht="45">
      <c r="A237" t="str">
        <f t="shared" si="6"/>
        <v>2015-09-26</v>
      </c>
      <c r="B237" t="str">
        <f>"0200"</f>
        <v>0200</v>
      </c>
      <c r="C237" t="s">
        <v>276</v>
      </c>
      <c r="D237" t="s">
        <v>311</v>
      </c>
      <c r="E237" t="s">
        <v>10</v>
      </c>
      <c r="G237" s="1" t="s">
        <v>277</v>
      </c>
      <c r="I237" t="s">
        <v>221</v>
      </c>
    </row>
    <row r="238" spans="1:9" ht="45">
      <c r="A238" t="str">
        <f t="shared" si="6"/>
        <v>2015-09-26</v>
      </c>
      <c r="B238" t="str">
        <f>"0300"</f>
        <v>0300</v>
      </c>
      <c r="C238" t="s">
        <v>224</v>
      </c>
      <c r="D238" t="s">
        <v>226</v>
      </c>
      <c r="E238" t="s">
        <v>10</v>
      </c>
      <c r="G238" s="1" t="s">
        <v>225</v>
      </c>
      <c r="H238" t="s">
        <v>18</v>
      </c>
      <c r="I238" t="s">
        <v>227</v>
      </c>
    </row>
    <row r="239" spans="1:9" ht="45">
      <c r="A239" t="str">
        <f t="shared" si="6"/>
        <v>2015-09-26</v>
      </c>
      <c r="B239" t="str">
        <f>"0400"</f>
        <v>0400</v>
      </c>
      <c r="C239" t="s">
        <v>312</v>
      </c>
      <c r="E239" t="s">
        <v>10</v>
      </c>
      <c r="G239" s="1" t="s">
        <v>313</v>
      </c>
      <c r="H239" t="s">
        <v>18</v>
      </c>
      <c r="I239" t="s">
        <v>65</v>
      </c>
    </row>
    <row r="240" spans="1:9" ht="45">
      <c r="A240" t="str">
        <f t="shared" si="6"/>
        <v>2015-09-26</v>
      </c>
      <c r="B240" t="str">
        <f>"0500"</f>
        <v>0500</v>
      </c>
      <c r="C240" t="s">
        <v>314</v>
      </c>
      <c r="E240" t="s">
        <v>10</v>
      </c>
      <c r="G240" s="1" t="s">
        <v>315</v>
      </c>
      <c r="H240" t="s">
        <v>18</v>
      </c>
      <c r="I240" t="s">
        <v>91</v>
      </c>
    </row>
    <row r="241" spans="1:9" ht="45">
      <c r="A241" t="str">
        <f t="shared" si="6"/>
        <v>2015-09-26</v>
      </c>
      <c r="B241" t="str">
        <f>"0530"</f>
        <v>0530</v>
      </c>
      <c r="C241" t="s">
        <v>102</v>
      </c>
      <c r="D241" t="s">
        <v>317</v>
      </c>
      <c r="E241" t="s">
        <v>15</v>
      </c>
      <c r="G241" s="1" t="s">
        <v>316</v>
      </c>
      <c r="I241" t="s">
        <v>31</v>
      </c>
    </row>
    <row r="242" spans="1:9" ht="45">
      <c r="A242" t="str">
        <f t="shared" si="6"/>
        <v>2015-09-26</v>
      </c>
      <c r="B242" t="str">
        <f>"0600"</f>
        <v>0600</v>
      </c>
      <c r="C242" t="s">
        <v>14</v>
      </c>
      <c r="D242" t="s">
        <v>165</v>
      </c>
      <c r="E242" t="s">
        <v>15</v>
      </c>
      <c r="G242" s="1" t="s">
        <v>16</v>
      </c>
      <c r="H242" t="s">
        <v>18</v>
      </c>
      <c r="I242" t="s">
        <v>19</v>
      </c>
    </row>
    <row r="243" spans="1:9" ht="45">
      <c r="A243" t="str">
        <f t="shared" si="6"/>
        <v>2015-09-26</v>
      </c>
      <c r="B243" t="str">
        <f>"0630"</f>
        <v>0630</v>
      </c>
      <c r="C243" t="s">
        <v>20</v>
      </c>
      <c r="D243" t="s">
        <v>286</v>
      </c>
      <c r="E243" t="s">
        <v>15</v>
      </c>
      <c r="G243" s="1" t="s">
        <v>285</v>
      </c>
      <c r="H243" t="s">
        <v>18</v>
      </c>
      <c r="I243" t="s">
        <v>23</v>
      </c>
    </row>
    <row r="244" spans="1:9" ht="45">
      <c r="A244" t="str">
        <f t="shared" si="6"/>
        <v>2015-09-26</v>
      </c>
      <c r="B244" t="str">
        <f>"0700"</f>
        <v>0700</v>
      </c>
      <c r="C244" t="s">
        <v>24</v>
      </c>
      <c r="E244" t="s">
        <v>15</v>
      </c>
      <c r="G244" s="1" t="s">
        <v>25</v>
      </c>
      <c r="H244" t="s">
        <v>18</v>
      </c>
      <c r="I244" t="s">
        <v>26</v>
      </c>
    </row>
    <row r="245" spans="1:9" ht="45">
      <c r="A245" t="str">
        <f t="shared" si="6"/>
        <v>2015-09-26</v>
      </c>
      <c r="B245" t="str">
        <f>"0730"</f>
        <v>0730</v>
      </c>
      <c r="C245" t="s">
        <v>27</v>
      </c>
      <c r="E245" t="s">
        <v>15</v>
      </c>
      <c r="G245" s="1" t="s">
        <v>28</v>
      </c>
      <c r="H245" t="s">
        <v>18</v>
      </c>
      <c r="I245" t="s">
        <v>26</v>
      </c>
    </row>
    <row r="246" spans="1:9" ht="45">
      <c r="A246" t="str">
        <f t="shared" si="6"/>
        <v>2015-09-26</v>
      </c>
      <c r="B246" t="str">
        <f>"0800"</f>
        <v>0800</v>
      </c>
      <c r="C246" t="s">
        <v>29</v>
      </c>
      <c r="E246" t="s">
        <v>15</v>
      </c>
      <c r="G246" s="1" t="s">
        <v>318</v>
      </c>
      <c r="I246" t="s">
        <v>23</v>
      </c>
    </row>
    <row r="247" spans="1:9" ht="45">
      <c r="A247" t="str">
        <f t="shared" si="6"/>
        <v>2015-09-26</v>
      </c>
      <c r="B247" t="str">
        <f>"0830"</f>
        <v>0830</v>
      </c>
      <c r="C247" t="s">
        <v>32</v>
      </c>
      <c r="E247" t="s">
        <v>15</v>
      </c>
      <c r="G247" s="1" t="s">
        <v>33</v>
      </c>
      <c r="H247" t="s">
        <v>18</v>
      </c>
      <c r="I247" t="s">
        <v>26</v>
      </c>
    </row>
    <row r="248" spans="1:9" ht="45">
      <c r="A248" t="str">
        <f t="shared" si="6"/>
        <v>2015-09-26</v>
      </c>
      <c r="B248" t="str">
        <f>"0900"</f>
        <v>0900</v>
      </c>
      <c r="C248" t="s">
        <v>34</v>
      </c>
      <c r="E248" t="s">
        <v>15</v>
      </c>
      <c r="G248" s="1" t="s">
        <v>35</v>
      </c>
      <c r="H248" t="s">
        <v>18</v>
      </c>
      <c r="I248" t="s">
        <v>36</v>
      </c>
    </row>
    <row r="249" spans="1:9" ht="45">
      <c r="A249" t="str">
        <f t="shared" si="6"/>
        <v>2015-09-26</v>
      </c>
      <c r="B249" t="str">
        <f>"0915"</f>
        <v>0915</v>
      </c>
      <c r="C249" t="s">
        <v>34</v>
      </c>
      <c r="E249" t="s">
        <v>15</v>
      </c>
      <c r="G249" s="1" t="s">
        <v>35</v>
      </c>
      <c r="H249" t="s">
        <v>18</v>
      </c>
      <c r="I249" t="s">
        <v>36</v>
      </c>
    </row>
    <row r="250" spans="1:9" ht="45">
      <c r="A250" t="str">
        <f t="shared" si="6"/>
        <v>2015-09-26</v>
      </c>
      <c r="B250" t="str">
        <f>"0930"</f>
        <v>0930</v>
      </c>
      <c r="C250" t="s">
        <v>24</v>
      </c>
      <c r="E250" t="s">
        <v>15</v>
      </c>
      <c r="G250" s="1" t="s">
        <v>25</v>
      </c>
      <c r="H250" t="s">
        <v>18</v>
      </c>
      <c r="I250" t="s">
        <v>26</v>
      </c>
    </row>
    <row r="251" spans="1:9" ht="45">
      <c r="A251" t="str">
        <f t="shared" si="6"/>
        <v>2015-09-26</v>
      </c>
      <c r="B251" t="str">
        <f>"1000"</f>
        <v>1000</v>
      </c>
      <c r="C251" t="s">
        <v>102</v>
      </c>
      <c r="E251" t="s">
        <v>15</v>
      </c>
      <c r="G251" s="1" t="s">
        <v>319</v>
      </c>
      <c r="I251" t="s">
        <v>31</v>
      </c>
    </row>
    <row r="252" spans="1:9" ht="45">
      <c r="A252" t="str">
        <f t="shared" si="6"/>
        <v>2015-09-26</v>
      </c>
      <c r="B252" t="str">
        <f>"1030"</f>
        <v>1030</v>
      </c>
      <c r="C252" t="s">
        <v>253</v>
      </c>
      <c r="E252" t="s">
        <v>41</v>
      </c>
      <c r="G252" s="1" t="s">
        <v>254</v>
      </c>
      <c r="I252" t="s">
        <v>255</v>
      </c>
    </row>
    <row r="253" spans="1:9" ht="45">
      <c r="A253" t="str">
        <f t="shared" si="6"/>
        <v>2015-09-26</v>
      </c>
      <c r="B253" t="str">
        <f>"1200"</f>
        <v>1200</v>
      </c>
      <c r="C253" t="s">
        <v>40</v>
      </c>
      <c r="E253" t="s">
        <v>41</v>
      </c>
      <c r="G253" s="1" t="s">
        <v>42</v>
      </c>
      <c r="H253" t="s">
        <v>18</v>
      </c>
      <c r="I253" t="s">
        <v>31</v>
      </c>
    </row>
    <row r="254" spans="1:9" ht="15">
      <c r="A254" t="str">
        <f t="shared" si="6"/>
        <v>2015-09-26</v>
      </c>
      <c r="B254" t="str">
        <f>"1230"</f>
        <v>1230</v>
      </c>
      <c r="C254" t="s">
        <v>320</v>
      </c>
      <c r="E254" t="s">
        <v>41</v>
      </c>
      <c r="G254" s="1" t="s">
        <v>181</v>
      </c>
      <c r="I254" t="s">
        <v>182</v>
      </c>
    </row>
    <row r="255" spans="1:9" ht="30">
      <c r="A255" t="str">
        <f t="shared" si="6"/>
        <v>2015-09-26</v>
      </c>
      <c r="B255" t="str">
        <f>"1500"</f>
        <v>1500</v>
      </c>
      <c r="C255" t="s">
        <v>169</v>
      </c>
      <c r="D255" t="s">
        <v>322</v>
      </c>
      <c r="E255" t="s">
        <v>15</v>
      </c>
      <c r="G255" s="1" t="s">
        <v>321</v>
      </c>
      <c r="I255" t="s">
        <v>185</v>
      </c>
    </row>
    <row r="256" spans="1:9" ht="45">
      <c r="A256" t="str">
        <f t="shared" si="6"/>
        <v>2015-09-26</v>
      </c>
      <c r="B256" t="str">
        <f>"1515"</f>
        <v>1515</v>
      </c>
      <c r="C256" t="s">
        <v>169</v>
      </c>
      <c r="D256" t="s">
        <v>324</v>
      </c>
      <c r="E256" t="s">
        <v>15</v>
      </c>
      <c r="G256" s="1" t="s">
        <v>323</v>
      </c>
      <c r="I256" t="s">
        <v>69</v>
      </c>
    </row>
    <row r="257" spans="1:9" ht="45">
      <c r="A257" t="str">
        <f t="shared" si="6"/>
        <v>2015-09-26</v>
      </c>
      <c r="B257" t="str">
        <f>"1530"</f>
        <v>1530</v>
      </c>
      <c r="C257" t="s">
        <v>207</v>
      </c>
      <c r="D257" t="s">
        <v>326</v>
      </c>
      <c r="E257" t="s">
        <v>10</v>
      </c>
      <c r="G257" s="1" t="s">
        <v>325</v>
      </c>
      <c r="I257" t="s">
        <v>69</v>
      </c>
    </row>
    <row r="258" spans="1:9" ht="45">
      <c r="A258" t="str">
        <f t="shared" si="6"/>
        <v>2015-09-26</v>
      </c>
      <c r="B258" t="str">
        <f>"1545"</f>
        <v>1545</v>
      </c>
      <c r="C258" t="s">
        <v>207</v>
      </c>
      <c r="D258" t="s">
        <v>328</v>
      </c>
      <c r="E258" t="s">
        <v>10</v>
      </c>
      <c r="G258" s="1" t="s">
        <v>327</v>
      </c>
      <c r="I258" t="s">
        <v>69</v>
      </c>
    </row>
    <row r="259" spans="1:9" ht="45">
      <c r="A259" t="str">
        <f t="shared" si="6"/>
        <v>2015-09-26</v>
      </c>
      <c r="B259" t="str">
        <f>"1600"</f>
        <v>1600</v>
      </c>
      <c r="C259" t="s">
        <v>188</v>
      </c>
      <c r="D259" t="s">
        <v>330</v>
      </c>
      <c r="E259" t="s">
        <v>15</v>
      </c>
      <c r="F259" t="s">
        <v>189</v>
      </c>
      <c r="G259" s="1" t="s">
        <v>329</v>
      </c>
      <c r="I259" t="s">
        <v>69</v>
      </c>
    </row>
    <row r="260" spans="1:9" ht="45">
      <c r="A260" t="str">
        <f t="shared" si="6"/>
        <v>2015-09-26</v>
      </c>
      <c r="B260" t="str">
        <f>"1615"</f>
        <v>1615</v>
      </c>
      <c r="C260" t="s">
        <v>188</v>
      </c>
      <c r="D260" t="s">
        <v>332</v>
      </c>
      <c r="E260" t="s">
        <v>15</v>
      </c>
      <c r="F260" t="s">
        <v>189</v>
      </c>
      <c r="G260" s="1" t="s">
        <v>331</v>
      </c>
      <c r="I260" t="s">
        <v>69</v>
      </c>
    </row>
    <row r="261" spans="1:9" ht="30">
      <c r="A261" t="str">
        <f t="shared" si="6"/>
        <v>2015-09-26</v>
      </c>
      <c r="B261" t="str">
        <f>"1630"</f>
        <v>1630</v>
      </c>
      <c r="C261" t="s">
        <v>57</v>
      </c>
      <c r="D261" t="s">
        <v>334</v>
      </c>
      <c r="E261" t="s">
        <v>15</v>
      </c>
      <c r="G261" s="1" t="s">
        <v>333</v>
      </c>
      <c r="I261" t="s">
        <v>185</v>
      </c>
    </row>
    <row r="262" spans="1:9" ht="45">
      <c r="A262" t="str">
        <f t="shared" si="6"/>
        <v>2015-09-26</v>
      </c>
      <c r="B262" t="str">
        <f>"1645"</f>
        <v>1645</v>
      </c>
      <c r="C262" t="s">
        <v>57</v>
      </c>
      <c r="D262" t="s">
        <v>336</v>
      </c>
      <c r="E262" t="s">
        <v>15</v>
      </c>
      <c r="G262" s="1" t="s">
        <v>335</v>
      </c>
      <c r="I262" t="s">
        <v>129</v>
      </c>
    </row>
    <row r="263" spans="1:9" ht="30">
      <c r="A263" t="str">
        <f t="shared" si="6"/>
        <v>2015-09-26</v>
      </c>
      <c r="B263" t="str">
        <f>"1700"</f>
        <v>1700</v>
      </c>
      <c r="C263" t="s">
        <v>66</v>
      </c>
      <c r="D263" t="s">
        <v>338</v>
      </c>
      <c r="E263" t="s">
        <v>15</v>
      </c>
      <c r="G263" s="1" t="s">
        <v>337</v>
      </c>
      <c r="I263" t="s">
        <v>69</v>
      </c>
    </row>
    <row r="264" spans="1:9" ht="45">
      <c r="A264" t="str">
        <f t="shared" si="6"/>
        <v>2015-09-26</v>
      </c>
      <c r="B264" t="str">
        <f>"1715"</f>
        <v>1715</v>
      </c>
      <c r="C264" t="s">
        <v>66</v>
      </c>
      <c r="D264" t="s">
        <v>340</v>
      </c>
      <c r="E264" t="s">
        <v>15</v>
      </c>
      <c r="G264" s="1" t="s">
        <v>339</v>
      </c>
      <c r="I264" t="s">
        <v>69</v>
      </c>
    </row>
    <row r="265" spans="1:9" ht="45">
      <c r="A265" t="str">
        <f t="shared" si="6"/>
        <v>2015-09-26</v>
      </c>
      <c r="B265" t="str">
        <f>"1730"</f>
        <v>1730</v>
      </c>
      <c r="C265" t="s">
        <v>40</v>
      </c>
      <c r="E265" t="s">
        <v>41</v>
      </c>
      <c r="G265" s="1" t="s">
        <v>42</v>
      </c>
      <c r="H265" t="s">
        <v>18</v>
      </c>
      <c r="I265" t="s">
        <v>31</v>
      </c>
    </row>
    <row r="266" spans="1:9" ht="45">
      <c r="A266" t="str">
        <f t="shared" si="6"/>
        <v>2015-09-26</v>
      </c>
      <c r="B266" t="str">
        <f>"1800"</f>
        <v>1800</v>
      </c>
      <c r="C266" t="s">
        <v>341</v>
      </c>
      <c r="E266" t="s">
        <v>41</v>
      </c>
      <c r="G266" s="1" t="s">
        <v>342</v>
      </c>
      <c r="I266" t="s">
        <v>74</v>
      </c>
    </row>
    <row r="267" spans="1:9" ht="45">
      <c r="A267" t="str">
        <f t="shared" si="6"/>
        <v>2015-09-26</v>
      </c>
      <c r="B267" t="str">
        <f>"1915"</f>
        <v>1915</v>
      </c>
      <c r="C267" t="s">
        <v>57</v>
      </c>
      <c r="D267" t="s">
        <v>344</v>
      </c>
      <c r="E267" t="s">
        <v>15</v>
      </c>
      <c r="G267" s="1" t="s">
        <v>343</v>
      </c>
      <c r="I267" t="s">
        <v>129</v>
      </c>
    </row>
    <row r="268" spans="1:9" ht="45">
      <c r="A268" t="str">
        <f t="shared" si="6"/>
        <v>2015-09-26</v>
      </c>
      <c r="B268" t="str">
        <f>"1930"</f>
        <v>1930</v>
      </c>
      <c r="C268" t="s">
        <v>345</v>
      </c>
      <c r="D268" t="s">
        <v>347</v>
      </c>
      <c r="E268" t="s">
        <v>15</v>
      </c>
      <c r="G268" s="1" t="s">
        <v>346</v>
      </c>
      <c r="H268" t="s">
        <v>348</v>
      </c>
      <c r="I268" t="s">
        <v>31</v>
      </c>
    </row>
    <row r="269" spans="1:9" ht="45">
      <c r="A269" t="str">
        <f t="shared" si="6"/>
        <v>2015-09-26</v>
      </c>
      <c r="B269" t="str">
        <f>"2000"</f>
        <v>2000</v>
      </c>
      <c r="C269" t="s">
        <v>349</v>
      </c>
      <c r="E269" t="s">
        <v>15</v>
      </c>
      <c r="G269" s="1" t="s">
        <v>350</v>
      </c>
      <c r="H269" t="s">
        <v>18</v>
      </c>
      <c r="I269" t="s">
        <v>23</v>
      </c>
    </row>
    <row r="270" spans="1:9" ht="45">
      <c r="A270" t="str">
        <f t="shared" si="6"/>
        <v>2015-09-26</v>
      </c>
      <c r="B270" t="str">
        <f>"2030"</f>
        <v>2030</v>
      </c>
      <c r="C270" t="s">
        <v>276</v>
      </c>
      <c r="D270" t="s">
        <v>278</v>
      </c>
      <c r="E270" t="s">
        <v>15</v>
      </c>
      <c r="G270" s="1" t="s">
        <v>277</v>
      </c>
      <c r="I270" t="s">
        <v>221</v>
      </c>
    </row>
    <row r="271" spans="1:9" ht="30">
      <c r="A271" t="str">
        <f t="shared" si="6"/>
        <v>2015-09-26</v>
      </c>
      <c r="B271" t="str">
        <f>"2130"</f>
        <v>2130</v>
      </c>
      <c r="C271" t="s">
        <v>351</v>
      </c>
      <c r="D271" t="s">
        <v>12</v>
      </c>
      <c r="E271" t="s">
        <v>84</v>
      </c>
      <c r="F271" t="s">
        <v>76</v>
      </c>
      <c r="G271" s="1" t="s">
        <v>352</v>
      </c>
      <c r="H271" t="s">
        <v>18</v>
      </c>
      <c r="I271" t="s">
        <v>275</v>
      </c>
    </row>
    <row r="272" spans="1:9" ht="30">
      <c r="A272" t="str">
        <f t="shared" si="6"/>
        <v>2015-09-26</v>
      </c>
      <c r="B272" t="str">
        <f>"2300"</f>
        <v>2300</v>
      </c>
      <c r="C272" t="s">
        <v>353</v>
      </c>
      <c r="E272" t="s">
        <v>84</v>
      </c>
      <c r="F272" t="s">
        <v>76</v>
      </c>
      <c r="G272" s="1" t="s">
        <v>354</v>
      </c>
      <c r="H272" t="s">
        <v>18</v>
      </c>
      <c r="I272" t="s">
        <v>99</v>
      </c>
    </row>
    <row r="273" spans="1:9" ht="45">
      <c r="A273" t="str">
        <f t="shared" si="6"/>
        <v>2015-09-26</v>
      </c>
      <c r="B273" t="str">
        <f>"2345"</f>
        <v>2345</v>
      </c>
      <c r="C273" t="s">
        <v>57</v>
      </c>
      <c r="E273" t="s">
        <v>15</v>
      </c>
      <c r="G273" s="1" t="s">
        <v>343</v>
      </c>
      <c r="I273" t="s">
        <v>129</v>
      </c>
    </row>
    <row r="274" spans="1:9" ht="45">
      <c r="A274" t="str">
        <f>"2015-09-27"</f>
        <v>2015-09-27</v>
      </c>
      <c r="B274" t="str">
        <f>"0000"</f>
        <v>0000</v>
      </c>
      <c r="C274" t="s">
        <v>273</v>
      </c>
      <c r="E274" t="s">
        <v>10</v>
      </c>
      <c r="F274" t="s">
        <v>44</v>
      </c>
      <c r="G274" s="1" t="s">
        <v>274</v>
      </c>
      <c r="H274" t="s">
        <v>18</v>
      </c>
      <c r="I274" t="s">
        <v>275</v>
      </c>
    </row>
    <row r="275" spans="1:9" ht="45">
      <c r="A275" t="str">
        <f>"2015-09-27"</f>
        <v>2015-09-27</v>
      </c>
      <c r="B275" t="str">
        <f>"0130"</f>
        <v>0130</v>
      </c>
      <c r="C275" t="s">
        <v>355</v>
      </c>
      <c r="E275" t="s">
        <v>84</v>
      </c>
      <c r="F275" t="s">
        <v>356</v>
      </c>
      <c r="G275" s="1" t="s">
        <v>357</v>
      </c>
      <c r="H275" t="s">
        <v>18</v>
      </c>
      <c r="I275" t="s">
        <v>358</v>
      </c>
    </row>
    <row r="276" spans="1:9" ht="45">
      <c r="A276" t="str">
        <f>"2015-09-27"</f>
        <v>2015-09-27</v>
      </c>
      <c r="B276" t="str">
        <f>"0300"</f>
        <v>0300</v>
      </c>
      <c r="C276" t="s">
        <v>89</v>
      </c>
      <c r="E276" t="s">
        <v>15</v>
      </c>
      <c r="G276" s="1" t="s">
        <v>90</v>
      </c>
      <c r="I276" t="s">
        <v>91</v>
      </c>
    </row>
    <row r="277" spans="1:9" ht="45">
      <c r="A277" t="str">
        <f>"2015-09-27"</f>
        <v>2015-09-27</v>
      </c>
      <c r="B277" t="str">
        <f>"0330"</f>
        <v>0330</v>
      </c>
      <c r="C277" t="s">
        <v>231</v>
      </c>
      <c r="D277" t="s">
        <v>359</v>
      </c>
      <c r="E277" t="s">
        <v>10</v>
      </c>
      <c r="G277" s="1" t="s">
        <v>232</v>
      </c>
      <c r="H277" t="s">
        <v>18</v>
      </c>
      <c r="I277" t="s">
        <v>234</v>
      </c>
    </row>
    <row r="278" spans="1:9" ht="45">
      <c r="A278" t="str">
        <f>"2015-09-27"</f>
        <v>2015-09-27</v>
      </c>
      <c r="B278" t="str">
        <f>"0500"</f>
        <v>0500</v>
      </c>
      <c r="C278" t="s">
        <v>276</v>
      </c>
      <c r="D278" t="s">
        <v>360</v>
      </c>
      <c r="E278" t="s">
        <v>10</v>
      </c>
      <c r="G278" s="1" t="s">
        <v>277</v>
      </c>
      <c r="I278" t="s">
        <v>221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2015-09-01T04:04:03Z</dcterms:created>
  <dcterms:modified xsi:type="dcterms:W3CDTF">2015-09-01T04:04:06Z</dcterms:modified>
  <cp:category/>
  <cp:version/>
  <cp:contentType/>
  <cp:contentStatus/>
</cp:coreProperties>
</file>