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27795" windowHeight="13350" activeTab="0"/>
  </bookViews>
  <sheets>
    <sheet name=" NITV_EPG_Rpt572889" sheetId="1" r:id="rId1"/>
  </sheets>
  <definedNames/>
  <calcPr fullCalcOnLoad="1"/>
</workbook>
</file>

<file path=xl/sharedStrings.xml><?xml version="1.0" encoding="utf-8"?>
<sst xmlns="http://schemas.openxmlformats.org/spreadsheetml/2006/main" count="1500" uniqueCount="349">
  <si>
    <t>Date</t>
  </si>
  <si>
    <t>Start Time</t>
  </si>
  <si>
    <t>Title</t>
  </si>
  <si>
    <t>Classification</t>
  </si>
  <si>
    <t>Consumer Advice</t>
  </si>
  <si>
    <t>Digital Epg Synpopsis</t>
  </si>
  <si>
    <t>Episode Title</t>
  </si>
  <si>
    <t>Year of Production</t>
  </si>
  <si>
    <t>Country of Origin</t>
  </si>
  <si>
    <t>Nominal Length</t>
  </si>
  <si>
    <t>Volumz</t>
  </si>
  <si>
    <t>Hosted by Alec Doomadgee, Volumz brings you music and interviews highlighting the best of the Australian Indigenous music scene.</t>
  </si>
  <si>
    <t xml:space="preserve"> </t>
  </si>
  <si>
    <t>AUSTRALIA</t>
  </si>
  <si>
    <t>mins</t>
  </si>
  <si>
    <t>Chocolate Martini</t>
  </si>
  <si>
    <t>G</t>
  </si>
  <si>
    <t>In this episode is The Hill, a bunch of brothers who tell it the way it is, the magical Madjitil Moorna choir and the astounding harmonies of The Stiff Gins plus Clint Bracknell.</t>
  </si>
  <si>
    <t>176mins</t>
  </si>
  <si>
    <t xml:space="preserve">NITV On The Road: Saltwater Freshwater </t>
  </si>
  <si>
    <t>PG</t>
  </si>
  <si>
    <t>Coloured Stone: In this episode of On the Road Bunna Lawrie shares the stories behind the songs and talks about the history of Coloured Stone when they first started touring and where they are today.</t>
  </si>
  <si>
    <t>Coloured Stone</t>
  </si>
  <si>
    <t>52mins</t>
  </si>
  <si>
    <t>Hyundai A-League: ADEL V SYD Live</t>
  </si>
  <si>
    <t>Sydney FC take on Adelaide United LIVE from Coopers Stadium, Adelaide, in Round 5 of the Hyundai A-League, Australia's premier football competition. Hosted by David Zdrilic. #sbsaleague</t>
  </si>
  <si>
    <t>A-League Live Round 5: Adelaide United V Sydney FC</t>
  </si>
  <si>
    <t>90mins</t>
  </si>
  <si>
    <t>NITV News Week In Review</t>
  </si>
  <si>
    <t>NC</t>
  </si>
  <si>
    <t>NITV National News features the rich diversity of contemporary life within Aboriginal and Torres Strait Islander communities, broadening and redefining the news and current affairs landscape.</t>
  </si>
  <si>
    <t>25mins</t>
  </si>
  <si>
    <t>Living Black</t>
  </si>
  <si>
    <t>Australia's leading Indigenous news and current affairs show, returns to uncover the real issues behind the headlines to tell vital Indigenous stories important to all Australians. #livingblacksbs</t>
  </si>
  <si>
    <t>Ochres</t>
  </si>
  <si>
    <t xml:space="preserve">n </t>
  </si>
  <si>
    <t>First performed in Sydney in 1995, this is a powerful performance piece by Australia's Bangarra Dance Theatre and a visually stunning fusion of indigenous and contemporary dance.</t>
  </si>
  <si>
    <t>56mins</t>
  </si>
  <si>
    <t>Queensland Murri Carnival 2014</t>
  </si>
  <si>
    <t>Grassroots rugby league at its best at the Queensland Murri Carnival from Redcliffe, QLD</t>
  </si>
  <si>
    <t>41mins</t>
  </si>
  <si>
    <t>Rugby League 2014: 44th Annual Koori Knockout 5</t>
  </si>
  <si>
    <t>Grassroots rugby league at its best at the 44th Annual Koori Knockout from Raymond Terace, NSW.</t>
  </si>
  <si>
    <t>46mins</t>
  </si>
  <si>
    <t>Unearthed</t>
  </si>
  <si>
    <t>Nathan is an Indigenous emerging musician/singer who studies fulltime at CASM at Adelaide University. He hopes to create a successful career for himself as a country/rock artist.</t>
  </si>
  <si>
    <t>Nathan May</t>
  </si>
  <si>
    <t>15mins</t>
  </si>
  <si>
    <t>Ruth is the first female IMP (Indigenous Marathon Project) athlete from South Australia. Born in Adelaide, Ruth has represented Australia in the junior matildas team in 2009.</t>
  </si>
  <si>
    <t>Ruth Wallace</t>
  </si>
  <si>
    <t>13mins</t>
  </si>
  <si>
    <t>Double Trouble</t>
  </si>
  <si>
    <t>Double Trouble is a light-hearted comedy drama about twins who were separated at birth, yet one day find themselves face to face. The twins' chance meeting changes many people's lives.</t>
  </si>
  <si>
    <t>Alien Alert</t>
  </si>
  <si>
    <t>23mins</t>
  </si>
  <si>
    <t>Te Kaea 2014</t>
  </si>
  <si>
    <t>When it happens in the Maori world, you’ll hear about it on Te Kaea first. This is Maori Television’s flagship news program's week in review, featuring local, national and international stories.</t>
  </si>
  <si>
    <t>NEW ZEALAND</t>
  </si>
  <si>
    <t>30mins</t>
  </si>
  <si>
    <t>Around The Traps</t>
  </si>
  <si>
    <t xml:space="preserve">a s </t>
  </si>
  <si>
    <t>We wrap up what is happening around Australia in our communities in arts and culture. Hosted by Alan Clarke and Mayrah Sonter.</t>
  </si>
  <si>
    <t>53mins</t>
  </si>
  <si>
    <t>Ngurra</t>
  </si>
  <si>
    <t>A visit to a permanent water place on Ngarluma country called Buriyamangga, or Red Rock, is a good opportunity to teach a young person some language and have a picnic.</t>
  </si>
  <si>
    <t>Kerry Churnside</t>
  </si>
  <si>
    <t>Every year the Western Arrarnta community of Hermannsburg in Central Australia come together for the Kuprilya Races to celebrate the water that saved the community during the drought of the 1930s.</t>
  </si>
  <si>
    <t>Kuprilya Races</t>
  </si>
  <si>
    <t>Awaken</t>
  </si>
  <si>
    <t>Award winning journalist Stan Grant hosts a half hour panel show, putting Aboriginal and Torres Strait Islander issues under the microscope.</t>
  </si>
  <si>
    <t>Kriol Kitchen</t>
  </si>
  <si>
    <t>Kangaroo Stew with bacon, soya &amp; vegetables &amp; Kangaroo Satays with a Spicy Chilli Peanut Sauce: Ali &amp; Mitch draw on their family influences from the Djugan/Gooniyandi &amp; Philipino &amp; Malay heritage.</t>
  </si>
  <si>
    <t>Broome: Ali &amp; Mitch Torres Final Episode</t>
  </si>
  <si>
    <t>Talking Language Series 1</t>
  </si>
  <si>
    <t xml:space="preserve">Talking Language with Ernie Dingo is a personal journey providing a unique understanding of how knowledge of Aboriginal languages is shaped by ancestral connections to the land, stars, water, sea and </t>
  </si>
  <si>
    <t>Bill Harney</t>
  </si>
  <si>
    <t>Other Side Series 1 Ep, The 3</t>
  </si>
  <si>
    <t>Share in the journey of these Aboriginal ghost hunters as they try to understand what they encounter in the context of indigneous culture of the land.</t>
  </si>
  <si>
    <t>North Battleford Part 1</t>
  </si>
  <si>
    <t>CANADA</t>
  </si>
  <si>
    <t xml:space="preserve">On The Ice </t>
  </si>
  <si>
    <t>MA</t>
  </si>
  <si>
    <t xml:space="preserve">d </t>
  </si>
  <si>
    <t>In this engrossing and suspenseful feature film debut by filmmaker Andrew Okpeaha MacLean, two teenage boys confront a tragic accident.</t>
  </si>
  <si>
    <t>UNITED KINGDOM</t>
  </si>
  <si>
    <t>92mins</t>
  </si>
  <si>
    <t>Bush Plum</t>
  </si>
  <si>
    <t>This is a visual poem, capturing the imagery and connection between painting and country.  The art of Angelina Pwerle is a reflection of beliefs, of culture, of country, of its plants and animals.</t>
  </si>
  <si>
    <t>31mins</t>
  </si>
  <si>
    <t xml:space="preserve">a l </t>
  </si>
  <si>
    <t>60mins</t>
  </si>
  <si>
    <t>Welcome To Wapos Bay</t>
  </si>
  <si>
    <t>The kids of Wapos Bay love adventure and their playground is a vast area that's been home to their Cree ancestors for millennia. As they explore the world around them, they learn respect &amp; cooperation</t>
  </si>
  <si>
    <t>Self Improvement</t>
  </si>
  <si>
    <t>Raven Tales</t>
  </si>
  <si>
    <t>Raven Tales is targeted at school-age children and their families to introduce Aboriginal Canadian cultural beliefs in a humorous and entertaining way.</t>
  </si>
  <si>
    <t>Bushwhacked</t>
  </si>
  <si>
    <t>Brandon challenges Kayne to swim with Grey Nurse Sharks and to take an underwater photograph in case one day they are gone for good.</t>
  </si>
  <si>
    <t>Grey Nurse Shark</t>
  </si>
  <si>
    <t>24mins</t>
  </si>
  <si>
    <t>Move It Mob Style</t>
  </si>
  <si>
    <t>We're here to get you moving and keeping fit and healthy. So get your mum, dad, brothers, sisters, aunties and uncles wherever you are to come and Move it Mob Style!</t>
  </si>
  <si>
    <t>Go Lingo</t>
  </si>
  <si>
    <t>A high energy game show packed with fun and challenges as students aged between 11-12 play a variety of hi-tech games using the latest in touch screen technology. Host Alanah Ahmat.</t>
  </si>
  <si>
    <t>Waabiny Time</t>
  </si>
  <si>
    <t>Mereny and kep, food and water keep us walang, healthy. How about a yongka stew, a kangaroo stew? Yum yum sounds moorditj!</t>
  </si>
  <si>
    <t>Food And Drink</t>
  </si>
  <si>
    <t>26mins</t>
  </si>
  <si>
    <t xml:space="preserve">Move It Mob Style </t>
  </si>
  <si>
    <t xml:space="preserve">l </t>
  </si>
  <si>
    <t>27mins</t>
  </si>
  <si>
    <t>Tipi Tales</t>
  </si>
  <si>
    <t>Set in the crook of a forest, Tipi Tales are adventures in story and song, where Elizabeth, Junior, Russell and Sam play and grow together.</t>
  </si>
  <si>
    <t>Hair Cut</t>
  </si>
  <si>
    <t>Bored</t>
  </si>
  <si>
    <t>14mins</t>
  </si>
  <si>
    <t>Small Island Big Fight</t>
  </si>
  <si>
    <t xml:space="preserve">a </t>
  </si>
  <si>
    <t>On Murray Island in the Torres Strait where the historic Mabo land rights case was fought a battle brewed over sea rights. Its outcome could have far-reaching implications for Australia's open waters.</t>
  </si>
  <si>
    <t>Australian Biography</t>
  </si>
  <si>
    <t>Interview With Aboriginal Elder Bill Harney About His Life And Times In The Northern Territory.</t>
  </si>
  <si>
    <t>Noongar Dandjoo</t>
  </si>
  <si>
    <t>Produced by Curtin University students this series focuses on Noongar communities and issues such as land and country, incarceration of Aboriginal people, culture and the Constitution.</t>
  </si>
  <si>
    <t>59mins</t>
  </si>
  <si>
    <t>22mins</t>
  </si>
  <si>
    <t>NITV News</t>
  </si>
  <si>
    <t>Kai Time On The Road</t>
  </si>
  <si>
    <t>This series is about eating fresh, local, Maori and organic food. Professional Chef Peter Peeti is a masterful hunter and fisherman equally at home in the bush as he is in the kitchen.</t>
  </si>
  <si>
    <t>Bluff Oyster</t>
  </si>
  <si>
    <t>Surviving</t>
  </si>
  <si>
    <t>Singer, songwriter, director, playwright Richard Frankland is at his home in Portland on his traditional land of the Goondijumarra getting his kids ready for school.</t>
  </si>
  <si>
    <t>Richard Frankland</t>
  </si>
  <si>
    <t>Custodians</t>
  </si>
  <si>
    <t>Jason Brown is a Darriebrllum elder from the Bundaberg region in Queensland. He lives on Patty Island just outside the city and shows us his tribe’s boundaries and some carved rocks.</t>
  </si>
  <si>
    <t>Darriebrllum – Bundaberg</t>
  </si>
  <si>
    <t>5mins</t>
  </si>
  <si>
    <t>Jeffrey Lee is a traditional owner of the Djok Clan in the Kakadu National Park, Northern Territory. He has just recently saved his land from being mined by International mining giants.</t>
  </si>
  <si>
    <t>Djok – Kakadu</t>
  </si>
  <si>
    <t>Toheroa</t>
  </si>
  <si>
    <t>Rodeo: Life On The Circuit</t>
  </si>
  <si>
    <t xml:space="preserve">a l v </t>
  </si>
  <si>
    <t>1 million dollars, 14 competitors, 60 rodeos and not everyone will survive. We take viewers into the world of what ranks as one of the most dangerous sports in North America</t>
  </si>
  <si>
    <t>44mins</t>
  </si>
  <si>
    <t>Shannon Thorne has strong role models through his parents and is trying to carrying on the legacy of their work through his own work in Liverpool trying to improve the health and culture for his mob.</t>
  </si>
  <si>
    <t>Shannon Thorne</t>
  </si>
  <si>
    <t>Mataku</t>
  </si>
  <si>
    <t>M</t>
  </si>
  <si>
    <t>When a family moves into a new home, the two children find themselves haunted by the spirits of two doomed lovers</t>
  </si>
  <si>
    <t>Sands Of Time, The</t>
  </si>
  <si>
    <t>21mins</t>
  </si>
  <si>
    <t>Mataku is a bilingual series of half-hour dramatic narratives steeped in Maori mystique. Described as a Maori Twilight Zone, Mataku was produced by Maori writers, directors and actors.</t>
  </si>
  <si>
    <t>Heirloom, The</t>
  </si>
  <si>
    <t>Arctic Air</t>
  </si>
  <si>
    <t xml:space="preserve">a v </t>
  </si>
  <si>
    <t>Set in the booming Arctic this drama series follows the adventures of a maverick airline and the unconventional family who run it. The vast terrain and unforgiving climate mean the stakes are sky-high</t>
  </si>
  <si>
    <t>Old Wounds</t>
  </si>
  <si>
    <t>43mins</t>
  </si>
  <si>
    <t>The 42nd Annual Koori Knockout</t>
  </si>
  <si>
    <t>Moree Bommerangs Vs Wellington Br Wedgetails - Join Brad Cook and Luke Carroll at the 42nd Koori Knockout in Raymond Terrace for all the grass roots rugby league action.</t>
  </si>
  <si>
    <t>Moree Bommerangs Vs Wellington Br Wedgetails</t>
  </si>
  <si>
    <t>47mins</t>
  </si>
  <si>
    <t>Ella 7's 2009</t>
  </si>
  <si>
    <t>Brisbane Rebels v La Pa Lovelies, Northern United v Eastern Spirit, Bowraville v Central Coast Pelicans, Sydney Skindogs v Boomanulla Raiders.</t>
  </si>
  <si>
    <t>2011 Lightning Cup</t>
  </si>
  <si>
    <t>Top End grassroots AFL at its best.</t>
  </si>
  <si>
    <t>Mutitjulu Vs Amata</t>
  </si>
  <si>
    <t>58mins</t>
  </si>
  <si>
    <t>Murri Rugby League Carnival 2012</t>
  </si>
  <si>
    <t>Barambah V Inala Panthers - Join Djuro Sen at the Murri Rugby League carnival for two days of the best QLD rugby league.</t>
  </si>
  <si>
    <t>Barambah V Inala Panthers</t>
  </si>
  <si>
    <t>Away From Country</t>
  </si>
  <si>
    <t>Away From Country captures the essence of Indigenous excellence on and off the sporting field and highlights the journeys of our Indigenous sportspeople.</t>
  </si>
  <si>
    <t>Brendan Williams: Dingo</t>
  </si>
  <si>
    <t>Patients</t>
  </si>
  <si>
    <t>Brandon challenges Kayne to go out after dark and spot little penguins sneaking out of the sea to feed their babies!</t>
  </si>
  <si>
    <t>Penguins</t>
  </si>
  <si>
    <t>My Moort, my family make me djoorabiny, they make me happy.</t>
  </si>
  <si>
    <t>Family And Friends</t>
  </si>
  <si>
    <t>Taking Turns</t>
  </si>
  <si>
    <t>I'm Number One</t>
  </si>
  <si>
    <t>Defining Moments</t>
  </si>
  <si>
    <t>Follow Jeremy Geia as he takes you through the spectacular Laura Festival. Jeremy meets elders, dancers and gets the stories behind the color and festivities to find out what makes it so special.</t>
  </si>
  <si>
    <t>Laura</t>
  </si>
  <si>
    <t>Goin' Troppo In The Toppo</t>
  </si>
  <si>
    <t>We take a sneak peek at just some of the amazing characters, sites and life of Darwin. Presented by Belinda Miller and Dennis Stokes.</t>
  </si>
  <si>
    <t>Blekbala</t>
  </si>
  <si>
    <t>A look at the lives and aspirations of Aboriginal people living in the Northern Territory, examining a variety of ventures and enterprises including cattle stations, children's education.</t>
  </si>
  <si>
    <t>Marae Master Chef</t>
  </si>
  <si>
    <t>Desperate Measures</t>
  </si>
  <si>
    <t>Burraga Gutya is a Kunga poet and activist who has tirelessly fought for the rights of Aboriginal peoples in Australia.</t>
  </si>
  <si>
    <t>Poet In Exile: Ken Canning</t>
  </si>
  <si>
    <t>Yaraan Bundle is a young Gunditjmara woman from Victoria who is keeping her culture alive through the stories of her land such as tribal boundaries, animal movements and significant Aboriginal sites.</t>
  </si>
  <si>
    <t>Gunditjmara – Warrnambool</t>
  </si>
  <si>
    <t xml:space="preserve">Custodians </t>
  </si>
  <si>
    <t>Joseph Edgar is a traditional owner of Karrajarri tribe in The Kimberleys. His people are salt water people who rely heavily on the coast for not only a food a source but also cultural activities.</t>
  </si>
  <si>
    <t>Karajarri – Bidyadanga, The Kimberley’s</t>
  </si>
  <si>
    <t>Down 2 Earth</t>
  </si>
  <si>
    <t>Down2Earth is a series that celebrates Aboriginal communities around the world that are using traditional knowledge and science to protect their territories.</t>
  </si>
  <si>
    <t>Rock Art And Yingana</t>
  </si>
  <si>
    <t>The artists from Injalak Arts and Crafts in Western Arnhem Land, paint as their ancestors have always done, to mark their connection to the land and to demonstrate their rights and responsibilities.</t>
  </si>
  <si>
    <t>Hard Rock Medical</t>
  </si>
  <si>
    <t>Thanksgiving provides an opportunity for the students and faculty to take a break from the pressures of their medical duties.</t>
  </si>
  <si>
    <t>Gratitude</t>
  </si>
  <si>
    <t>The Boondocks</t>
  </si>
  <si>
    <t>Riley becomes friends with a sociopathic boy named Lamilton, who wants to do nothing more than hurt people, cause mayhem, and smoke cigarettes.</t>
  </si>
  <si>
    <t>Smokin' With Cigarettes</t>
  </si>
  <si>
    <t>USA</t>
  </si>
  <si>
    <t>20mins</t>
  </si>
  <si>
    <t>The contemporary rock stylings of 9 young men from the East Kimberleys who have combined their talents to create The Walkabout Boys.</t>
  </si>
  <si>
    <t>Walkabout Boys, The</t>
  </si>
  <si>
    <t>Fusion With Casey Donovan</t>
  </si>
  <si>
    <t>Fusion is a lively, cheeky, informative and entertaining show that features new musical talent, clips, performances and interviews. Hosted by Casey Donovan.</t>
  </si>
  <si>
    <t>NITV On The Road: Laura Festival</t>
  </si>
  <si>
    <t>This program showcases performances by the traditional dance groups who were at the Laura Aboriginal Dance Festival 2013 with the Festival coordinator Raymond Blanco giving insight into the event.</t>
  </si>
  <si>
    <t>Coffs Harbour v Dharawal 7s, Waterloo Storm 2 v Coonamble Rams, Nari Nari Warriors v Graduates, UTS Waterloo Storm v Deadly Dead Bulls.</t>
  </si>
  <si>
    <t>Bush Bands Bash</t>
  </si>
  <si>
    <t>Bush Bands Bash is the biggest concert on the Alice Springs calendar and one of the most vibrant Indigenous events in Australia.</t>
  </si>
  <si>
    <t>54mins</t>
  </si>
  <si>
    <t>The best of The Chocolate Martini with a slate of talent that will keep your feet moving. Banawurun, Djiva, Kerrianne Cox, Gina Williams, Joe Geia and band and Ruby Hunter</t>
  </si>
  <si>
    <t>Banawurun, Djiva And Gang</t>
  </si>
  <si>
    <t>55mins</t>
  </si>
  <si>
    <t>Time For Pride, A</t>
  </si>
  <si>
    <t>In this reverse episode, Kayne challenges Brandon to help save animals that live in the city or get into a spot of bother living alongside humans.</t>
  </si>
  <si>
    <t>Melbourne</t>
  </si>
  <si>
    <t>Moorditj walang, good health is about looking after our bodies every day. It's solid koolangka!</t>
  </si>
  <si>
    <t>Health</t>
  </si>
  <si>
    <t>Most Important</t>
  </si>
  <si>
    <t>57mins</t>
  </si>
  <si>
    <t>Paua Quota</t>
  </si>
  <si>
    <t>Our Footprint</t>
  </si>
  <si>
    <t>Agnes Abbott is an Eastern Arrernte elder from Central Australia who reflects on some of her remarkable experiences growing up and running away and her battle to keep her culture and community safe.</t>
  </si>
  <si>
    <t>Agnes Abbott</t>
  </si>
  <si>
    <t>The Mills family are a well-known Larrakia family from the top end in Darwin, Northern Territory. These traditional owners have managed to maintain their language and stories of country.</t>
  </si>
  <si>
    <t>Larrakia – Darwin</t>
  </si>
  <si>
    <t>Linton Burgess is a traditional owner of the Lutrawita tribe of Tasmania. He showcases his country from the highest point and takes us to see a healing octopus tree.</t>
  </si>
  <si>
    <t>Lutrawita - Hobart</t>
  </si>
  <si>
    <t>In The Frame</t>
  </si>
  <si>
    <t>This program hosted by Rhoda Roberts takes us on a journey exploring the lives of our personalities as they talk about their photos. This ep features Busby Marou's Jeremy Marou and Thomas Busby.</t>
  </si>
  <si>
    <t>Busby Marou (Ep 6)</t>
  </si>
  <si>
    <t>Jimmy Little's Gentle Journey</t>
  </si>
  <si>
    <t xml:space="preserve">w </t>
  </si>
  <si>
    <t>Jimmy Little's Gentle Journey traces the extraordinary life and times of this popular and inspirational Aboriginal entertainer and activist.</t>
  </si>
  <si>
    <t>Mabo: Life Of An Island Man</t>
  </si>
  <si>
    <t>Award winning documentary about the private and public stories of a man so passionate about family and home that he fought an entire nation and its legal system.</t>
  </si>
  <si>
    <t>87mins</t>
  </si>
  <si>
    <t>The Last Kinection: Brother and sister duo Joel and Naomi Wenitong share their story about the history of the band, their childhood musical influences and the tragic accident that nearly ended it all</t>
  </si>
  <si>
    <t>Last Kinection, The</t>
  </si>
  <si>
    <t>51mins</t>
  </si>
  <si>
    <t>Breakin'g Too</t>
  </si>
  <si>
    <t>Brandon challenges Kayne to catch, cook and then eat an Arafura File Snake - a rare delicacy that lives in croc-infested waters in Arnhem Land!</t>
  </si>
  <si>
    <t>Arafura File Snake</t>
  </si>
  <si>
    <t>Kedala, day-time for the ngaangk, the sun and kedalak, night-time is when the miyak the moon comes out.</t>
  </si>
  <si>
    <t>Day And Night</t>
  </si>
  <si>
    <t>Mocassin Games</t>
  </si>
  <si>
    <t>Taupo Beef</t>
  </si>
  <si>
    <t>Around The Campfire</t>
  </si>
  <si>
    <t>More than simply a game of touch rugby for young Indigenous people, Nunga Touch is also an Indigenous educational and sports program embodying: cultural and community identity and pride.</t>
  </si>
  <si>
    <t>Nunga Touch</t>
  </si>
  <si>
    <t>Beryl Carmichael is an elder of the Ngiyeempaa tribe in New South Wales. Her land has many large inland lakes which she explains their stories.</t>
  </si>
  <si>
    <t>Ngiyeempaa - Menindee</t>
  </si>
  <si>
    <t>Lindsay Thomas is a traditional owner of the Nukunu in Port Augusta South Australia. His people belong to the Southern end of The Flinders Ranges.</t>
  </si>
  <si>
    <t>Nukunu – Port Augusta</t>
  </si>
  <si>
    <t>Pacific Sport 360 Series 1 Ep3</t>
  </si>
  <si>
    <t>Join Jay Laga'aia and his panel as they interview some of the Pacific's biggest sports stars.</t>
  </si>
  <si>
    <t>Sugar Slaves</t>
  </si>
  <si>
    <t>The Australian sugar industry was founded on the sweat of men and women enticed or kidnapped from the islands of the South Pacific. Sugar Slaves is the story of that human traffic.</t>
  </si>
  <si>
    <t>Hunting Aotearoa</t>
  </si>
  <si>
    <t xml:space="preserve">a w </t>
  </si>
  <si>
    <t>Howie goes hunting with Eddie Te Kahika who is both a passionate hunter and the Field Manager for the Department of Conservation at Puketitiri.</t>
  </si>
  <si>
    <t>Kaweka 1</t>
  </si>
  <si>
    <t>Hunting Aotearoa returns to hunt with Eddie, Sam and Spence. There they meet up with another mate Leigh who helps hunt for Sika deer but it is Sam who gets the chance to shoot this time.</t>
  </si>
  <si>
    <t>Kaweka / Ohura</t>
  </si>
  <si>
    <t>Music documentary features the Stiff Gins and Gina Williams</t>
  </si>
  <si>
    <t>Stiff Gins And Gina Williams</t>
  </si>
  <si>
    <t>Cafl Vs Plenty Hwy</t>
  </si>
  <si>
    <t>Murri Rugby League Carnival 2013</t>
  </si>
  <si>
    <t>NITV Sport brings you all the exciting local rugby league action from the 2013 Murri Rugby League Carnival held in Ipswich, Queensland!</t>
  </si>
  <si>
    <t>Yarrabah Seahawks V Ngalpun Warriors</t>
  </si>
  <si>
    <t>Khalen Young: Hell Of A Ride</t>
  </si>
  <si>
    <t>Mid North Coast Dolphins v Deadly Dead Bulls, Waterloo Storm No. 2 v Dharawal 7s.</t>
  </si>
  <si>
    <t>50mins</t>
  </si>
  <si>
    <t>It Came From Out There</t>
  </si>
  <si>
    <t>Bizou</t>
  </si>
  <si>
    <t>A lively, animated pre-school series that explores the wonderful world of animals through the eyes of a cheerful little Aboriginal princess named Bizou.</t>
  </si>
  <si>
    <t>Brandon challenges Kayne to a hoof-thumping mission: to train as a Jackaroo and then muster about 40 head of cattle in the Megalong Valley.</t>
  </si>
  <si>
    <t>Cattle Muster</t>
  </si>
  <si>
    <t>Kwort Kwobikin, to celebrate is deadly! Moort madja, family get-togethers are deadly!</t>
  </si>
  <si>
    <t>28mins</t>
  </si>
  <si>
    <t>I Can't Hear You</t>
  </si>
  <si>
    <t>Too Much Noise</t>
  </si>
  <si>
    <t>Boomalli - Five Koori Artists</t>
  </si>
  <si>
    <t>Boomalli is an artists' cooperative formed by urban Aboriginal and Koorie photographers, painters, sculptors, designers and filmmakers.</t>
  </si>
  <si>
    <t>The series features stories &amp; studio discussions with a range of different people on key issues such as preserving their language, innovative initiatives in Indigenous education and healthcare, and th</t>
  </si>
  <si>
    <t>88.9 Radio Redfern</t>
  </si>
  <si>
    <t>An observational documentary which looks at Sydney's first community Aboriginal radio station, Radio Redfern. Set against the backdrop of contemporary Aboriginal music.</t>
  </si>
  <si>
    <t>Samaqan: Water Stories</t>
  </si>
  <si>
    <t>Human connections to water in the indigenous world are a mix of physical and spiritual, often combining pragmatic needs with that which nourishes the soul.</t>
  </si>
  <si>
    <t>Gulf Story Part 2, The</t>
  </si>
  <si>
    <t>Indians And Aliens</t>
  </si>
  <si>
    <t>Exploring the remarkable encounters with unidentified flying objects (UFOs) in the vast, remote Cree territory of Northern Quebec. An Aboriginal view of the universe and the unknown.</t>
  </si>
  <si>
    <t>Blackstone</t>
  </si>
  <si>
    <t>Intense, compelling and confrontational, Blackstone is an unmuted exploration of First Nations' power and politics, unfolding over nine one-hour episodes.</t>
  </si>
  <si>
    <t>Blood Is Thicker Than Water</t>
  </si>
  <si>
    <t>Mana Mamau</t>
  </si>
  <si>
    <t xml:space="preserve">v </t>
  </si>
  <si>
    <t>Showcasing the current generation of wrestling talent, the Impact Pro Wrestling circuit is overflowing with passionate and vibrant Maori and Pacific Island athletes.</t>
  </si>
  <si>
    <t>The incomparable and much loved Archie Roach, singer, songwriter and story teller of international renown. Aria award winner and icon in indigenous music.</t>
  </si>
  <si>
    <t>Archie Roach</t>
  </si>
  <si>
    <t>Patty Mills: Out Of The Shadows</t>
  </si>
  <si>
    <t>In this show we have live performances and interviews with a great line up of artists including Elisabeth and Steven Gogos, Kerrianne Cox and Moanna Dreaming.</t>
  </si>
  <si>
    <t>Moana, The Gogos And Kerrianne</t>
  </si>
  <si>
    <t>Mr. Patterns</t>
  </si>
  <si>
    <t>Papunya Tula art, commonly known as dot painting, is world renowned. This is the story of Geoff Bardon who was a catalyst for what many consider one of the greatest art movements of the 20th century.</t>
  </si>
  <si>
    <t>Recently retired AFL football player Nathan Lovett-Murray still trains everyday though now he has more time to spend with his kids and family.</t>
  </si>
  <si>
    <t>Nathan Lovett-Murray</t>
  </si>
  <si>
    <t>Prior to the access to Broome's famed Cable Beach, Town Beach was the playground for local children and adults from all races and cultures. In the early 1900's.</t>
  </si>
  <si>
    <t>Town Beach: Broome</t>
  </si>
  <si>
    <t>Euphemia Bostock is a proud Munanjali-Bundjalung Woman and Elder. Affectionately known as 'Phemie', she has shared her artistic journey with us in the landscape of the Australian Art Scene.</t>
  </si>
  <si>
    <t>Euphemia Bostock</t>
  </si>
  <si>
    <t>Coffs Harbour Gumbaynggirr Bush Tucker Walk with Aunty Sue Tomkins who runs a business in catering using bush tucker. She has a history with her family of using bush tucker for everyday living.</t>
  </si>
  <si>
    <t>Bush To Table - Gumbaygnggirr</t>
  </si>
  <si>
    <t>JJ da King is the handle this talented 18 year old Indigenous male from Cairns goes under. In reality he is Jarrod Haddow, mild-mannered kid who loves to make short films.</t>
  </si>
  <si>
    <t>Jarrod Haddow</t>
  </si>
  <si>
    <t>Kakadu Man</t>
  </si>
  <si>
    <t>Kakadu is the home of the Gagadju people. Bill Neidjie was the traditional custodian of this land; a role passed down through many generations. In 1979 he gave the land to the people of Australalia.</t>
  </si>
  <si>
    <t>48mins</t>
  </si>
  <si>
    <t>Stik n Move recording hip hop artists and brothers Nathan Carter and Michael Weir. Unearthed by triple j in 2013 and the recipients of a Deadly Award for Most Promising New Talent in Music in 2013.</t>
  </si>
  <si>
    <t>Stik N Move</t>
  </si>
  <si>
    <t>Steven Jackson is a Noongar man from Western Australia; he takes international tourist on guided tours of Wave Rock and Mulga’s Cave in Hyden.</t>
  </si>
  <si>
    <t>Wadjuk - Hyden</t>
  </si>
  <si>
    <t>Murrundindi is an Aboriginal Zoo keeper at the Healesville Sanctuary Zoo and a proud traditional owner of the Wurrundjeri nation in Victoria.</t>
  </si>
  <si>
    <t>Wurrundjeri - Healesville</t>
  </si>
  <si>
    <t>Eat Like An Afl Star!</t>
  </si>
  <si>
    <t>Movement and a good diet is the key to our health and wellbeing and allows us to be the best we can in our sport and life.</t>
  </si>
  <si>
    <t>Good Tucker</t>
  </si>
  <si>
    <t>Passing on Bush Tucker knowledge for a long and healthy life in the Western Kimberley</t>
  </si>
  <si>
    <t>Black Music: An American (R)evolution</t>
  </si>
  <si>
    <t>We Shall Overcome - The story of African American music and the civil rights movement from slavery to Barack Obama's nomination as presidential candidate. (Part 1 of 2)</t>
  </si>
  <si>
    <t>We Shall Overcome</t>
  </si>
  <si>
    <t>FRANCE</t>
  </si>
  <si>
    <t>Jazz</t>
  </si>
  <si>
    <t>Jazz began in New Orleans, 19th century America's most cosmopolitan city, where the sounds of marching bands, Italian opera, Caribbean rhythms and minstrel shows fill the streets with a rich diversity</t>
  </si>
  <si>
    <t>Gumbo</t>
  </si>
  <si>
    <t xml:space="preserve">Yudum </t>
  </si>
  <si>
    <t>A young man heads north in search of a girl, but who discovers much more than he ever expected. A true community movie for all, starring that people of Oodnadatta and Oodnadatta itself.</t>
  </si>
  <si>
    <t>65mins</t>
  </si>
  <si>
    <t>TBC</t>
  </si>
  <si>
    <t xml:space="preserve">Rugby League 2014: 44th Annual Koori Knockout </t>
  </si>
  <si>
    <t>NITV Week 46: Sunday 9th of November to Saturday 15th of November</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</si>
</sst>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24"/>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24"/>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6">
    <xf numFmtId="0" fontId="0" fillId="0" borderId="0" xfId="0" applyFont="1" applyAlignment="1">
      <alignment/>
    </xf>
    <xf numFmtId="0" fontId="0" fillId="0" borderId="0" xfId="0" applyAlignment="1">
      <alignment horizontal="left"/>
    </xf>
    <xf numFmtId="0" fontId="0" fillId="0" borderId="0" xfId="0" applyAlignment="1">
      <alignment wrapText="1"/>
    </xf>
    <xf numFmtId="0" fontId="0" fillId="33" borderId="0" xfId="0" applyFill="1" applyAlignment="1">
      <alignment wrapText="1"/>
    </xf>
    <xf numFmtId="0" fontId="0" fillId="33" borderId="0" xfId="0" applyFill="1" applyAlignment="1">
      <alignment/>
    </xf>
    <xf numFmtId="0" fontId="35" fillId="33" borderId="0" xfId="0" applyFont="1" applyFill="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228600</xdr:colOff>
      <xdr:row>0</xdr:row>
      <xdr:rowOff>1495425</xdr:rowOff>
    </xdr:to>
    <xdr:pic>
      <xdr:nvPicPr>
        <xdr:cNvPr id="1" name="Picture 6"/>
        <xdr:cNvPicPr preferRelativeResize="1">
          <a:picLocks noChangeAspect="1"/>
        </xdr:cNvPicPr>
      </xdr:nvPicPr>
      <xdr:blipFill>
        <a:blip r:embed="rId1"/>
        <a:stretch>
          <a:fillRect/>
        </a:stretch>
      </xdr:blipFill>
      <xdr:spPr>
        <a:xfrm>
          <a:off x="0" y="0"/>
          <a:ext cx="14173200" cy="1495425"/>
        </a:xfrm>
        <a:prstGeom prst="rect">
          <a:avLst/>
        </a:prstGeom>
        <a:solidFill>
          <a:srgbClr val="000000"/>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J278"/>
  <sheetViews>
    <sheetView tabSelected="1" zoomScalePageLayoutView="0" workbookViewId="0" topLeftCell="A1">
      <pane ySplit="3" topLeftCell="A4" activePane="bottomLeft" state="frozen"/>
      <selection pane="topLeft" activeCell="A1" sqref="A1"/>
      <selection pane="bottomLeft" activeCell="G1" sqref="G1:G65536"/>
    </sheetView>
  </sheetViews>
  <sheetFormatPr defaultColWidth="9.140625" defaultRowHeight="15"/>
  <cols>
    <col min="1" max="1" width="10.421875" style="0" bestFit="1" customWidth="1"/>
    <col min="2" max="2" width="10.00390625" style="0" bestFit="1" customWidth="1"/>
    <col min="3" max="3" width="45.57421875" style="0" bestFit="1" customWidth="1"/>
    <col min="4" max="4" width="48.7109375" style="0" bestFit="1" customWidth="1"/>
    <col min="5" max="5" width="12.7109375" style="0" bestFit="1" customWidth="1"/>
    <col min="6" max="6" width="16.57421875" style="0" bestFit="1" customWidth="1"/>
    <col min="7" max="7" width="65.140625" style="2" customWidth="1"/>
    <col min="8" max="8" width="17.57421875" style="0" bestFit="1" customWidth="1"/>
    <col min="9" max="9" width="17.00390625" style="0" bestFit="1" customWidth="1"/>
    <col min="10" max="10" width="15.140625" style="0" bestFit="1" customWidth="1"/>
  </cols>
  <sheetData>
    <row r="1" s="4" customFormat="1" ht="118.5" customHeight="1">
      <c r="G1" s="3"/>
    </row>
    <row r="2" spans="1:7" s="4" customFormat="1" ht="42.75" customHeight="1">
      <c r="A2" s="5" t="s">
        <v>348</v>
      </c>
      <c r="B2" s="5"/>
      <c r="C2" s="5"/>
      <c r="D2" s="5"/>
      <c r="G2" s="3"/>
    </row>
    <row r="3" spans="1:10" ht="15">
      <c r="A3" t="s">
        <v>0</v>
      </c>
      <c r="B3" t="s">
        <v>1</v>
      </c>
      <c r="C3" t="s">
        <v>2</v>
      </c>
      <c r="D3" t="s">
        <v>6</v>
      </c>
      <c r="E3" t="s">
        <v>3</v>
      </c>
      <c r="F3" t="s">
        <v>4</v>
      </c>
      <c r="G3" s="2" t="s">
        <v>5</v>
      </c>
      <c r="H3" t="s">
        <v>7</v>
      </c>
      <c r="I3" t="s">
        <v>8</v>
      </c>
      <c r="J3" t="s">
        <v>9</v>
      </c>
    </row>
    <row r="4" spans="1:10" ht="30">
      <c r="A4" t="str">
        <f aca="true" t="shared" si="0" ref="A4:A28">"2014-11-09"</f>
        <v>2014-11-09</v>
      </c>
      <c r="B4" t="str">
        <f>"0500"</f>
        <v>0500</v>
      </c>
      <c r="C4" t="s">
        <v>10</v>
      </c>
      <c r="G4" s="2" t="s">
        <v>11</v>
      </c>
      <c r="H4">
        <v>2012</v>
      </c>
      <c r="I4" t="s">
        <v>13</v>
      </c>
      <c r="J4" t="s">
        <v>14</v>
      </c>
    </row>
    <row r="5" spans="1:10" ht="45">
      <c r="A5" t="str">
        <f t="shared" si="0"/>
        <v>2014-11-09</v>
      </c>
      <c r="B5" t="str">
        <f>"0600"</f>
        <v>0600</v>
      </c>
      <c r="C5" t="s">
        <v>15</v>
      </c>
      <c r="E5" t="s">
        <v>16</v>
      </c>
      <c r="G5" s="2" t="s">
        <v>17</v>
      </c>
      <c r="H5">
        <v>2009</v>
      </c>
      <c r="I5" t="s">
        <v>13</v>
      </c>
      <c r="J5" t="s">
        <v>18</v>
      </c>
    </row>
    <row r="6" spans="1:10" ht="45">
      <c r="A6" t="str">
        <f t="shared" si="0"/>
        <v>2014-11-09</v>
      </c>
      <c r="B6" t="str">
        <f>"0900"</f>
        <v>0900</v>
      </c>
      <c r="C6" t="s">
        <v>19</v>
      </c>
      <c r="D6" t="s">
        <v>22</v>
      </c>
      <c r="E6" t="s">
        <v>20</v>
      </c>
      <c r="G6" s="2" t="s">
        <v>21</v>
      </c>
      <c r="H6">
        <v>0</v>
      </c>
      <c r="I6" t="s">
        <v>13</v>
      </c>
      <c r="J6" t="s">
        <v>23</v>
      </c>
    </row>
    <row r="7" spans="1:10" ht="45">
      <c r="A7" t="str">
        <f t="shared" si="0"/>
        <v>2014-11-09</v>
      </c>
      <c r="B7" t="str">
        <f>"1000"</f>
        <v>1000</v>
      </c>
      <c r="C7" t="s">
        <v>24</v>
      </c>
      <c r="D7" t="s">
        <v>26</v>
      </c>
      <c r="G7" s="2" t="s">
        <v>25</v>
      </c>
      <c r="H7">
        <v>2014</v>
      </c>
      <c r="I7" t="s">
        <v>13</v>
      </c>
      <c r="J7" t="s">
        <v>27</v>
      </c>
    </row>
    <row r="8" spans="1:10" ht="45">
      <c r="A8" t="str">
        <f t="shared" si="0"/>
        <v>2014-11-09</v>
      </c>
      <c r="B8" t="str">
        <f>"1200"</f>
        <v>1200</v>
      </c>
      <c r="C8" t="s">
        <v>28</v>
      </c>
      <c r="E8" t="s">
        <v>29</v>
      </c>
      <c r="G8" s="2" t="s">
        <v>30</v>
      </c>
      <c r="H8">
        <v>2014</v>
      </c>
      <c r="I8" t="s">
        <v>13</v>
      </c>
      <c r="J8" t="s">
        <v>31</v>
      </c>
    </row>
    <row r="9" spans="1:10" ht="45">
      <c r="A9" t="str">
        <f t="shared" si="0"/>
        <v>2014-11-09</v>
      </c>
      <c r="B9" t="str">
        <f>"1230"</f>
        <v>1230</v>
      </c>
      <c r="C9" t="s">
        <v>32</v>
      </c>
      <c r="E9" t="s">
        <v>29</v>
      </c>
      <c r="G9" s="2" t="s">
        <v>33</v>
      </c>
      <c r="H9">
        <v>2014</v>
      </c>
      <c r="I9" t="s">
        <v>13</v>
      </c>
      <c r="J9" t="s">
        <v>31</v>
      </c>
    </row>
    <row r="10" spans="1:10" ht="45">
      <c r="A10" t="str">
        <f t="shared" si="0"/>
        <v>2014-11-09</v>
      </c>
      <c r="B10" t="str">
        <f>"1300"</f>
        <v>1300</v>
      </c>
      <c r="C10" t="s">
        <v>34</v>
      </c>
      <c r="E10" t="s">
        <v>20</v>
      </c>
      <c r="F10" t="s">
        <v>35</v>
      </c>
      <c r="G10" s="2" t="s">
        <v>36</v>
      </c>
      <c r="H10">
        <v>1997</v>
      </c>
      <c r="I10" t="s">
        <v>13</v>
      </c>
      <c r="J10" t="s">
        <v>37</v>
      </c>
    </row>
    <row r="11" spans="1:10" ht="30">
      <c r="A11" t="str">
        <f t="shared" si="0"/>
        <v>2014-11-09</v>
      </c>
      <c r="B11" t="str">
        <f>"1400"</f>
        <v>1400</v>
      </c>
      <c r="C11" t="s">
        <v>38</v>
      </c>
      <c r="G11" s="2" t="s">
        <v>39</v>
      </c>
      <c r="H11">
        <v>0</v>
      </c>
      <c r="I11" t="s">
        <v>13</v>
      </c>
      <c r="J11" t="s">
        <v>40</v>
      </c>
    </row>
    <row r="12" spans="1:10" ht="30">
      <c r="A12" t="str">
        <f t="shared" si="0"/>
        <v>2014-11-09</v>
      </c>
      <c r="B12" t="str">
        <f>"1500"</f>
        <v>1500</v>
      </c>
      <c r="C12" t="s">
        <v>347</v>
      </c>
      <c r="G12" s="2" t="s">
        <v>42</v>
      </c>
      <c r="H12">
        <v>0</v>
      </c>
      <c r="I12" t="s">
        <v>12</v>
      </c>
      <c r="J12" t="s">
        <v>43</v>
      </c>
    </row>
    <row r="13" spans="1:10" ht="45">
      <c r="A13" t="str">
        <f t="shared" si="0"/>
        <v>2014-11-09</v>
      </c>
      <c r="B13" t="str">
        <f>"1600"</f>
        <v>1600</v>
      </c>
      <c r="C13" t="s">
        <v>44</v>
      </c>
      <c r="D13" t="s">
        <v>46</v>
      </c>
      <c r="G13" s="2" t="s">
        <v>45</v>
      </c>
      <c r="H13">
        <v>0</v>
      </c>
      <c r="I13" t="s">
        <v>12</v>
      </c>
      <c r="J13" t="s">
        <v>47</v>
      </c>
    </row>
    <row r="14" spans="1:10" ht="45">
      <c r="A14" t="str">
        <f t="shared" si="0"/>
        <v>2014-11-09</v>
      </c>
      <c r="B14" t="str">
        <f>"1615"</f>
        <v>1615</v>
      </c>
      <c r="C14" t="s">
        <v>44</v>
      </c>
      <c r="D14" t="s">
        <v>49</v>
      </c>
      <c r="E14" t="s">
        <v>16</v>
      </c>
      <c r="G14" s="2" t="s">
        <v>48</v>
      </c>
      <c r="H14">
        <v>0</v>
      </c>
      <c r="I14" t="s">
        <v>12</v>
      </c>
      <c r="J14" t="s">
        <v>50</v>
      </c>
    </row>
    <row r="15" spans="1:10" ht="45">
      <c r="A15" t="str">
        <f t="shared" si="0"/>
        <v>2014-11-09</v>
      </c>
      <c r="B15" t="str">
        <f>"1630"</f>
        <v>1630</v>
      </c>
      <c r="C15" t="s">
        <v>51</v>
      </c>
      <c r="D15" t="s">
        <v>53</v>
      </c>
      <c r="E15" t="s">
        <v>16</v>
      </c>
      <c r="G15" s="2" t="s">
        <v>52</v>
      </c>
      <c r="H15">
        <v>2007</v>
      </c>
      <c r="I15" t="s">
        <v>13</v>
      </c>
      <c r="J15" t="s">
        <v>54</v>
      </c>
    </row>
    <row r="16" spans="1:10" ht="45">
      <c r="A16" t="str">
        <f t="shared" si="0"/>
        <v>2014-11-09</v>
      </c>
      <c r="B16" t="str">
        <f>"1700"</f>
        <v>1700</v>
      </c>
      <c r="C16" t="s">
        <v>55</v>
      </c>
      <c r="E16" t="s">
        <v>29</v>
      </c>
      <c r="G16" s="2" t="s">
        <v>56</v>
      </c>
      <c r="H16">
        <v>2014</v>
      </c>
      <c r="I16" t="s">
        <v>57</v>
      </c>
      <c r="J16" t="s">
        <v>58</v>
      </c>
    </row>
    <row r="17" spans="1:10" ht="45">
      <c r="A17" t="str">
        <f t="shared" si="0"/>
        <v>2014-11-09</v>
      </c>
      <c r="B17" t="str">
        <f>"1730"</f>
        <v>1730</v>
      </c>
      <c r="C17" t="s">
        <v>28</v>
      </c>
      <c r="E17" t="s">
        <v>29</v>
      </c>
      <c r="G17" s="2" t="s">
        <v>30</v>
      </c>
      <c r="H17">
        <v>2014</v>
      </c>
      <c r="I17" t="s">
        <v>13</v>
      </c>
      <c r="J17" t="s">
        <v>31</v>
      </c>
    </row>
    <row r="18" spans="1:10" ht="30">
      <c r="A18" t="str">
        <f t="shared" si="0"/>
        <v>2014-11-09</v>
      </c>
      <c r="B18" t="str">
        <f>"1800"</f>
        <v>1800</v>
      </c>
      <c r="C18" t="s">
        <v>59</v>
      </c>
      <c r="E18" t="s">
        <v>20</v>
      </c>
      <c r="F18" t="s">
        <v>60</v>
      </c>
      <c r="G18" s="2" t="s">
        <v>61</v>
      </c>
      <c r="H18">
        <v>2014</v>
      </c>
      <c r="I18" t="s">
        <v>13</v>
      </c>
      <c r="J18" t="s">
        <v>62</v>
      </c>
    </row>
    <row r="19" spans="1:10" ht="45">
      <c r="A19" t="str">
        <f t="shared" si="0"/>
        <v>2014-11-09</v>
      </c>
      <c r="B19" t="str">
        <f>"1900"</f>
        <v>1900</v>
      </c>
      <c r="C19" t="s">
        <v>63</v>
      </c>
      <c r="D19" t="s">
        <v>65</v>
      </c>
      <c r="E19" t="s">
        <v>16</v>
      </c>
      <c r="G19" s="2" t="s">
        <v>64</v>
      </c>
      <c r="H19">
        <v>0</v>
      </c>
      <c r="I19" t="s">
        <v>13</v>
      </c>
      <c r="J19" t="s">
        <v>47</v>
      </c>
    </row>
    <row r="20" spans="1:10" ht="45">
      <c r="A20" t="str">
        <f t="shared" si="0"/>
        <v>2014-11-09</v>
      </c>
      <c r="B20" t="str">
        <f>"1915"</f>
        <v>1915</v>
      </c>
      <c r="C20" t="s">
        <v>63</v>
      </c>
      <c r="D20" t="s">
        <v>67</v>
      </c>
      <c r="E20" t="s">
        <v>16</v>
      </c>
      <c r="G20" s="2" t="s">
        <v>66</v>
      </c>
      <c r="H20">
        <v>0</v>
      </c>
      <c r="I20" t="s">
        <v>13</v>
      </c>
      <c r="J20" t="s">
        <v>47</v>
      </c>
    </row>
    <row r="21" spans="1:10" ht="45">
      <c r="A21" t="str">
        <f t="shared" si="0"/>
        <v>2014-11-09</v>
      </c>
      <c r="B21" t="str">
        <f>"1930"</f>
        <v>1930</v>
      </c>
      <c r="C21" t="s">
        <v>68</v>
      </c>
      <c r="E21" t="s">
        <v>29</v>
      </c>
      <c r="G21" s="2" t="s">
        <v>69</v>
      </c>
      <c r="H21">
        <v>2014</v>
      </c>
      <c r="I21" t="s">
        <v>13</v>
      </c>
      <c r="J21" t="s">
        <v>58</v>
      </c>
    </row>
    <row r="22" spans="1:10" ht="45">
      <c r="A22" t="str">
        <f t="shared" si="0"/>
        <v>2014-11-09</v>
      </c>
      <c r="B22" t="str">
        <f>"2000"</f>
        <v>2000</v>
      </c>
      <c r="C22" t="s">
        <v>70</v>
      </c>
      <c r="D22" t="s">
        <v>72</v>
      </c>
      <c r="E22" t="s">
        <v>16</v>
      </c>
      <c r="G22" s="2" t="s">
        <v>71</v>
      </c>
      <c r="H22">
        <v>0</v>
      </c>
      <c r="I22" t="s">
        <v>12</v>
      </c>
      <c r="J22" t="s">
        <v>31</v>
      </c>
    </row>
    <row r="23" spans="1:10" ht="45">
      <c r="A23" t="str">
        <f t="shared" si="0"/>
        <v>2014-11-09</v>
      </c>
      <c r="B23" t="str">
        <f>"2030"</f>
        <v>2030</v>
      </c>
      <c r="C23" t="s">
        <v>73</v>
      </c>
      <c r="D23" t="s">
        <v>75</v>
      </c>
      <c r="E23" t="s">
        <v>16</v>
      </c>
      <c r="G23" s="2" t="s">
        <v>74</v>
      </c>
      <c r="H23">
        <v>2013</v>
      </c>
      <c r="I23" t="s">
        <v>13</v>
      </c>
      <c r="J23" t="s">
        <v>54</v>
      </c>
    </row>
    <row r="24" spans="1:10" ht="45">
      <c r="A24" t="str">
        <f t="shared" si="0"/>
        <v>2014-11-09</v>
      </c>
      <c r="B24" t="str">
        <f>"2100"</f>
        <v>2100</v>
      </c>
      <c r="C24" t="s">
        <v>76</v>
      </c>
      <c r="D24" t="s">
        <v>78</v>
      </c>
      <c r="E24" t="s">
        <v>20</v>
      </c>
      <c r="G24" s="2" t="s">
        <v>77</v>
      </c>
      <c r="H24">
        <v>0</v>
      </c>
      <c r="I24" t="s">
        <v>79</v>
      </c>
      <c r="J24" t="s">
        <v>58</v>
      </c>
    </row>
    <row r="25" spans="1:10" ht="45">
      <c r="A25" t="str">
        <f t="shared" si="0"/>
        <v>2014-11-09</v>
      </c>
      <c r="B25" t="str">
        <f>"2130"</f>
        <v>2130</v>
      </c>
      <c r="C25" t="s">
        <v>80</v>
      </c>
      <c r="D25" t="s">
        <v>12</v>
      </c>
      <c r="E25" t="s">
        <v>81</v>
      </c>
      <c r="F25" t="s">
        <v>82</v>
      </c>
      <c r="G25" s="2" t="s">
        <v>83</v>
      </c>
      <c r="H25">
        <v>0</v>
      </c>
      <c r="I25" t="s">
        <v>84</v>
      </c>
      <c r="J25" t="s">
        <v>85</v>
      </c>
    </row>
    <row r="26" spans="1:10" ht="45">
      <c r="A26" t="str">
        <f t="shared" si="0"/>
        <v>2014-11-09</v>
      </c>
      <c r="B26" t="str">
        <f>"2300"</f>
        <v>2300</v>
      </c>
      <c r="C26" t="s">
        <v>86</v>
      </c>
      <c r="E26" t="s">
        <v>16</v>
      </c>
      <c r="G26" s="2" t="s">
        <v>87</v>
      </c>
      <c r="H26">
        <v>0</v>
      </c>
      <c r="I26" t="s">
        <v>13</v>
      </c>
      <c r="J26" t="s">
        <v>88</v>
      </c>
    </row>
    <row r="27" spans="1:10" ht="45">
      <c r="A27" t="str">
        <f t="shared" si="0"/>
        <v>2014-11-09</v>
      </c>
      <c r="B27" t="str">
        <f>"2330"</f>
        <v>2330</v>
      </c>
      <c r="C27" t="s">
        <v>63</v>
      </c>
      <c r="D27" t="s">
        <v>65</v>
      </c>
      <c r="E27" t="s">
        <v>16</v>
      </c>
      <c r="G27" s="2" t="s">
        <v>64</v>
      </c>
      <c r="H27">
        <v>0</v>
      </c>
      <c r="I27" t="s">
        <v>13</v>
      </c>
      <c r="J27" t="s">
        <v>47</v>
      </c>
    </row>
    <row r="28" spans="1:10" ht="45">
      <c r="A28" t="str">
        <f t="shared" si="0"/>
        <v>2014-11-09</v>
      </c>
      <c r="B28" t="str">
        <f>"2345"</f>
        <v>2345</v>
      </c>
      <c r="C28" t="s">
        <v>63</v>
      </c>
      <c r="D28" t="s">
        <v>67</v>
      </c>
      <c r="E28" t="s">
        <v>16</v>
      </c>
      <c r="G28" s="2" t="s">
        <v>66</v>
      </c>
      <c r="H28">
        <v>0</v>
      </c>
      <c r="I28" t="s">
        <v>13</v>
      </c>
      <c r="J28" t="s">
        <v>47</v>
      </c>
    </row>
    <row r="29" spans="1:10" ht="30">
      <c r="A29" t="str">
        <f aca="true" t="shared" si="1" ref="A29:A69">"2014-11-10"</f>
        <v>2014-11-10</v>
      </c>
      <c r="B29" t="str">
        <f>"0000"</f>
        <v>0000</v>
      </c>
      <c r="C29" t="s">
        <v>10</v>
      </c>
      <c r="E29" t="s">
        <v>20</v>
      </c>
      <c r="F29" t="s">
        <v>89</v>
      </c>
      <c r="G29" s="2" t="s">
        <v>11</v>
      </c>
      <c r="H29">
        <v>2012</v>
      </c>
      <c r="I29" t="s">
        <v>13</v>
      </c>
      <c r="J29" t="s">
        <v>90</v>
      </c>
    </row>
    <row r="30" spans="1:10" ht="45">
      <c r="A30" t="str">
        <f t="shared" si="1"/>
        <v>2014-11-10</v>
      </c>
      <c r="B30" t="str">
        <f>"0600"</f>
        <v>0600</v>
      </c>
      <c r="C30" t="s">
        <v>91</v>
      </c>
      <c r="D30" t="s">
        <v>93</v>
      </c>
      <c r="E30" t="s">
        <v>16</v>
      </c>
      <c r="G30" s="2" t="s">
        <v>92</v>
      </c>
      <c r="H30">
        <v>2005</v>
      </c>
      <c r="I30" t="s">
        <v>79</v>
      </c>
      <c r="J30" t="s">
        <v>54</v>
      </c>
    </row>
    <row r="31" spans="1:10" ht="45">
      <c r="A31" t="str">
        <f t="shared" si="1"/>
        <v>2014-11-10</v>
      </c>
      <c r="B31" t="str">
        <f>"0630"</f>
        <v>0630</v>
      </c>
      <c r="C31" t="s">
        <v>94</v>
      </c>
      <c r="E31" t="s">
        <v>16</v>
      </c>
      <c r="G31" s="2" t="s">
        <v>95</v>
      </c>
      <c r="H31">
        <v>0</v>
      </c>
      <c r="I31" t="s">
        <v>79</v>
      </c>
      <c r="J31" t="s">
        <v>54</v>
      </c>
    </row>
    <row r="32" spans="1:10" ht="30">
      <c r="A32" t="str">
        <f t="shared" si="1"/>
        <v>2014-11-10</v>
      </c>
      <c r="B32" t="str">
        <f>"0700"</f>
        <v>0700</v>
      </c>
      <c r="C32" t="s">
        <v>96</v>
      </c>
      <c r="D32" t="s">
        <v>98</v>
      </c>
      <c r="E32" t="s">
        <v>16</v>
      </c>
      <c r="G32" s="2" t="s">
        <v>97</v>
      </c>
      <c r="H32">
        <v>2012</v>
      </c>
      <c r="I32" t="s">
        <v>13</v>
      </c>
      <c r="J32" t="s">
        <v>99</v>
      </c>
    </row>
    <row r="33" spans="1:10" ht="45">
      <c r="A33" t="str">
        <f t="shared" si="1"/>
        <v>2014-11-10</v>
      </c>
      <c r="B33" t="str">
        <f>"0730"</f>
        <v>0730</v>
      </c>
      <c r="C33" t="s">
        <v>100</v>
      </c>
      <c r="E33" t="s">
        <v>16</v>
      </c>
      <c r="G33" s="2" t="s">
        <v>101</v>
      </c>
      <c r="H33">
        <v>0</v>
      </c>
      <c r="I33" t="s">
        <v>13</v>
      </c>
      <c r="J33" t="s">
        <v>54</v>
      </c>
    </row>
    <row r="34" spans="1:10" ht="45">
      <c r="A34" t="str">
        <f t="shared" si="1"/>
        <v>2014-11-10</v>
      </c>
      <c r="B34" t="str">
        <f>"0800"</f>
        <v>0800</v>
      </c>
      <c r="C34" t="s">
        <v>102</v>
      </c>
      <c r="E34" t="s">
        <v>16</v>
      </c>
      <c r="G34" s="2" t="s">
        <v>103</v>
      </c>
      <c r="H34">
        <v>2011</v>
      </c>
      <c r="I34" t="s">
        <v>13</v>
      </c>
      <c r="J34" t="s">
        <v>99</v>
      </c>
    </row>
    <row r="35" spans="1:10" ht="30">
      <c r="A35" t="str">
        <f t="shared" si="1"/>
        <v>2014-11-10</v>
      </c>
      <c r="B35" t="str">
        <f>"0830"</f>
        <v>0830</v>
      </c>
      <c r="C35" t="s">
        <v>104</v>
      </c>
      <c r="D35" t="s">
        <v>106</v>
      </c>
      <c r="E35" t="s">
        <v>16</v>
      </c>
      <c r="G35" s="2" t="s">
        <v>105</v>
      </c>
      <c r="H35">
        <v>2009</v>
      </c>
      <c r="I35" t="s">
        <v>13</v>
      </c>
      <c r="J35" t="s">
        <v>107</v>
      </c>
    </row>
    <row r="36" spans="1:10" ht="45">
      <c r="A36" t="str">
        <f t="shared" si="1"/>
        <v>2014-11-10</v>
      </c>
      <c r="B36" t="str">
        <f>"0900"</f>
        <v>0900</v>
      </c>
      <c r="C36" t="s">
        <v>108</v>
      </c>
      <c r="E36" t="s">
        <v>20</v>
      </c>
      <c r="F36" t="s">
        <v>109</v>
      </c>
      <c r="G36" s="2" t="s">
        <v>101</v>
      </c>
      <c r="H36">
        <v>0</v>
      </c>
      <c r="I36" t="s">
        <v>13</v>
      </c>
      <c r="J36" t="s">
        <v>110</v>
      </c>
    </row>
    <row r="37" spans="1:10" ht="30">
      <c r="A37" t="str">
        <f t="shared" si="1"/>
        <v>2014-11-10</v>
      </c>
      <c r="B37" t="str">
        <f>"0930"</f>
        <v>0930</v>
      </c>
      <c r="C37" t="s">
        <v>111</v>
      </c>
      <c r="D37" t="s">
        <v>113</v>
      </c>
      <c r="E37" t="s">
        <v>16</v>
      </c>
      <c r="G37" s="2" t="s">
        <v>112</v>
      </c>
      <c r="H37">
        <v>2002</v>
      </c>
      <c r="I37" t="s">
        <v>79</v>
      </c>
      <c r="J37" t="s">
        <v>50</v>
      </c>
    </row>
    <row r="38" spans="1:10" ht="30">
      <c r="A38" t="str">
        <f t="shared" si="1"/>
        <v>2014-11-10</v>
      </c>
      <c r="B38" t="str">
        <f>"0945"</f>
        <v>0945</v>
      </c>
      <c r="C38" t="s">
        <v>111</v>
      </c>
      <c r="D38" t="s">
        <v>114</v>
      </c>
      <c r="E38" t="s">
        <v>16</v>
      </c>
      <c r="G38" s="2" t="s">
        <v>112</v>
      </c>
      <c r="H38">
        <v>2002</v>
      </c>
      <c r="I38" t="s">
        <v>79</v>
      </c>
      <c r="J38" t="s">
        <v>115</v>
      </c>
    </row>
    <row r="39" spans="1:10" ht="45">
      <c r="A39" t="str">
        <f t="shared" si="1"/>
        <v>2014-11-10</v>
      </c>
      <c r="B39" t="str">
        <f>"1000"</f>
        <v>1000</v>
      </c>
      <c r="C39" t="s">
        <v>55</v>
      </c>
      <c r="E39" t="s">
        <v>29</v>
      </c>
      <c r="G39" s="2" t="s">
        <v>56</v>
      </c>
      <c r="H39">
        <v>2014</v>
      </c>
      <c r="I39" t="s">
        <v>57</v>
      </c>
      <c r="J39" t="s">
        <v>58</v>
      </c>
    </row>
    <row r="40" spans="1:10" ht="45">
      <c r="A40" t="str">
        <f t="shared" si="1"/>
        <v>2014-11-10</v>
      </c>
      <c r="B40" t="str">
        <f>"1030"</f>
        <v>1030</v>
      </c>
      <c r="C40" t="s">
        <v>63</v>
      </c>
      <c r="D40" t="s">
        <v>65</v>
      </c>
      <c r="E40" t="s">
        <v>16</v>
      </c>
      <c r="G40" s="2" t="s">
        <v>64</v>
      </c>
      <c r="H40">
        <v>0</v>
      </c>
      <c r="I40" t="s">
        <v>13</v>
      </c>
      <c r="J40" t="s">
        <v>47</v>
      </c>
    </row>
    <row r="41" spans="1:10" ht="45">
      <c r="A41" t="str">
        <f t="shared" si="1"/>
        <v>2014-11-10</v>
      </c>
      <c r="B41" t="str">
        <f>"1045"</f>
        <v>1045</v>
      </c>
      <c r="C41" t="s">
        <v>63</v>
      </c>
      <c r="D41" t="s">
        <v>67</v>
      </c>
      <c r="E41" t="s">
        <v>16</v>
      </c>
      <c r="G41" s="2" t="s">
        <v>66</v>
      </c>
      <c r="H41">
        <v>0</v>
      </c>
      <c r="I41" t="s">
        <v>13</v>
      </c>
      <c r="J41" t="s">
        <v>47</v>
      </c>
    </row>
    <row r="42" spans="1:10" ht="45">
      <c r="A42" t="str">
        <f t="shared" si="1"/>
        <v>2014-11-10</v>
      </c>
      <c r="B42" t="str">
        <f>"1100"</f>
        <v>1100</v>
      </c>
      <c r="C42" t="s">
        <v>116</v>
      </c>
      <c r="E42" t="s">
        <v>20</v>
      </c>
      <c r="F42" t="s">
        <v>117</v>
      </c>
      <c r="G42" s="2" t="s">
        <v>118</v>
      </c>
      <c r="H42">
        <v>2000</v>
      </c>
      <c r="I42" t="s">
        <v>13</v>
      </c>
      <c r="J42" t="s">
        <v>99</v>
      </c>
    </row>
    <row r="43" spans="1:10" ht="45">
      <c r="A43" t="str">
        <f t="shared" si="1"/>
        <v>2014-11-10</v>
      </c>
      <c r="B43" t="str">
        <f>"1130"</f>
        <v>1130</v>
      </c>
      <c r="C43" t="s">
        <v>73</v>
      </c>
      <c r="D43" t="s">
        <v>75</v>
      </c>
      <c r="E43" t="s">
        <v>16</v>
      </c>
      <c r="G43" s="2" t="s">
        <v>74</v>
      </c>
      <c r="H43">
        <v>2013</v>
      </c>
      <c r="I43" t="s">
        <v>13</v>
      </c>
      <c r="J43" t="s">
        <v>54</v>
      </c>
    </row>
    <row r="44" spans="1:10" ht="45">
      <c r="A44" t="str">
        <f t="shared" si="1"/>
        <v>2014-11-10</v>
      </c>
      <c r="B44" t="str">
        <f>"1200"</f>
        <v>1200</v>
      </c>
      <c r="C44" t="s">
        <v>70</v>
      </c>
      <c r="D44" t="s">
        <v>72</v>
      </c>
      <c r="E44" t="s">
        <v>16</v>
      </c>
      <c r="G44" s="2" t="s">
        <v>71</v>
      </c>
      <c r="H44">
        <v>0</v>
      </c>
      <c r="I44" t="s">
        <v>12</v>
      </c>
      <c r="J44" t="s">
        <v>31</v>
      </c>
    </row>
    <row r="45" spans="1:10" ht="45">
      <c r="A45" t="str">
        <f t="shared" si="1"/>
        <v>2014-11-10</v>
      </c>
      <c r="B45" t="str">
        <f>"1230"</f>
        <v>1230</v>
      </c>
      <c r="C45" t="s">
        <v>76</v>
      </c>
      <c r="D45" t="s">
        <v>78</v>
      </c>
      <c r="E45" t="s">
        <v>20</v>
      </c>
      <c r="G45" s="2" t="s">
        <v>77</v>
      </c>
      <c r="H45">
        <v>0</v>
      </c>
      <c r="I45" t="s">
        <v>79</v>
      </c>
      <c r="J45" t="s">
        <v>58</v>
      </c>
    </row>
    <row r="46" spans="1:10" ht="30">
      <c r="A46" t="str">
        <f t="shared" si="1"/>
        <v>2014-11-10</v>
      </c>
      <c r="B46" t="str">
        <f>"1300"</f>
        <v>1300</v>
      </c>
      <c r="C46" t="s">
        <v>119</v>
      </c>
      <c r="D46" t="s">
        <v>75</v>
      </c>
      <c r="E46" t="s">
        <v>16</v>
      </c>
      <c r="G46" s="2" t="s">
        <v>120</v>
      </c>
      <c r="H46">
        <v>2002</v>
      </c>
      <c r="I46" t="s">
        <v>13</v>
      </c>
      <c r="J46" t="s">
        <v>107</v>
      </c>
    </row>
    <row r="47" spans="1:10" ht="45">
      <c r="A47" t="str">
        <f t="shared" si="1"/>
        <v>2014-11-10</v>
      </c>
      <c r="B47" t="str">
        <f>"1330"</f>
        <v>1330</v>
      </c>
      <c r="C47" t="s">
        <v>121</v>
      </c>
      <c r="E47" t="s">
        <v>20</v>
      </c>
      <c r="F47" t="s">
        <v>117</v>
      </c>
      <c r="G47" s="2" t="s">
        <v>122</v>
      </c>
      <c r="H47">
        <v>2011</v>
      </c>
      <c r="I47" t="s">
        <v>13</v>
      </c>
      <c r="J47" t="s">
        <v>123</v>
      </c>
    </row>
    <row r="48" spans="1:10" ht="45">
      <c r="A48" t="str">
        <f t="shared" si="1"/>
        <v>2014-11-10</v>
      </c>
      <c r="B48" t="str">
        <f>"1430"</f>
        <v>1430</v>
      </c>
      <c r="C48" t="s">
        <v>100</v>
      </c>
      <c r="E48" t="s">
        <v>16</v>
      </c>
      <c r="G48" s="2" t="s">
        <v>101</v>
      </c>
      <c r="H48">
        <v>0</v>
      </c>
      <c r="I48" t="s">
        <v>13</v>
      </c>
      <c r="J48" t="s">
        <v>54</v>
      </c>
    </row>
    <row r="49" spans="1:10" ht="45">
      <c r="A49" t="str">
        <f t="shared" si="1"/>
        <v>2014-11-10</v>
      </c>
      <c r="B49" t="str">
        <f>"1500"</f>
        <v>1500</v>
      </c>
      <c r="C49" t="s">
        <v>91</v>
      </c>
      <c r="D49" t="s">
        <v>93</v>
      </c>
      <c r="E49" t="s">
        <v>16</v>
      </c>
      <c r="G49" s="2" t="s">
        <v>92</v>
      </c>
      <c r="H49">
        <v>2005</v>
      </c>
      <c r="I49" t="s">
        <v>79</v>
      </c>
      <c r="J49" t="s">
        <v>54</v>
      </c>
    </row>
    <row r="50" spans="1:10" ht="30">
      <c r="A50" t="str">
        <f t="shared" si="1"/>
        <v>2014-11-10</v>
      </c>
      <c r="B50" t="str">
        <f>"1530"</f>
        <v>1530</v>
      </c>
      <c r="C50" t="s">
        <v>96</v>
      </c>
      <c r="D50" t="s">
        <v>98</v>
      </c>
      <c r="E50" t="s">
        <v>16</v>
      </c>
      <c r="G50" s="2" t="s">
        <v>97</v>
      </c>
      <c r="H50">
        <v>2012</v>
      </c>
      <c r="I50" t="s">
        <v>13</v>
      </c>
      <c r="J50" t="s">
        <v>99</v>
      </c>
    </row>
    <row r="51" spans="1:10" ht="45">
      <c r="A51" t="str">
        <f t="shared" si="1"/>
        <v>2014-11-10</v>
      </c>
      <c r="B51" t="str">
        <f>"1600"</f>
        <v>1600</v>
      </c>
      <c r="C51" t="s">
        <v>100</v>
      </c>
      <c r="E51" t="s">
        <v>16</v>
      </c>
      <c r="G51" s="2" t="s">
        <v>101</v>
      </c>
      <c r="H51">
        <v>0</v>
      </c>
      <c r="I51" t="s">
        <v>13</v>
      </c>
      <c r="J51" t="s">
        <v>124</v>
      </c>
    </row>
    <row r="52" spans="1:10" ht="45">
      <c r="A52" t="str">
        <f t="shared" si="1"/>
        <v>2014-11-10</v>
      </c>
      <c r="B52" t="str">
        <f>"1630"</f>
        <v>1630</v>
      </c>
      <c r="C52" t="s">
        <v>94</v>
      </c>
      <c r="E52" t="s">
        <v>16</v>
      </c>
      <c r="G52" s="2" t="s">
        <v>95</v>
      </c>
      <c r="H52">
        <v>0</v>
      </c>
      <c r="I52" t="s">
        <v>79</v>
      </c>
      <c r="J52" t="s">
        <v>54</v>
      </c>
    </row>
    <row r="53" spans="1:10" ht="45">
      <c r="A53" t="str">
        <f t="shared" si="1"/>
        <v>2014-11-10</v>
      </c>
      <c r="B53" t="str">
        <f>"1700"</f>
        <v>1700</v>
      </c>
      <c r="C53" t="s">
        <v>102</v>
      </c>
      <c r="E53" t="s">
        <v>16</v>
      </c>
      <c r="G53" s="2" t="s">
        <v>103</v>
      </c>
      <c r="H53">
        <v>2011</v>
      </c>
      <c r="I53" t="s">
        <v>13</v>
      </c>
      <c r="J53" t="s">
        <v>99</v>
      </c>
    </row>
    <row r="54" spans="1:10" ht="45">
      <c r="A54" t="str">
        <f t="shared" si="1"/>
        <v>2014-11-10</v>
      </c>
      <c r="B54" t="str">
        <f>"1730"</f>
        <v>1730</v>
      </c>
      <c r="C54" t="s">
        <v>125</v>
      </c>
      <c r="G54" s="2" t="s">
        <v>30</v>
      </c>
      <c r="H54">
        <v>2014</v>
      </c>
      <c r="I54" t="s">
        <v>13</v>
      </c>
      <c r="J54" t="s">
        <v>58</v>
      </c>
    </row>
    <row r="55" spans="1:10" ht="45">
      <c r="A55" t="str">
        <f t="shared" si="1"/>
        <v>2014-11-10</v>
      </c>
      <c r="B55" t="str">
        <f>"1800"</f>
        <v>1800</v>
      </c>
      <c r="C55" t="s">
        <v>126</v>
      </c>
      <c r="D55" t="s">
        <v>128</v>
      </c>
      <c r="E55" t="s">
        <v>16</v>
      </c>
      <c r="G55" s="2" t="s">
        <v>127</v>
      </c>
      <c r="H55">
        <v>2012</v>
      </c>
      <c r="I55" t="s">
        <v>57</v>
      </c>
      <c r="J55" t="s">
        <v>31</v>
      </c>
    </row>
    <row r="56" spans="1:10" ht="45">
      <c r="A56" t="str">
        <f t="shared" si="1"/>
        <v>2014-11-10</v>
      </c>
      <c r="B56" t="str">
        <f>"1830"</f>
        <v>1830</v>
      </c>
      <c r="C56" t="s">
        <v>129</v>
      </c>
      <c r="D56" t="s">
        <v>131</v>
      </c>
      <c r="G56" s="2" t="s">
        <v>130</v>
      </c>
      <c r="H56">
        <v>0</v>
      </c>
      <c r="I56" t="s">
        <v>12</v>
      </c>
      <c r="J56" t="s">
        <v>47</v>
      </c>
    </row>
    <row r="57" spans="1:10" ht="45">
      <c r="A57" t="str">
        <f t="shared" si="1"/>
        <v>2014-11-10</v>
      </c>
      <c r="B57" t="str">
        <f>"1845"</f>
        <v>1845</v>
      </c>
      <c r="C57" t="s">
        <v>132</v>
      </c>
      <c r="D57" t="s">
        <v>134</v>
      </c>
      <c r="G57" s="2" t="s">
        <v>133</v>
      </c>
      <c r="H57">
        <v>0</v>
      </c>
      <c r="I57" t="s">
        <v>13</v>
      </c>
      <c r="J57" t="s">
        <v>135</v>
      </c>
    </row>
    <row r="58" spans="1:10" ht="45">
      <c r="A58" t="str">
        <f t="shared" si="1"/>
        <v>2014-11-10</v>
      </c>
      <c r="B58" t="str">
        <f>"1852"</f>
        <v>1852</v>
      </c>
      <c r="C58" t="s">
        <v>132</v>
      </c>
      <c r="D58" t="s">
        <v>137</v>
      </c>
      <c r="G58" s="2" t="s">
        <v>136</v>
      </c>
      <c r="H58">
        <v>0</v>
      </c>
      <c r="I58" t="s">
        <v>13</v>
      </c>
      <c r="J58" t="s">
        <v>135</v>
      </c>
    </row>
    <row r="59" spans="1:10" ht="45">
      <c r="A59" t="str">
        <f t="shared" si="1"/>
        <v>2014-11-10</v>
      </c>
      <c r="B59" t="str">
        <f>"1900"</f>
        <v>1900</v>
      </c>
      <c r="C59" t="s">
        <v>125</v>
      </c>
      <c r="G59" s="2" t="s">
        <v>30</v>
      </c>
      <c r="H59">
        <v>2014</v>
      </c>
      <c r="I59" t="s">
        <v>13</v>
      </c>
      <c r="J59" t="s">
        <v>14</v>
      </c>
    </row>
    <row r="60" spans="1:10" ht="45">
      <c r="A60" t="str">
        <f t="shared" si="1"/>
        <v>2014-11-10</v>
      </c>
      <c r="B60" t="str">
        <f>"1930"</f>
        <v>1930</v>
      </c>
      <c r="C60" t="s">
        <v>126</v>
      </c>
      <c r="D60" t="s">
        <v>138</v>
      </c>
      <c r="E60" t="s">
        <v>16</v>
      </c>
      <c r="G60" s="2" t="s">
        <v>127</v>
      </c>
      <c r="H60">
        <v>2012</v>
      </c>
      <c r="I60" t="s">
        <v>57</v>
      </c>
      <c r="J60" t="s">
        <v>31</v>
      </c>
    </row>
    <row r="61" spans="1:10" ht="45">
      <c r="A61" t="str">
        <f t="shared" si="1"/>
        <v>2014-11-10</v>
      </c>
      <c r="B61" t="str">
        <f>"2000"</f>
        <v>2000</v>
      </c>
      <c r="C61" t="s">
        <v>139</v>
      </c>
      <c r="E61" t="s">
        <v>20</v>
      </c>
      <c r="F61" t="s">
        <v>140</v>
      </c>
      <c r="G61" s="2" t="s">
        <v>141</v>
      </c>
      <c r="H61">
        <v>2011</v>
      </c>
      <c r="I61" t="s">
        <v>79</v>
      </c>
      <c r="J61" t="s">
        <v>142</v>
      </c>
    </row>
    <row r="62" spans="1:10" ht="45">
      <c r="A62" t="str">
        <f t="shared" si="1"/>
        <v>2014-11-10</v>
      </c>
      <c r="B62" t="str">
        <f>"2045"</f>
        <v>2045</v>
      </c>
      <c r="C62" t="s">
        <v>129</v>
      </c>
      <c r="D62" t="s">
        <v>144</v>
      </c>
      <c r="E62" t="s">
        <v>16</v>
      </c>
      <c r="G62" s="2" t="s">
        <v>143</v>
      </c>
      <c r="H62">
        <v>2013</v>
      </c>
      <c r="I62" t="s">
        <v>13</v>
      </c>
      <c r="J62" t="s">
        <v>115</v>
      </c>
    </row>
    <row r="63" spans="1:10" ht="30">
      <c r="A63" t="str">
        <f t="shared" si="1"/>
        <v>2014-11-10</v>
      </c>
      <c r="B63" t="str">
        <f>"2100"</f>
        <v>2100</v>
      </c>
      <c r="C63" t="s">
        <v>145</v>
      </c>
      <c r="D63" t="s">
        <v>148</v>
      </c>
      <c r="E63" t="s">
        <v>146</v>
      </c>
      <c r="F63" t="s">
        <v>117</v>
      </c>
      <c r="G63" s="2" t="s">
        <v>147</v>
      </c>
      <c r="H63">
        <v>0</v>
      </c>
      <c r="I63" t="s">
        <v>57</v>
      </c>
      <c r="J63" t="s">
        <v>149</v>
      </c>
    </row>
    <row r="64" spans="1:10" ht="45">
      <c r="A64" t="str">
        <f t="shared" si="1"/>
        <v>2014-11-10</v>
      </c>
      <c r="B64" t="str">
        <f>"2130"</f>
        <v>2130</v>
      </c>
      <c r="C64" t="s">
        <v>145</v>
      </c>
      <c r="D64" t="s">
        <v>151</v>
      </c>
      <c r="E64" t="s">
        <v>146</v>
      </c>
      <c r="F64" t="s">
        <v>117</v>
      </c>
      <c r="G64" s="2" t="s">
        <v>150</v>
      </c>
      <c r="H64">
        <v>0</v>
      </c>
      <c r="I64" t="s">
        <v>57</v>
      </c>
      <c r="J64" t="s">
        <v>149</v>
      </c>
    </row>
    <row r="65" spans="1:10" ht="45">
      <c r="A65" t="str">
        <f t="shared" si="1"/>
        <v>2014-11-10</v>
      </c>
      <c r="B65" t="str">
        <f>"2200"</f>
        <v>2200</v>
      </c>
      <c r="C65" t="s">
        <v>152</v>
      </c>
      <c r="D65" t="s">
        <v>155</v>
      </c>
      <c r="E65" t="s">
        <v>146</v>
      </c>
      <c r="F65" t="s">
        <v>153</v>
      </c>
      <c r="G65" s="2" t="s">
        <v>154</v>
      </c>
      <c r="H65">
        <v>0</v>
      </c>
      <c r="I65" t="s">
        <v>12</v>
      </c>
      <c r="J65" t="s">
        <v>156</v>
      </c>
    </row>
    <row r="66" spans="1:10" ht="45">
      <c r="A66" t="str">
        <f t="shared" si="1"/>
        <v>2014-11-10</v>
      </c>
      <c r="B66" t="str">
        <f>"2300"</f>
        <v>2300</v>
      </c>
      <c r="C66" t="s">
        <v>125</v>
      </c>
      <c r="G66" s="2" t="s">
        <v>30</v>
      </c>
      <c r="H66">
        <v>2014</v>
      </c>
      <c r="I66" t="s">
        <v>13</v>
      </c>
      <c r="J66" t="s">
        <v>14</v>
      </c>
    </row>
    <row r="67" spans="1:10" ht="45">
      <c r="A67" t="str">
        <f t="shared" si="1"/>
        <v>2014-11-10</v>
      </c>
      <c r="B67" t="str">
        <f>"2330"</f>
        <v>2330</v>
      </c>
      <c r="C67" t="s">
        <v>129</v>
      </c>
      <c r="D67" t="s">
        <v>131</v>
      </c>
      <c r="G67" s="2" t="s">
        <v>130</v>
      </c>
      <c r="H67">
        <v>0</v>
      </c>
      <c r="I67" t="s">
        <v>12</v>
      </c>
      <c r="J67" t="s">
        <v>47</v>
      </c>
    </row>
    <row r="68" spans="1:10" ht="45">
      <c r="A68" t="str">
        <f t="shared" si="1"/>
        <v>2014-11-10</v>
      </c>
      <c r="B68" t="str">
        <f>"2345"</f>
        <v>2345</v>
      </c>
      <c r="C68" t="s">
        <v>132</v>
      </c>
      <c r="D68" t="s">
        <v>134</v>
      </c>
      <c r="G68" s="2" t="s">
        <v>133</v>
      </c>
      <c r="H68">
        <v>0</v>
      </c>
      <c r="I68" t="s">
        <v>13</v>
      </c>
      <c r="J68" t="s">
        <v>135</v>
      </c>
    </row>
    <row r="69" spans="1:10" ht="45">
      <c r="A69" t="str">
        <f t="shared" si="1"/>
        <v>2014-11-10</v>
      </c>
      <c r="B69" t="str">
        <f>"2352"</f>
        <v>2352</v>
      </c>
      <c r="C69" t="s">
        <v>132</v>
      </c>
      <c r="D69" t="s">
        <v>137</v>
      </c>
      <c r="G69" s="2" t="s">
        <v>136</v>
      </c>
      <c r="H69">
        <v>0</v>
      </c>
      <c r="I69" t="s">
        <v>13</v>
      </c>
      <c r="J69" t="s">
        <v>135</v>
      </c>
    </row>
    <row r="70" spans="1:10" ht="45">
      <c r="A70" t="str">
        <f aca="true" t="shared" si="2" ref="A70:A112">"2014-11-11"</f>
        <v>2014-11-11</v>
      </c>
      <c r="B70" t="str">
        <f>"0000"</f>
        <v>0000</v>
      </c>
      <c r="C70" t="s">
        <v>157</v>
      </c>
      <c r="D70" t="s">
        <v>159</v>
      </c>
      <c r="E70" t="s">
        <v>29</v>
      </c>
      <c r="G70" s="2" t="s">
        <v>158</v>
      </c>
      <c r="H70">
        <v>2012</v>
      </c>
      <c r="I70" t="s">
        <v>13</v>
      </c>
      <c r="J70" t="s">
        <v>160</v>
      </c>
    </row>
    <row r="71" spans="1:10" ht="45">
      <c r="A71" t="str">
        <f t="shared" si="2"/>
        <v>2014-11-11</v>
      </c>
      <c r="B71" t="str">
        <f>"0100"</f>
        <v>0100</v>
      </c>
      <c r="C71" t="s">
        <v>161</v>
      </c>
      <c r="E71" t="s">
        <v>29</v>
      </c>
      <c r="G71" s="2" t="s">
        <v>162</v>
      </c>
      <c r="H71">
        <v>2009</v>
      </c>
      <c r="I71" t="s">
        <v>13</v>
      </c>
      <c r="J71" t="s">
        <v>123</v>
      </c>
    </row>
    <row r="72" spans="1:10" ht="15">
      <c r="A72" t="str">
        <f t="shared" si="2"/>
        <v>2014-11-11</v>
      </c>
      <c r="B72" t="str">
        <f>"0200"</f>
        <v>0200</v>
      </c>
      <c r="C72" t="s">
        <v>163</v>
      </c>
      <c r="D72" t="s">
        <v>165</v>
      </c>
      <c r="E72" t="s">
        <v>29</v>
      </c>
      <c r="G72" s="2" t="s">
        <v>164</v>
      </c>
      <c r="H72">
        <v>2011</v>
      </c>
      <c r="I72" t="s">
        <v>13</v>
      </c>
      <c r="J72" t="s">
        <v>166</v>
      </c>
    </row>
    <row r="73" spans="1:10" ht="30">
      <c r="A73" t="str">
        <f t="shared" si="2"/>
        <v>2014-11-11</v>
      </c>
      <c r="B73" t="str">
        <f>"0300"</f>
        <v>0300</v>
      </c>
      <c r="C73" t="s">
        <v>167</v>
      </c>
      <c r="D73" t="s">
        <v>169</v>
      </c>
      <c r="E73" t="s">
        <v>29</v>
      </c>
      <c r="G73" s="2" t="s">
        <v>168</v>
      </c>
      <c r="H73">
        <v>2012</v>
      </c>
      <c r="I73" t="s">
        <v>13</v>
      </c>
      <c r="J73" t="s">
        <v>142</v>
      </c>
    </row>
    <row r="74" spans="1:10" ht="45">
      <c r="A74" t="str">
        <f t="shared" si="2"/>
        <v>2014-11-11</v>
      </c>
      <c r="B74" t="str">
        <f>"0400"</f>
        <v>0400</v>
      </c>
      <c r="C74" t="s">
        <v>170</v>
      </c>
      <c r="D74" t="s">
        <v>172</v>
      </c>
      <c r="E74" t="s">
        <v>20</v>
      </c>
      <c r="G74" s="2" t="s">
        <v>171</v>
      </c>
      <c r="H74">
        <v>2013</v>
      </c>
      <c r="I74" t="s">
        <v>13</v>
      </c>
      <c r="J74" t="s">
        <v>37</v>
      </c>
    </row>
    <row r="75" spans="1:10" ht="45">
      <c r="A75" t="str">
        <f t="shared" si="2"/>
        <v>2014-11-11</v>
      </c>
      <c r="B75" t="str">
        <f>"0500"</f>
        <v>0500</v>
      </c>
      <c r="C75" t="s">
        <v>19</v>
      </c>
      <c r="D75" t="s">
        <v>22</v>
      </c>
      <c r="E75" t="s">
        <v>20</v>
      </c>
      <c r="G75" s="2" t="s">
        <v>21</v>
      </c>
      <c r="H75">
        <v>0</v>
      </c>
      <c r="I75" t="s">
        <v>13</v>
      </c>
      <c r="J75" t="s">
        <v>23</v>
      </c>
    </row>
    <row r="76" spans="1:10" ht="45">
      <c r="A76" t="str">
        <f t="shared" si="2"/>
        <v>2014-11-11</v>
      </c>
      <c r="B76" t="str">
        <f>"0600"</f>
        <v>0600</v>
      </c>
      <c r="C76" t="s">
        <v>91</v>
      </c>
      <c r="D76" t="s">
        <v>173</v>
      </c>
      <c r="E76" t="s">
        <v>16</v>
      </c>
      <c r="G76" s="2" t="s">
        <v>92</v>
      </c>
      <c r="H76">
        <v>2005</v>
      </c>
      <c r="I76" t="s">
        <v>79</v>
      </c>
      <c r="J76" t="s">
        <v>54</v>
      </c>
    </row>
    <row r="77" spans="1:10" ht="45">
      <c r="A77" t="str">
        <f t="shared" si="2"/>
        <v>2014-11-11</v>
      </c>
      <c r="B77" t="str">
        <f>"0630"</f>
        <v>0630</v>
      </c>
      <c r="C77" t="s">
        <v>94</v>
      </c>
      <c r="E77" t="s">
        <v>16</v>
      </c>
      <c r="G77" s="2" t="s">
        <v>95</v>
      </c>
      <c r="H77">
        <v>0</v>
      </c>
      <c r="I77" t="s">
        <v>79</v>
      </c>
      <c r="J77" t="s">
        <v>54</v>
      </c>
    </row>
    <row r="78" spans="1:10" ht="30">
      <c r="A78" t="str">
        <f t="shared" si="2"/>
        <v>2014-11-11</v>
      </c>
      <c r="B78" t="str">
        <f>"0700"</f>
        <v>0700</v>
      </c>
      <c r="C78" t="s">
        <v>96</v>
      </c>
      <c r="D78" t="s">
        <v>175</v>
      </c>
      <c r="E78" t="s">
        <v>16</v>
      </c>
      <c r="G78" s="2" t="s">
        <v>174</v>
      </c>
      <c r="H78">
        <v>2012</v>
      </c>
      <c r="I78" t="s">
        <v>13</v>
      </c>
      <c r="J78" t="s">
        <v>107</v>
      </c>
    </row>
    <row r="79" spans="1:10" ht="45">
      <c r="A79" t="str">
        <f t="shared" si="2"/>
        <v>2014-11-11</v>
      </c>
      <c r="B79" t="str">
        <f>"0730"</f>
        <v>0730</v>
      </c>
      <c r="C79" t="s">
        <v>100</v>
      </c>
      <c r="E79" t="s">
        <v>16</v>
      </c>
      <c r="G79" s="2" t="s">
        <v>101</v>
      </c>
      <c r="H79">
        <v>0</v>
      </c>
      <c r="I79" t="s">
        <v>13</v>
      </c>
      <c r="J79" t="s">
        <v>54</v>
      </c>
    </row>
    <row r="80" spans="1:10" ht="45">
      <c r="A80" t="str">
        <f t="shared" si="2"/>
        <v>2014-11-11</v>
      </c>
      <c r="B80" t="str">
        <f>"0800"</f>
        <v>0800</v>
      </c>
      <c r="C80" t="s">
        <v>102</v>
      </c>
      <c r="E80" t="s">
        <v>16</v>
      </c>
      <c r="G80" s="2" t="s">
        <v>103</v>
      </c>
      <c r="H80">
        <v>2011</v>
      </c>
      <c r="I80" t="s">
        <v>13</v>
      </c>
      <c r="J80" t="s">
        <v>99</v>
      </c>
    </row>
    <row r="81" spans="1:10" ht="15">
      <c r="A81" t="str">
        <f t="shared" si="2"/>
        <v>2014-11-11</v>
      </c>
      <c r="B81" t="str">
        <f>"0830"</f>
        <v>0830</v>
      </c>
      <c r="C81" t="s">
        <v>104</v>
      </c>
      <c r="D81" t="s">
        <v>177</v>
      </c>
      <c r="E81" t="s">
        <v>16</v>
      </c>
      <c r="G81" s="2" t="s">
        <v>176</v>
      </c>
      <c r="H81">
        <v>2009</v>
      </c>
      <c r="I81" t="s">
        <v>13</v>
      </c>
      <c r="J81" t="s">
        <v>107</v>
      </c>
    </row>
    <row r="82" spans="1:10" ht="45">
      <c r="A82" t="str">
        <f t="shared" si="2"/>
        <v>2014-11-11</v>
      </c>
      <c r="B82" t="str">
        <f>"0900"</f>
        <v>0900</v>
      </c>
      <c r="C82" t="s">
        <v>108</v>
      </c>
      <c r="E82" t="s">
        <v>16</v>
      </c>
      <c r="G82" s="2" t="s">
        <v>101</v>
      </c>
      <c r="H82">
        <v>0</v>
      </c>
      <c r="I82" t="s">
        <v>13</v>
      </c>
      <c r="J82" t="s">
        <v>107</v>
      </c>
    </row>
    <row r="83" spans="1:10" ht="30">
      <c r="A83" t="str">
        <f t="shared" si="2"/>
        <v>2014-11-11</v>
      </c>
      <c r="B83" t="str">
        <f>"0930"</f>
        <v>0930</v>
      </c>
      <c r="C83" t="s">
        <v>111</v>
      </c>
      <c r="D83" t="s">
        <v>178</v>
      </c>
      <c r="E83" t="s">
        <v>16</v>
      </c>
      <c r="G83" s="2" t="s">
        <v>112</v>
      </c>
      <c r="H83">
        <v>2002</v>
      </c>
      <c r="I83" t="s">
        <v>79</v>
      </c>
      <c r="J83" t="s">
        <v>50</v>
      </c>
    </row>
    <row r="84" spans="1:10" ht="30">
      <c r="A84" t="str">
        <f t="shared" si="2"/>
        <v>2014-11-11</v>
      </c>
      <c r="B84" t="str">
        <f>"0945"</f>
        <v>0945</v>
      </c>
      <c r="C84" t="s">
        <v>111</v>
      </c>
      <c r="D84" t="s">
        <v>179</v>
      </c>
      <c r="E84" t="s">
        <v>16</v>
      </c>
      <c r="G84" s="2" t="s">
        <v>112</v>
      </c>
      <c r="H84">
        <v>2002</v>
      </c>
      <c r="I84" t="s">
        <v>79</v>
      </c>
      <c r="J84" t="s">
        <v>115</v>
      </c>
    </row>
    <row r="85" spans="1:10" ht="45">
      <c r="A85" t="str">
        <f t="shared" si="2"/>
        <v>2014-11-11</v>
      </c>
      <c r="B85" t="str">
        <f>"1000"</f>
        <v>1000</v>
      </c>
      <c r="C85" t="s">
        <v>126</v>
      </c>
      <c r="D85" t="s">
        <v>128</v>
      </c>
      <c r="E85" t="s">
        <v>16</v>
      </c>
      <c r="G85" s="2" t="s">
        <v>127</v>
      </c>
      <c r="H85">
        <v>2012</v>
      </c>
      <c r="I85" t="s">
        <v>57</v>
      </c>
      <c r="J85" t="s">
        <v>31</v>
      </c>
    </row>
    <row r="86" spans="1:10" ht="45">
      <c r="A86" t="str">
        <f t="shared" si="2"/>
        <v>2014-11-11</v>
      </c>
      <c r="B86" t="str">
        <f>"1030"</f>
        <v>1030</v>
      </c>
      <c r="C86" t="s">
        <v>129</v>
      </c>
      <c r="D86" t="s">
        <v>131</v>
      </c>
      <c r="G86" s="2" t="s">
        <v>130</v>
      </c>
      <c r="H86">
        <v>0</v>
      </c>
      <c r="I86" t="s">
        <v>12</v>
      </c>
      <c r="J86" t="s">
        <v>47</v>
      </c>
    </row>
    <row r="87" spans="1:10" ht="45">
      <c r="A87" t="str">
        <f t="shared" si="2"/>
        <v>2014-11-11</v>
      </c>
      <c r="B87" t="str">
        <f>"1045"</f>
        <v>1045</v>
      </c>
      <c r="C87" t="s">
        <v>132</v>
      </c>
      <c r="D87" t="s">
        <v>134</v>
      </c>
      <c r="G87" s="2" t="s">
        <v>133</v>
      </c>
      <c r="H87">
        <v>0</v>
      </c>
      <c r="I87" t="s">
        <v>13</v>
      </c>
      <c r="J87" t="s">
        <v>135</v>
      </c>
    </row>
    <row r="88" spans="1:10" ht="45">
      <c r="A88" t="str">
        <f t="shared" si="2"/>
        <v>2014-11-11</v>
      </c>
      <c r="B88" t="str">
        <f>"1052"</f>
        <v>1052</v>
      </c>
      <c r="C88" t="s">
        <v>132</v>
      </c>
      <c r="D88" t="s">
        <v>137</v>
      </c>
      <c r="G88" s="2" t="s">
        <v>136</v>
      </c>
      <c r="H88">
        <v>0</v>
      </c>
      <c r="I88" t="s">
        <v>13</v>
      </c>
      <c r="J88" t="s">
        <v>135</v>
      </c>
    </row>
    <row r="89" spans="1:10" ht="45">
      <c r="A89" t="str">
        <f t="shared" si="2"/>
        <v>2014-11-11</v>
      </c>
      <c r="B89" t="str">
        <f>"1100"</f>
        <v>1100</v>
      </c>
      <c r="C89" t="s">
        <v>180</v>
      </c>
      <c r="D89" t="s">
        <v>182</v>
      </c>
      <c r="E89" t="s">
        <v>16</v>
      </c>
      <c r="G89" s="2" t="s">
        <v>181</v>
      </c>
      <c r="H89">
        <v>2011</v>
      </c>
      <c r="I89" t="s">
        <v>13</v>
      </c>
      <c r="J89" t="s">
        <v>110</v>
      </c>
    </row>
    <row r="90" spans="1:10" ht="30">
      <c r="A90" t="str">
        <f t="shared" si="2"/>
        <v>2014-11-11</v>
      </c>
      <c r="B90" t="str">
        <f>"1130"</f>
        <v>1130</v>
      </c>
      <c r="C90" t="s">
        <v>183</v>
      </c>
      <c r="E90" t="s">
        <v>20</v>
      </c>
      <c r="G90" s="2" t="s">
        <v>184</v>
      </c>
      <c r="H90">
        <v>2013</v>
      </c>
      <c r="I90" t="s">
        <v>13</v>
      </c>
      <c r="J90" t="s">
        <v>31</v>
      </c>
    </row>
    <row r="91" spans="1:10" ht="45">
      <c r="A91" t="str">
        <f t="shared" si="2"/>
        <v>2014-11-11</v>
      </c>
      <c r="B91" t="str">
        <f>"1200"</f>
        <v>1200</v>
      </c>
      <c r="C91" t="s">
        <v>126</v>
      </c>
      <c r="D91" t="s">
        <v>138</v>
      </c>
      <c r="E91" t="s">
        <v>16</v>
      </c>
      <c r="G91" s="2" t="s">
        <v>127</v>
      </c>
      <c r="H91">
        <v>2012</v>
      </c>
      <c r="I91" t="s">
        <v>57</v>
      </c>
      <c r="J91" t="s">
        <v>31</v>
      </c>
    </row>
    <row r="92" spans="1:10" ht="45">
      <c r="A92" t="str">
        <f t="shared" si="2"/>
        <v>2014-11-11</v>
      </c>
      <c r="B92" t="str">
        <f>"1230"</f>
        <v>1230</v>
      </c>
      <c r="C92" t="s">
        <v>185</v>
      </c>
      <c r="D92" t="s">
        <v>185</v>
      </c>
      <c r="E92" t="s">
        <v>20</v>
      </c>
      <c r="F92" t="s">
        <v>117</v>
      </c>
      <c r="G92" s="2" t="s">
        <v>186</v>
      </c>
      <c r="H92">
        <v>1981</v>
      </c>
      <c r="I92" t="s">
        <v>13</v>
      </c>
      <c r="J92" t="s">
        <v>40</v>
      </c>
    </row>
    <row r="93" spans="1:10" ht="45">
      <c r="A93" t="str">
        <f t="shared" si="2"/>
        <v>2014-11-11</v>
      </c>
      <c r="B93" t="str">
        <f>"1330"</f>
        <v>1330</v>
      </c>
      <c r="C93" t="s">
        <v>121</v>
      </c>
      <c r="E93" t="s">
        <v>20</v>
      </c>
      <c r="F93" t="s">
        <v>117</v>
      </c>
      <c r="G93" s="2" t="s">
        <v>122</v>
      </c>
      <c r="H93">
        <v>2011</v>
      </c>
      <c r="I93" t="s">
        <v>13</v>
      </c>
      <c r="J93" t="s">
        <v>37</v>
      </c>
    </row>
    <row r="94" spans="1:10" ht="45">
      <c r="A94" t="str">
        <f t="shared" si="2"/>
        <v>2014-11-11</v>
      </c>
      <c r="B94" t="str">
        <f>"1430"</f>
        <v>1430</v>
      </c>
      <c r="C94" t="s">
        <v>100</v>
      </c>
      <c r="E94" t="s">
        <v>16</v>
      </c>
      <c r="G94" s="2" t="s">
        <v>101</v>
      </c>
      <c r="H94">
        <v>0</v>
      </c>
      <c r="I94" t="s">
        <v>13</v>
      </c>
      <c r="J94" t="s">
        <v>54</v>
      </c>
    </row>
    <row r="95" spans="1:10" ht="45">
      <c r="A95" t="str">
        <f t="shared" si="2"/>
        <v>2014-11-11</v>
      </c>
      <c r="B95" t="str">
        <f>"1500"</f>
        <v>1500</v>
      </c>
      <c r="C95" t="s">
        <v>91</v>
      </c>
      <c r="D95" t="s">
        <v>173</v>
      </c>
      <c r="E95" t="s">
        <v>16</v>
      </c>
      <c r="G95" s="2" t="s">
        <v>92</v>
      </c>
      <c r="H95">
        <v>2005</v>
      </c>
      <c r="I95" t="s">
        <v>79</v>
      </c>
      <c r="J95" t="s">
        <v>54</v>
      </c>
    </row>
    <row r="96" spans="1:10" ht="30">
      <c r="A96" t="str">
        <f t="shared" si="2"/>
        <v>2014-11-11</v>
      </c>
      <c r="B96" t="str">
        <f>"1530"</f>
        <v>1530</v>
      </c>
      <c r="C96" t="s">
        <v>96</v>
      </c>
      <c r="D96" t="s">
        <v>175</v>
      </c>
      <c r="E96" t="s">
        <v>16</v>
      </c>
      <c r="G96" s="2" t="s">
        <v>174</v>
      </c>
      <c r="H96">
        <v>2012</v>
      </c>
      <c r="I96" t="s">
        <v>13</v>
      </c>
      <c r="J96" t="s">
        <v>107</v>
      </c>
    </row>
    <row r="97" spans="1:10" ht="45">
      <c r="A97" t="str">
        <f t="shared" si="2"/>
        <v>2014-11-11</v>
      </c>
      <c r="B97" t="str">
        <f>"1600"</f>
        <v>1600</v>
      </c>
      <c r="C97" t="s">
        <v>100</v>
      </c>
      <c r="E97" t="s">
        <v>16</v>
      </c>
      <c r="G97" s="2" t="s">
        <v>101</v>
      </c>
      <c r="H97">
        <v>0</v>
      </c>
      <c r="I97" t="s">
        <v>13</v>
      </c>
      <c r="J97" t="s">
        <v>124</v>
      </c>
    </row>
    <row r="98" spans="1:10" ht="45">
      <c r="A98" t="str">
        <f t="shared" si="2"/>
        <v>2014-11-11</v>
      </c>
      <c r="B98" t="str">
        <f>"1630"</f>
        <v>1630</v>
      </c>
      <c r="C98" t="s">
        <v>94</v>
      </c>
      <c r="E98" t="s">
        <v>16</v>
      </c>
      <c r="G98" s="2" t="s">
        <v>95</v>
      </c>
      <c r="H98">
        <v>0</v>
      </c>
      <c r="I98" t="s">
        <v>79</v>
      </c>
      <c r="J98" t="s">
        <v>54</v>
      </c>
    </row>
    <row r="99" spans="1:10" ht="45">
      <c r="A99" t="str">
        <f t="shared" si="2"/>
        <v>2014-11-11</v>
      </c>
      <c r="B99" t="str">
        <f>"1700"</f>
        <v>1700</v>
      </c>
      <c r="C99" t="s">
        <v>102</v>
      </c>
      <c r="E99" t="s">
        <v>16</v>
      </c>
      <c r="G99" s="2" t="s">
        <v>103</v>
      </c>
      <c r="H99">
        <v>2011</v>
      </c>
      <c r="I99" t="s">
        <v>13</v>
      </c>
      <c r="J99" t="s">
        <v>99</v>
      </c>
    </row>
    <row r="100" spans="1:10" ht="45">
      <c r="A100" t="str">
        <f t="shared" si="2"/>
        <v>2014-11-11</v>
      </c>
      <c r="B100" t="str">
        <f>"1730"</f>
        <v>1730</v>
      </c>
      <c r="C100" t="s">
        <v>125</v>
      </c>
      <c r="G100" s="2" t="s">
        <v>30</v>
      </c>
      <c r="H100">
        <v>2014</v>
      </c>
      <c r="I100" t="s">
        <v>13</v>
      </c>
      <c r="J100" t="s">
        <v>58</v>
      </c>
    </row>
    <row r="101" spans="1:10" ht="45">
      <c r="A101" t="str">
        <f t="shared" si="2"/>
        <v>2014-11-11</v>
      </c>
      <c r="B101" t="str">
        <f>"1800"</f>
        <v>1800</v>
      </c>
      <c r="C101" t="s">
        <v>126</v>
      </c>
      <c r="D101" t="s">
        <v>187</v>
      </c>
      <c r="E101" t="s">
        <v>20</v>
      </c>
      <c r="G101" s="2" t="s">
        <v>127</v>
      </c>
      <c r="H101">
        <v>2012</v>
      </c>
      <c r="I101" t="s">
        <v>57</v>
      </c>
      <c r="J101" t="s">
        <v>107</v>
      </c>
    </row>
    <row r="102" spans="1:10" ht="30">
      <c r="A102" t="str">
        <f t="shared" si="2"/>
        <v>2014-11-11</v>
      </c>
      <c r="B102" t="str">
        <f>"1830"</f>
        <v>1830</v>
      </c>
      <c r="C102" t="s">
        <v>188</v>
      </c>
      <c r="D102" t="s">
        <v>190</v>
      </c>
      <c r="G102" s="2" t="s">
        <v>189</v>
      </c>
      <c r="H102">
        <v>0</v>
      </c>
      <c r="I102" t="s">
        <v>12</v>
      </c>
      <c r="J102" t="s">
        <v>47</v>
      </c>
    </row>
    <row r="103" spans="1:10" ht="45">
      <c r="A103" t="str">
        <f t="shared" si="2"/>
        <v>2014-11-11</v>
      </c>
      <c r="B103" t="str">
        <f>"1845"</f>
        <v>1845</v>
      </c>
      <c r="C103" t="s">
        <v>132</v>
      </c>
      <c r="D103" t="s">
        <v>192</v>
      </c>
      <c r="G103" s="2" t="s">
        <v>191</v>
      </c>
      <c r="H103">
        <v>0</v>
      </c>
      <c r="I103" t="s">
        <v>13</v>
      </c>
      <c r="J103" t="s">
        <v>135</v>
      </c>
    </row>
    <row r="104" spans="1:10" ht="45">
      <c r="A104" t="str">
        <f t="shared" si="2"/>
        <v>2014-11-11</v>
      </c>
      <c r="B104" t="str">
        <f>"1852"</f>
        <v>1852</v>
      </c>
      <c r="C104" t="s">
        <v>193</v>
      </c>
      <c r="D104" t="s">
        <v>195</v>
      </c>
      <c r="G104" s="2" t="s">
        <v>194</v>
      </c>
      <c r="H104">
        <v>0</v>
      </c>
      <c r="I104" t="s">
        <v>13</v>
      </c>
      <c r="J104" t="s">
        <v>135</v>
      </c>
    </row>
    <row r="105" spans="1:10" ht="45">
      <c r="A105" t="str">
        <f t="shared" si="2"/>
        <v>2014-11-11</v>
      </c>
      <c r="B105" t="str">
        <f>"1900"</f>
        <v>1900</v>
      </c>
      <c r="C105" t="s">
        <v>125</v>
      </c>
      <c r="G105" s="2" t="s">
        <v>30</v>
      </c>
      <c r="H105">
        <v>2014</v>
      </c>
      <c r="I105" t="s">
        <v>13</v>
      </c>
      <c r="J105" t="s">
        <v>14</v>
      </c>
    </row>
    <row r="106" spans="1:10" ht="45">
      <c r="A106" t="str">
        <f t="shared" si="2"/>
        <v>2014-11-11</v>
      </c>
      <c r="B106" t="str">
        <f>"1930"</f>
        <v>1930</v>
      </c>
      <c r="C106" t="s">
        <v>196</v>
      </c>
      <c r="E106" t="s">
        <v>20</v>
      </c>
      <c r="F106" t="s">
        <v>117</v>
      </c>
      <c r="G106" s="2" t="s">
        <v>197</v>
      </c>
      <c r="H106">
        <v>2010</v>
      </c>
      <c r="I106" t="s">
        <v>79</v>
      </c>
      <c r="J106" t="s">
        <v>149</v>
      </c>
    </row>
    <row r="107" spans="1:10" ht="45">
      <c r="A107" t="str">
        <f t="shared" si="2"/>
        <v>2014-11-11</v>
      </c>
      <c r="B107" t="str">
        <f>"2000"</f>
        <v>2000</v>
      </c>
      <c r="C107" t="s">
        <v>32</v>
      </c>
      <c r="E107" t="s">
        <v>29</v>
      </c>
      <c r="G107" s="2" t="s">
        <v>33</v>
      </c>
      <c r="H107">
        <v>2014</v>
      </c>
      <c r="I107" t="s">
        <v>13</v>
      </c>
      <c r="J107" t="s">
        <v>31</v>
      </c>
    </row>
    <row r="108" spans="1:10" ht="45">
      <c r="A108" t="str">
        <f t="shared" si="2"/>
        <v>2014-11-11</v>
      </c>
      <c r="B108" t="str">
        <f>"2030"</f>
        <v>2030</v>
      </c>
      <c r="C108" t="s">
        <v>198</v>
      </c>
      <c r="E108" t="s">
        <v>20</v>
      </c>
      <c r="G108" s="2" t="s">
        <v>199</v>
      </c>
      <c r="H108">
        <v>0</v>
      </c>
      <c r="I108" t="s">
        <v>13</v>
      </c>
      <c r="J108" t="s">
        <v>149</v>
      </c>
    </row>
    <row r="109" spans="1:10" ht="30">
      <c r="A109" t="str">
        <f t="shared" si="2"/>
        <v>2014-11-11</v>
      </c>
      <c r="B109" t="str">
        <f>"2100"</f>
        <v>2100</v>
      </c>
      <c r="C109" t="s">
        <v>200</v>
      </c>
      <c r="D109" t="s">
        <v>202</v>
      </c>
      <c r="E109" t="s">
        <v>146</v>
      </c>
      <c r="F109" t="s">
        <v>117</v>
      </c>
      <c r="G109" s="2" t="s">
        <v>201</v>
      </c>
      <c r="H109">
        <v>0</v>
      </c>
      <c r="I109" t="s">
        <v>13</v>
      </c>
      <c r="J109" t="s">
        <v>99</v>
      </c>
    </row>
    <row r="110" spans="1:10" ht="45">
      <c r="A110" t="str">
        <f t="shared" si="2"/>
        <v>2014-11-11</v>
      </c>
      <c r="B110" t="str">
        <f>"2130"</f>
        <v>2130</v>
      </c>
      <c r="C110" t="s">
        <v>203</v>
      </c>
      <c r="D110" t="s">
        <v>205</v>
      </c>
      <c r="E110" t="s">
        <v>81</v>
      </c>
      <c r="F110" t="s">
        <v>117</v>
      </c>
      <c r="G110" s="2" t="s">
        <v>204</v>
      </c>
      <c r="H110">
        <v>2008</v>
      </c>
      <c r="I110" t="s">
        <v>206</v>
      </c>
      <c r="J110" t="s">
        <v>207</v>
      </c>
    </row>
    <row r="111" spans="1:7" ht="15">
      <c r="A111" t="str">
        <f t="shared" si="2"/>
        <v>2014-11-11</v>
      </c>
      <c r="B111" s="1">
        <v>2200</v>
      </c>
      <c r="C111" t="s">
        <v>346</v>
      </c>
      <c r="G111" s="2" t="s">
        <v>346</v>
      </c>
    </row>
    <row r="112" spans="1:10" ht="45">
      <c r="A112" t="str">
        <f t="shared" si="2"/>
        <v>2014-11-11</v>
      </c>
      <c r="B112" t="str">
        <f>"2330"</f>
        <v>2330</v>
      </c>
      <c r="C112" t="s">
        <v>125</v>
      </c>
      <c r="G112" s="2" t="s">
        <v>30</v>
      </c>
      <c r="H112">
        <v>2014</v>
      </c>
      <c r="I112" t="s">
        <v>13</v>
      </c>
      <c r="J112" t="s">
        <v>14</v>
      </c>
    </row>
    <row r="113" spans="1:10" ht="30">
      <c r="A113" t="str">
        <f aca="true" t="shared" si="3" ref="A113:A158">"2014-11-12"</f>
        <v>2014-11-12</v>
      </c>
      <c r="B113" t="str">
        <f>"0000"</f>
        <v>0000</v>
      </c>
      <c r="C113" t="s">
        <v>188</v>
      </c>
      <c r="D113" t="s">
        <v>190</v>
      </c>
      <c r="G113" s="2" t="s">
        <v>189</v>
      </c>
      <c r="H113">
        <v>0</v>
      </c>
      <c r="I113" t="s">
        <v>12</v>
      </c>
      <c r="J113" t="s">
        <v>47</v>
      </c>
    </row>
    <row r="114" spans="1:10" ht="45">
      <c r="A114" t="str">
        <f t="shared" si="3"/>
        <v>2014-11-12</v>
      </c>
      <c r="B114" t="str">
        <f>"0015"</f>
        <v>0015</v>
      </c>
      <c r="C114" t="s">
        <v>132</v>
      </c>
      <c r="D114" t="s">
        <v>192</v>
      </c>
      <c r="G114" s="2" t="s">
        <v>191</v>
      </c>
      <c r="H114">
        <v>0</v>
      </c>
      <c r="I114" t="s">
        <v>13</v>
      </c>
      <c r="J114" t="s">
        <v>135</v>
      </c>
    </row>
    <row r="115" spans="1:10" ht="45">
      <c r="A115" t="str">
        <f t="shared" si="3"/>
        <v>2014-11-12</v>
      </c>
      <c r="B115" t="str">
        <f>"0022"</f>
        <v>0022</v>
      </c>
      <c r="C115" t="s">
        <v>193</v>
      </c>
      <c r="D115" t="s">
        <v>195</v>
      </c>
      <c r="G115" s="2" t="s">
        <v>194</v>
      </c>
      <c r="H115">
        <v>0</v>
      </c>
      <c r="I115" t="s">
        <v>13</v>
      </c>
      <c r="J115" t="s">
        <v>135</v>
      </c>
    </row>
    <row r="116" spans="1:10" ht="45">
      <c r="A116" t="str">
        <f t="shared" si="3"/>
        <v>2014-11-12</v>
      </c>
      <c r="B116" t="str">
        <f>"0030"</f>
        <v>0030</v>
      </c>
      <c r="C116" t="s">
        <v>15</v>
      </c>
      <c r="D116" t="s">
        <v>209</v>
      </c>
      <c r="E116" t="s">
        <v>16</v>
      </c>
      <c r="G116" s="2" t="s">
        <v>208</v>
      </c>
      <c r="H116">
        <v>2009</v>
      </c>
      <c r="I116" t="s">
        <v>13</v>
      </c>
      <c r="J116" t="s">
        <v>107</v>
      </c>
    </row>
    <row r="117" spans="1:10" ht="45">
      <c r="A117" t="str">
        <f t="shared" si="3"/>
        <v>2014-11-12</v>
      </c>
      <c r="B117" t="str">
        <f>"0100"</f>
        <v>0100</v>
      </c>
      <c r="C117" t="s">
        <v>210</v>
      </c>
      <c r="E117" t="s">
        <v>20</v>
      </c>
      <c r="F117" t="s">
        <v>117</v>
      </c>
      <c r="G117" s="2" t="s">
        <v>211</v>
      </c>
      <c r="H117">
        <v>2012</v>
      </c>
      <c r="I117" t="s">
        <v>13</v>
      </c>
      <c r="J117" t="s">
        <v>37</v>
      </c>
    </row>
    <row r="118" spans="1:10" ht="45">
      <c r="A118" t="str">
        <f t="shared" si="3"/>
        <v>2014-11-12</v>
      </c>
      <c r="B118" t="str">
        <f>"0200"</f>
        <v>0200</v>
      </c>
      <c r="C118" t="s">
        <v>212</v>
      </c>
      <c r="E118" t="s">
        <v>16</v>
      </c>
      <c r="G118" s="2" t="s">
        <v>213</v>
      </c>
      <c r="H118">
        <v>0</v>
      </c>
      <c r="I118" t="s">
        <v>12</v>
      </c>
      <c r="J118" t="s">
        <v>23</v>
      </c>
    </row>
    <row r="119" spans="1:10" ht="45">
      <c r="A119" t="str">
        <f t="shared" si="3"/>
        <v>2014-11-12</v>
      </c>
      <c r="B119" t="str">
        <f>"0300"</f>
        <v>0300</v>
      </c>
      <c r="C119" t="s">
        <v>161</v>
      </c>
      <c r="E119" t="s">
        <v>29</v>
      </c>
      <c r="G119" s="2" t="s">
        <v>214</v>
      </c>
      <c r="H119">
        <v>2009</v>
      </c>
      <c r="I119" t="s">
        <v>13</v>
      </c>
      <c r="J119" t="s">
        <v>123</v>
      </c>
    </row>
    <row r="120" spans="1:10" ht="30">
      <c r="A120" t="str">
        <f t="shared" si="3"/>
        <v>2014-11-12</v>
      </c>
      <c r="B120" t="str">
        <f>"0400"</f>
        <v>0400</v>
      </c>
      <c r="C120" t="s">
        <v>215</v>
      </c>
      <c r="E120" t="s">
        <v>16</v>
      </c>
      <c r="G120" s="2" t="s">
        <v>216</v>
      </c>
      <c r="H120">
        <v>2011</v>
      </c>
      <c r="I120" t="s">
        <v>13</v>
      </c>
      <c r="J120" t="s">
        <v>217</v>
      </c>
    </row>
    <row r="121" spans="1:10" ht="45">
      <c r="A121" t="str">
        <f t="shared" si="3"/>
        <v>2014-11-12</v>
      </c>
      <c r="B121" t="str">
        <f>"0500"</f>
        <v>0500</v>
      </c>
      <c r="C121" t="s">
        <v>15</v>
      </c>
      <c r="D121" t="s">
        <v>219</v>
      </c>
      <c r="E121" t="s">
        <v>16</v>
      </c>
      <c r="G121" s="2" t="s">
        <v>218</v>
      </c>
      <c r="H121">
        <v>2009</v>
      </c>
      <c r="I121" t="s">
        <v>13</v>
      </c>
      <c r="J121" t="s">
        <v>220</v>
      </c>
    </row>
    <row r="122" spans="1:10" ht="45">
      <c r="A122" t="str">
        <f t="shared" si="3"/>
        <v>2014-11-12</v>
      </c>
      <c r="B122" t="str">
        <f>"0600"</f>
        <v>0600</v>
      </c>
      <c r="C122" t="s">
        <v>91</v>
      </c>
      <c r="D122" t="s">
        <v>221</v>
      </c>
      <c r="E122" t="s">
        <v>16</v>
      </c>
      <c r="G122" s="2" t="s">
        <v>92</v>
      </c>
      <c r="H122">
        <v>2005</v>
      </c>
      <c r="I122" t="s">
        <v>79</v>
      </c>
      <c r="J122" t="s">
        <v>54</v>
      </c>
    </row>
    <row r="123" spans="1:10" ht="45">
      <c r="A123" t="str">
        <f t="shared" si="3"/>
        <v>2014-11-12</v>
      </c>
      <c r="B123" t="str">
        <f>"0630"</f>
        <v>0630</v>
      </c>
      <c r="C123" t="s">
        <v>94</v>
      </c>
      <c r="E123" t="s">
        <v>16</v>
      </c>
      <c r="G123" s="2" t="s">
        <v>95</v>
      </c>
      <c r="H123">
        <v>0</v>
      </c>
      <c r="I123" t="s">
        <v>79</v>
      </c>
      <c r="J123" t="s">
        <v>54</v>
      </c>
    </row>
    <row r="124" spans="1:10" ht="45">
      <c r="A124" t="str">
        <f t="shared" si="3"/>
        <v>2014-11-12</v>
      </c>
      <c r="B124" t="str">
        <f>"0700"</f>
        <v>0700</v>
      </c>
      <c r="C124" t="s">
        <v>96</v>
      </c>
      <c r="D124" t="s">
        <v>223</v>
      </c>
      <c r="E124" t="s">
        <v>16</v>
      </c>
      <c r="G124" s="2" t="s">
        <v>222</v>
      </c>
      <c r="H124">
        <v>2012</v>
      </c>
      <c r="I124" t="s">
        <v>13</v>
      </c>
      <c r="J124" t="s">
        <v>54</v>
      </c>
    </row>
    <row r="125" spans="1:10" ht="45">
      <c r="A125" t="str">
        <f t="shared" si="3"/>
        <v>2014-11-12</v>
      </c>
      <c r="B125" t="str">
        <f>"0730"</f>
        <v>0730</v>
      </c>
      <c r="C125" t="s">
        <v>100</v>
      </c>
      <c r="E125" t="s">
        <v>16</v>
      </c>
      <c r="G125" s="2" t="s">
        <v>101</v>
      </c>
      <c r="H125">
        <v>0</v>
      </c>
      <c r="I125" t="s">
        <v>13</v>
      </c>
      <c r="J125" t="s">
        <v>54</v>
      </c>
    </row>
    <row r="126" spans="1:10" ht="45">
      <c r="A126" t="str">
        <f t="shared" si="3"/>
        <v>2014-11-12</v>
      </c>
      <c r="B126" t="str">
        <f>"0800"</f>
        <v>0800</v>
      </c>
      <c r="C126" t="s">
        <v>102</v>
      </c>
      <c r="E126" t="s">
        <v>16</v>
      </c>
      <c r="G126" s="2" t="s">
        <v>103</v>
      </c>
      <c r="H126">
        <v>2011</v>
      </c>
      <c r="I126" t="s">
        <v>13</v>
      </c>
      <c r="J126" t="s">
        <v>99</v>
      </c>
    </row>
    <row r="127" spans="1:10" ht="30">
      <c r="A127" t="str">
        <f t="shared" si="3"/>
        <v>2014-11-12</v>
      </c>
      <c r="B127" t="str">
        <f>"0830"</f>
        <v>0830</v>
      </c>
      <c r="C127" t="s">
        <v>104</v>
      </c>
      <c r="D127" t="s">
        <v>225</v>
      </c>
      <c r="E127" t="s">
        <v>16</v>
      </c>
      <c r="G127" s="2" t="s">
        <v>224</v>
      </c>
      <c r="H127">
        <v>2009</v>
      </c>
      <c r="I127" t="s">
        <v>13</v>
      </c>
      <c r="J127" t="s">
        <v>107</v>
      </c>
    </row>
    <row r="128" spans="1:10" ht="45">
      <c r="A128" t="str">
        <f t="shared" si="3"/>
        <v>2014-11-12</v>
      </c>
      <c r="B128" t="str">
        <f>"0900"</f>
        <v>0900</v>
      </c>
      <c r="C128" t="s">
        <v>108</v>
      </c>
      <c r="E128" t="s">
        <v>16</v>
      </c>
      <c r="G128" s="2" t="s">
        <v>101</v>
      </c>
      <c r="H128">
        <v>0</v>
      </c>
      <c r="I128" t="s">
        <v>13</v>
      </c>
      <c r="J128" t="s">
        <v>110</v>
      </c>
    </row>
    <row r="129" spans="1:10" ht="30">
      <c r="A129" t="str">
        <f t="shared" si="3"/>
        <v>2014-11-12</v>
      </c>
      <c r="B129" t="str">
        <f>"0930"</f>
        <v>0930</v>
      </c>
      <c r="C129" t="s">
        <v>111</v>
      </c>
      <c r="D129" t="s">
        <v>226</v>
      </c>
      <c r="E129" t="s">
        <v>16</v>
      </c>
      <c r="G129" s="2" t="s">
        <v>112</v>
      </c>
      <c r="H129">
        <v>2002</v>
      </c>
      <c r="I129" t="s">
        <v>79</v>
      </c>
      <c r="J129" t="s">
        <v>50</v>
      </c>
    </row>
    <row r="130" spans="1:10" ht="30">
      <c r="A130" t="str">
        <f t="shared" si="3"/>
        <v>2014-11-12</v>
      </c>
      <c r="B130" t="str">
        <f>"0945"</f>
        <v>0945</v>
      </c>
      <c r="C130" t="s">
        <v>111</v>
      </c>
      <c r="E130" t="s">
        <v>16</v>
      </c>
      <c r="G130" s="2" t="s">
        <v>112</v>
      </c>
      <c r="H130">
        <v>2002</v>
      </c>
      <c r="I130" t="s">
        <v>79</v>
      </c>
      <c r="J130" t="s">
        <v>115</v>
      </c>
    </row>
    <row r="131" spans="1:10" ht="45">
      <c r="A131" t="str">
        <f t="shared" si="3"/>
        <v>2014-11-12</v>
      </c>
      <c r="B131" t="str">
        <f>"1000"</f>
        <v>1000</v>
      </c>
      <c r="C131" t="s">
        <v>126</v>
      </c>
      <c r="D131" t="s">
        <v>187</v>
      </c>
      <c r="E131" t="s">
        <v>20</v>
      </c>
      <c r="G131" s="2" t="s">
        <v>127</v>
      </c>
      <c r="H131">
        <v>2012</v>
      </c>
      <c r="I131" t="s">
        <v>57</v>
      </c>
      <c r="J131" t="s">
        <v>107</v>
      </c>
    </row>
    <row r="132" spans="1:10" ht="30">
      <c r="A132" t="str">
        <f t="shared" si="3"/>
        <v>2014-11-12</v>
      </c>
      <c r="B132" t="str">
        <f>"1030"</f>
        <v>1030</v>
      </c>
      <c r="C132" t="s">
        <v>188</v>
      </c>
      <c r="D132" t="s">
        <v>190</v>
      </c>
      <c r="G132" s="2" t="s">
        <v>189</v>
      </c>
      <c r="H132">
        <v>0</v>
      </c>
      <c r="I132" t="s">
        <v>12</v>
      </c>
      <c r="J132" t="s">
        <v>47</v>
      </c>
    </row>
    <row r="133" spans="1:10" ht="45">
      <c r="A133" t="str">
        <f t="shared" si="3"/>
        <v>2014-11-12</v>
      </c>
      <c r="B133" t="str">
        <f>"1045"</f>
        <v>1045</v>
      </c>
      <c r="C133" t="s">
        <v>132</v>
      </c>
      <c r="D133" t="s">
        <v>192</v>
      </c>
      <c r="G133" s="2" t="s">
        <v>191</v>
      </c>
      <c r="H133">
        <v>0</v>
      </c>
      <c r="I133" t="s">
        <v>13</v>
      </c>
      <c r="J133" t="s">
        <v>135</v>
      </c>
    </row>
    <row r="134" spans="1:10" ht="45">
      <c r="A134" t="str">
        <f t="shared" si="3"/>
        <v>2014-11-12</v>
      </c>
      <c r="B134" t="str">
        <f>"1052"</f>
        <v>1052</v>
      </c>
      <c r="C134" t="s">
        <v>193</v>
      </c>
      <c r="D134" t="s">
        <v>195</v>
      </c>
      <c r="G134" s="2" t="s">
        <v>194</v>
      </c>
      <c r="H134">
        <v>0</v>
      </c>
      <c r="I134" t="s">
        <v>13</v>
      </c>
      <c r="J134" t="s">
        <v>135</v>
      </c>
    </row>
    <row r="135" spans="1:10" ht="45">
      <c r="A135" t="str">
        <f t="shared" si="3"/>
        <v>2014-11-12</v>
      </c>
      <c r="B135" t="str">
        <f>"1100"</f>
        <v>1100</v>
      </c>
      <c r="C135" t="s">
        <v>32</v>
      </c>
      <c r="E135" t="s">
        <v>29</v>
      </c>
      <c r="G135" s="2" t="s">
        <v>33</v>
      </c>
      <c r="H135">
        <v>2014</v>
      </c>
      <c r="I135" t="s">
        <v>13</v>
      </c>
      <c r="J135" t="s">
        <v>31</v>
      </c>
    </row>
    <row r="136" spans="1:10" ht="45">
      <c r="A136" t="str">
        <f>"2014-11-12"</f>
        <v>2014-11-12</v>
      </c>
      <c r="B136" t="str">
        <f>"1130"</f>
        <v>1130</v>
      </c>
      <c r="C136" t="s">
        <v>196</v>
      </c>
      <c r="E136" t="s">
        <v>20</v>
      </c>
      <c r="F136" t="s">
        <v>117</v>
      </c>
      <c r="G136" s="2" t="s">
        <v>197</v>
      </c>
      <c r="H136">
        <v>2010</v>
      </c>
      <c r="I136" t="s">
        <v>79</v>
      </c>
      <c r="J136" t="s">
        <v>149</v>
      </c>
    </row>
    <row r="137" spans="1:7" ht="15">
      <c r="A137" t="str">
        <f>"2014-11-12"</f>
        <v>2014-11-12</v>
      </c>
      <c r="B137" t="str">
        <f>"1130"</f>
        <v>1130</v>
      </c>
      <c r="C137" t="s">
        <v>346</v>
      </c>
      <c r="G137" s="2" t="s">
        <v>346</v>
      </c>
    </row>
    <row r="138" spans="1:10" ht="45">
      <c r="A138" t="str">
        <f t="shared" si="3"/>
        <v>2014-11-12</v>
      </c>
      <c r="B138" t="str">
        <f>"1330"</f>
        <v>1330</v>
      </c>
      <c r="C138" t="s">
        <v>121</v>
      </c>
      <c r="E138" t="s">
        <v>20</v>
      </c>
      <c r="F138" t="s">
        <v>117</v>
      </c>
      <c r="G138" s="2" t="s">
        <v>122</v>
      </c>
      <c r="H138">
        <v>2011</v>
      </c>
      <c r="I138" t="s">
        <v>13</v>
      </c>
      <c r="J138" t="s">
        <v>227</v>
      </c>
    </row>
    <row r="139" spans="1:10" ht="45">
      <c r="A139" t="str">
        <f t="shared" si="3"/>
        <v>2014-11-12</v>
      </c>
      <c r="B139" t="str">
        <f>"1430"</f>
        <v>1430</v>
      </c>
      <c r="C139" t="s">
        <v>100</v>
      </c>
      <c r="E139" t="s">
        <v>16</v>
      </c>
      <c r="G139" s="2" t="s">
        <v>101</v>
      </c>
      <c r="H139">
        <v>0</v>
      </c>
      <c r="I139" t="s">
        <v>13</v>
      </c>
      <c r="J139" t="s">
        <v>54</v>
      </c>
    </row>
    <row r="140" spans="1:10" ht="45">
      <c r="A140" t="str">
        <f t="shared" si="3"/>
        <v>2014-11-12</v>
      </c>
      <c r="B140" t="str">
        <f>"1500"</f>
        <v>1500</v>
      </c>
      <c r="C140" t="s">
        <v>91</v>
      </c>
      <c r="D140" t="s">
        <v>221</v>
      </c>
      <c r="E140" t="s">
        <v>16</v>
      </c>
      <c r="G140" s="2" t="s">
        <v>92</v>
      </c>
      <c r="H140">
        <v>2005</v>
      </c>
      <c r="I140" t="s">
        <v>79</v>
      </c>
      <c r="J140" t="s">
        <v>54</v>
      </c>
    </row>
    <row r="141" spans="1:10" ht="45">
      <c r="A141" t="str">
        <f t="shared" si="3"/>
        <v>2014-11-12</v>
      </c>
      <c r="B141" t="str">
        <f>"1530"</f>
        <v>1530</v>
      </c>
      <c r="C141" t="s">
        <v>96</v>
      </c>
      <c r="D141" t="s">
        <v>223</v>
      </c>
      <c r="E141" t="s">
        <v>16</v>
      </c>
      <c r="G141" s="2" t="s">
        <v>222</v>
      </c>
      <c r="H141">
        <v>2012</v>
      </c>
      <c r="I141" t="s">
        <v>13</v>
      </c>
      <c r="J141" t="s">
        <v>54</v>
      </c>
    </row>
    <row r="142" spans="1:10" ht="45">
      <c r="A142" t="str">
        <f t="shared" si="3"/>
        <v>2014-11-12</v>
      </c>
      <c r="B142" t="str">
        <f>"1600"</f>
        <v>1600</v>
      </c>
      <c r="C142" t="s">
        <v>100</v>
      </c>
      <c r="E142" t="s">
        <v>16</v>
      </c>
      <c r="G142" s="2" t="s">
        <v>101</v>
      </c>
      <c r="H142">
        <v>0</v>
      </c>
      <c r="I142" t="s">
        <v>13</v>
      </c>
      <c r="J142" t="s">
        <v>54</v>
      </c>
    </row>
    <row r="143" spans="1:10" ht="45">
      <c r="A143" t="str">
        <f t="shared" si="3"/>
        <v>2014-11-12</v>
      </c>
      <c r="B143" t="str">
        <f>"1630"</f>
        <v>1630</v>
      </c>
      <c r="C143" t="s">
        <v>94</v>
      </c>
      <c r="E143" t="s">
        <v>16</v>
      </c>
      <c r="G143" s="2" t="s">
        <v>95</v>
      </c>
      <c r="H143">
        <v>0</v>
      </c>
      <c r="I143" t="s">
        <v>79</v>
      </c>
      <c r="J143" t="s">
        <v>54</v>
      </c>
    </row>
    <row r="144" spans="1:10" ht="45">
      <c r="A144" t="str">
        <f t="shared" si="3"/>
        <v>2014-11-12</v>
      </c>
      <c r="B144" t="str">
        <f>"1700"</f>
        <v>1700</v>
      </c>
      <c r="C144" t="s">
        <v>102</v>
      </c>
      <c r="E144" t="s">
        <v>16</v>
      </c>
      <c r="G144" s="2" t="s">
        <v>103</v>
      </c>
      <c r="H144">
        <v>2011</v>
      </c>
      <c r="I144" t="s">
        <v>13</v>
      </c>
      <c r="J144" t="s">
        <v>99</v>
      </c>
    </row>
    <row r="145" spans="1:10" ht="45">
      <c r="A145" t="str">
        <f t="shared" si="3"/>
        <v>2014-11-12</v>
      </c>
      <c r="B145" t="str">
        <f>"1730"</f>
        <v>1730</v>
      </c>
      <c r="C145" t="s">
        <v>125</v>
      </c>
      <c r="G145" s="2" t="s">
        <v>30</v>
      </c>
      <c r="H145">
        <v>2014</v>
      </c>
      <c r="I145" t="s">
        <v>13</v>
      </c>
      <c r="J145" t="s">
        <v>58</v>
      </c>
    </row>
    <row r="146" spans="1:10" ht="45">
      <c r="A146" t="str">
        <f t="shared" si="3"/>
        <v>2014-11-12</v>
      </c>
      <c r="B146" t="str">
        <f>"1800"</f>
        <v>1800</v>
      </c>
      <c r="C146" t="s">
        <v>126</v>
      </c>
      <c r="D146" t="s">
        <v>228</v>
      </c>
      <c r="E146" t="s">
        <v>16</v>
      </c>
      <c r="G146" s="2" t="s">
        <v>127</v>
      </c>
      <c r="H146">
        <v>2012</v>
      </c>
      <c r="I146" t="s">
        <v>57</v>
      </c>
      <c r="J146" t="s">
        <v>31</v>
      </c>
    </row>
    <row r="147" spans="1:10" ht="45">
      <c r="A147" t="str">
        <f t="shared" si="3"/>
        <v>2014-11-12</v>
      </c>
      <c r="B147" t="str">
        <f>"1830"</f>
        <v>1830</v>
      </c>
      <c r="C147" t="s">
        <v>229</v>
      </c>
      <c r="D147" t="s">
        <v>231</v>
      </c>
      <c r="G147" s="2" t="s">
        <v>230</v>
      </c>
      <c r="H147">
        <v>0</v>
      </c>
      <c r="I147" t="s">
        <v>12</v>
      </c>
      <c r="J147" t="s">
        <v>47</v>
      </c>
    </row>
    <row r="148" spans="1:10" ht="45">
      <c r="A148" t="str">
        <f t="shared" si="3"/>
        <v>2014-11-12</v>
      </c>
      <c r="B148" t="str">
        <f>"1845"</f>
        <v>1845</v>
      </c>
      <c r="C148" t="s">
        <v>132</v>
      </c>
      <c r="D148" t="s">
        <v>233</v>
      </c>
      <c r="G148" s="2" t="s">
        <v>232</v>
      </c>
      <c r="H148">
        <v>0</v>
      </c>
      <c r="I148" t="s">
        <v>13</v>
      </c>
      <c r="J148" t="s">
        <v>135</v>
      </c>
    </row>
    <row r="149" spans="1:10" ht="45">
      <c r="A149" t="str">
        <f t="shared" si="3"/>
        <v>2014-11-12</v>
      </c>
      <c r="B149" t="str">
        <f>"1852"</f>
        <v>1852</v>
      </c>
      <c r="C149" t="s">
        <v>132</v>
      </c>
      <c r="D149" t="s">
        <v>235</v>
      </c>
      <c r="G149" s="2" t="s">
        <v>234</v>
      </c>
      <c r="H149">
        <v>0</v>
      </c>
      <c r="I149" t="s">
        <v>13</v>
      </c>
      <c r="J149" t="s">
        <v>135</v>
      </c>
    </row>
    <row r="150" spans="1:10" ht="45">
      <c r="A150" t="str">
        <f t="shared" si="3"/>
        <v>2014-11-12</v>
      </c>
      <c r="B150" t="str">
        <f>"1900"</f>
        <v>1900</v>
      </c>
      <c r="C150" t="s">
        <v>125</v>
      </c>
      <c r="G150" s="2" t="s">
        <v>30</v>
      </c>
      <c r="H150">
        <v>2014</v>
      </c>
      <c r="I150" t="s">
        <v>13</v>
      </c>
      <c r="J150" t="s">
        <v>14</v>
      </c>
    </row>
    <row r="151" spans="1:10" ht="45">
      <c r="A151" t="str">
        <f t="shared" si="3"/>
        <v>2014-11-12</v>
      </c>
      <c r="B151" t="str">
        <f>"1930"</f>
        <v>1930</v>
      </c>
      <c r="C151" t="s">
        <v>68</v>
      </c>
      <c r="E151" t="s">
        <v>29</v>
      </c>
      <c r="G151" s="2" t="s">
        <v>69</v>
      </c>
      <c r="H151">
        <v>2014</v>
      </c>
      <c r="I151" t="s">
        <v>13</v>
      </c>
      <c r="J151" t="s">
        <v>58</v>
      </c>
    </row>
    <row r="152" spans="1:10" ht="45">
      <c r="A152" t="str">
        <f t="shared" si="3"/>
        <v>2014-11-12</v>
      </c>
      <c r="B152" t="str">
        <f>"2000"</f>
        <v>2000</v>
      </c>
      <c r="C152" t="s">
        <v>236</v>
      </c>
      <c r="D152" t="s">
        <v>238</v>
      </c>
      <c r="E152" t="s">
        <v>16</v>
      </c>
      <c r="G152" s="2" t="s">
        <v>237</v>
      </c>
      <c r="H152">
        <v>0</v>
      </c>
      <c r="I152" t="s">
        <v>13</v>
      </c>
      <c r="J152" t="s">
        <v>99</v>
      </c>
    </row>
    <row r="153" spans="1:10" ht="30">
      <c r="A153" t="str">
        <f t="shared" si="3"/>
        <v>2014-11-12</v>
      </c>
      <c r="B153" t="str">
        <f>"2030"</f>
        <v>2030</v>
      </c>
      <c r="C153" t="s">
        <v>239</v>
      </c>
      <c r="E153" t="s">
        <v>16</v>
      </c>
      <c r="F153" t="s">
        <v>240</v>
      </c>
      <c r="G153" s="2" t="s">
        <v>241</v>
      </c>
      <c r="H153">
        <v>2010</v>
      </c>
      <c r="I153" t="s">
        <v>13</v>
      </c>
      <c r="J153" t="s">
        <v>220</v>
      </c>
    </row>
    <row r="154" spans="1:10" ht="45">
      <c r="A154" t="str">
        <f t="shared" si="3"/>
        <v>2014-11-12</v>
      </c>
      <c r="B154" t="str">
        <f>"2130"</f>
        <v>2130</v>
      </c>
      <c r="C154" t="s">
        <v>242</v>
      </c>
      <c r="E154" t="s">
        <v>20</v>
      </c>
      <c r="F154" t="s">
        <v>117</v>
      </c>
      <c r="G154" s="2" t="s">
        <v>243</v>
      </c>
      <c r="H154">
        <v>1997</v>
      </c>
      <c r="I154" t="s">
        <v>13</v>
      </c>
      <c r="J154" t="s">
        <v>244</v>
      </c>
    </row>
    <row r="155" spans="1:10" ht="45">
      <c r="A155" t="str">
        <f t="shared" si="3"/>
        <v>2014-11-12</v>
      </c>
      <c r="B155" t="str">
        <f>"2300"</f>
        <v>2300</v>
      </c>
      <c r="C155" t="s">
        <v>125</v>
      </c>
      <c r="G155" s="2" t="s">
        <v>30</v>
      </c>
      <c r="H155">
        <v>2014</v>
      </c>
      <c r="I155" t="s">
        <v>13</v>
      </c>
      <c r="J155" t="s">
        <v>14</v>
      </c>
    </row>
    <row r="156" spans="1:10" ht="45">
      <c r="A156" t="str">
        <f t="shared" si="3"/>
        <v>2014-11-12</v>
      </c>
      <c r="B156" t="str">
        <f>"2330"</f>
        <v>2330</v>
      </c>
      <c r="C156" t="s">
        <v>229</v>
      </c>
      <c r="D156" t="s">
        <v>231</v>
      </c>
      <c r="G156" s="2" t="s">
        <v>230</v>
      </c>
      <c r="H156">
        <v>0</v>
      </c>
      <c r="I156" t="s">
        <v>12</v>
      </c>
      <c r="J156" t="s">
        <v>47</v>
      </c>
    </row>
    <row r="157" spans="1:10" ht="45">
      <c r="A157" t="str">
        <f t="shared" si="3"/>
        <v>2014-11-12</v>
      </c>
      <c r="B157" t="str">
        <f>"2345"</f>
        <v>2345</v>
      </c>
      <c r="C157" t="s">
        <v>132</v>
      </c>
      <c r="D157" t="s">
        <v>233</v>
      </c>
      <c r="G157" s="2" t="s">
        <v>232</v>
      </c>
      <c r="H157">
        <v>0</v>
      </c>
      <c r="I157" t="s">
        <v>13</v>
      </c>
      <c r="J157" t="s">
        <v>135</v>
      </c>
    </row>
    <row r="158" spans="1:10" ht="45">
      <c r="A158" t="str">
        <f t="shared" si="3"/>
        <v>2014-11-12</v>
      </c>
      <c r="B158" t="str">
        <f>"2352"</f>
        <v>2352</v>
      </c>
      <c r="C158" t="s">
        <v>132</v>
      </c>
      <c r="D158" t="s">
        <v>235</v>
      </c>
      <c r="G158" s="2" t="s">
        <v>234</v>
      </c>
      <c r="H158">
        <v>0</v>
      </c>
      <c r="I158" t="s">
        <v>13</v>
      </c>
      <c r="J158" t="s">
        <v>135</v>
      </c>
    </row>
    <row r="159" spans="1:10" ht="30">
      <c r="A159" t="str">
        <f aca="true" t="shared" si="4" ref="A159:A200">"2014-11-13"</f>
        <v>2014-11-13</v>
      </c>
      <c r="B159" t="str">
        <f>"0000"</f>
        <v>0000</v>
      </c>
      <c r="C159" t="s">
        <v>10</v>
      </c>
      <c r="E159" t="s">
        <v>20</v>
      </c>
      <c r="F159" t="s">
        <v>89</v>
      </c>
      <c r="G159" s="2" t="s">
        <v>11</v>
      </c>
      <c r="H159">
        <v>2012</v>
      </c>
      <c r="I159" t="s">
        <v>13</v>
      </c>
      <c r="J159" t="s">
        <v>90</v>
      </c>
    </row>
    <row r="160" spans="1:10" ht="45">
      <c r="A160" t="str">
        <f t="shared" si="4"/>
        <v>2014-11-13</v>
      </c>
      <c r="B160" t="str">
        <f>"0500"</f>
        <v>0500</v>
      </c>
      <c r="C160" t="s">
        <v>19</v>
      </c>
      <c r="D160" t="s">
        <v>246</v>
      </c>
      <c r="E160" t="s">
        <v>20</v>
      </c>
      <c r="G160" s="2" t="s">
        <v>245</v>
      </c>
      <c r="H160">
        <v>0</v>
      </c>
      <c r="I160" t="s">
        <v>13</v>
      </c>
      <c r="J160" t="s">
        <v>247</v>
      </c>
    </row>
    <row r="161" spans="1:10" ht="30">
      <c r="A161" t="str">
        <f t="shared" si="4"/>
        <v>2014-11-13</v>
      </c>
      <c r="B161" t="str">
        <f>"0600"</f>
        <v>0600</v>
      </c>
      <c r="C161" t="s">
        <v>10</v>
      </c>
      <c r="E161" t="s">
        <v>20</v>
      </c>
      <c r="F161" t="s">
        <v>89</v>
      </c>
      <c r="G161" s="2" t="s">
        <v>11</v>
      </c>
      <c r="H161">
        <v>2012</v>
      </c>
      <c r="I161" t="s">
        <v>13</v>
      </c>
      <c r="J161" t="s">
        <v>220</v>
      </c>
    </row>
    <row r="162" spans="1:10" ht="45">
      <c r="A162" t="str">
        <f t="shared" si="4"/>
        <v>2014-11-13</v>
      </c>
      <c r="B162" t="str">
        <f>"0600"</f>
        <v>0600</v>
      </c>
      <c r="C162" t="s">
        <v>91</v>
      </c>
      <c r="D162" t="s">
        <v>248</v>
      </c>
      <c r="E162" t="s">
        <v>16</v>
      </c>
      <c r="G162" s="2" t="s">
        <v>92</v>
      </c>
      <c r="H162">
        <v>2005</v>
      </c>
      <c r="I162" t="s">
        <v>79</v>
      </c>
      <c r="J162" t="s">
        <v>54</v>
      </c>
    </row>
    <row r="163" spans="1:10" ht="45">
      <c r="A163" t="str">
        <f t="shared" si="4"/>
        <v>2014-11-13</v>
      </c>
      <c r="B163" t="str">
        <f>"0630"</f>
        <v>0630</v>
      </c>
      <c r="C163" t="s">
        <v>94</v>
      </c>
      <c r="E163" t="s">
        <v>16</v>
      </c>
      <c r="G163" s="2" t="s">
        <v>95</v>
      </c>
      <c r="H163">
        <v>0</v>
      </c>
      <c r="I163" t="s">
        <v>79</v>
      </c>
      <c r="J163" t="s">
        <v>124</v>
      </c>
    </row>
    <row r="164" spans="1:10" ht="45">
      <c r="A164" t="str">
        <f t="shared" si="4"/>
        <v>2014-11-13</v>
      </c>
      <c r="B164" t="str">
        <f>"0700"</f>
        <v>0700</v>
      </c>
      <c r="C164" t="s">
        <v>96</v>
      </c>
      <c r="D164" t="s">
        <v>250</v>
      </c>
      <c r="E164" t="s">
        <v>16</v>
      </c>
      <c r="G164" s="2" t="s">
        <v>249</v>
      </c>
      <c r="H164">
        <v>2012</v>
      </c>
      <c r="I164" t="s">
        <v>13</v>
      </c>
      <c r="J164" t="s">
        <v>54</v>
      </c>
    </row>
    <row r="165" spans="1:10" ht="45">
      <c r="A165" t="str">
        <f t="shared" si="4"/>
        <v>2014-11-13</v>
      </c>
      <c r="B165" t="str">
        <f>"0730"</f>
        <v>0730</v>
      </c>
      <c r="C165" t="s">
        <v>100</v>
      </c>
      <c r="E165" t="s">
        <v>16</v>
      </c>
      <c r="G165" s="2" t="s">
        <v>101</v>
      </c>
      <c r="H165">
        <v>0</v>
      </c>
      <c r="I165" t="s">
        <v>13</v>
      </c>
      <c r="J165" t="s">
        <v>54</v>
      </c>
    </row>
    <row r="166" spans="1:10" ht="45">
      <c r="A166" t="str">
        <f t="shared" si="4"/>
        <v>2014-11-13</v>
      </c>
      <c r="B166" t="str">
        <f>"0800"</f>
        <v>0800</v>
      </c>
      <c r="C166" t="s">
        <v>102</v>
      </c>
      <c r="E166" t="s">
        <v>16</v>
      </c>
      <c r="G166" s="2" t="s">
        <v>103</v>
      </c>
      <c r="H166">
        <v>2011</v>
      </c>
      <c r="I166" t="s">
        <v>13</v>
      </c>
      <c r="J166" t="s">
        <v>99</v>
      </c>
    </row>
    <row r="167" spans="1:10" ht="30">
      <c r="A167" t="str">
        <f t="shared" si="4"/>
        <v>2014-11-13</v>
      </c>
      <c r="B167" t="str">
        <f>"0830"</f>
        <v>0830</v>
      </c>
      <c r="C167" t="s">
        <v>104</v>
      </c>
      <c r="D167" t="s">
        <v>252</v>
      </c>
      <c r="E167" t="s">
        <v>16</v>
      </c>
      <c r="G167" s="2" t="s">
        <v>251</v>
      </c>
      <c r="H167">
        <v>2009</v>
      </c>
      <c r="I167" t="s">
        <v>13</v>
      </c>
      <c r="J167" t="s">
        <v>107</v>
      </c>
    </row>
    <row r="168" spans="1:10" ht="45">
      <c r="A168" t="str">
        <f t="shared" si="4"/>
        <v>2014-11-13</v>
      </c>
      <c r="B168" t="str">
        <f>"0900"</f>
        <v>0900</v>
      </c>
      <c r="C168" t="s">
        <v>108</v>
      </c>
      <c r="E168" t="s">
        <v>16</v>
      </c>
      <c r="G168" s="2" t="s">
        <v>101</v>
      </c>
      <c r="H168">
        <v>0</v>
      </c>
      <c r="I168" t="s">
        <v>13</v>
      </c>
      <c r="J168" t="s">
        <v>110</v>
      </c>
    </row>
    <row r="169" spans="1:10" ht="30">
      <c r="A169" t="str">
        <f t="shared" si="4"/>
        <v>2014-11-13</v>
      </c>
      <c r="B169" t="str">
        <f>"0930"</f>
        <v>0930</v>
      </c>
      <c r="C169" t="s">
        <v>111</v>
      </c>
      <c r="D169" t="s">
        <v>51</v>
      </c>
      <c r="E169" t="s">
        <v>16</v>
      </c>
      <c r="G169" s="2" t="s">
        <v>112</v>
      </c>
      <c r="H169">
        <v>2002</v>
      </c>
      <c r="I169" t="s">
        <v>79</v>
      </c>
      <c r="J169" t="s">
        <v>50</v>
      </c>
    </row>
    <row r="170" spans="1:10" ht="30">
      <c r="A170" t="str">
        <f t="shared" si="4"/>
        <v>2014-11-13</v>
      </c>
      <c r="B170" t="str">
        <f>"0945"</f>
        <v>0945</v>
      </c>
      <c r="C170" t="s">
        <v>111</v>
      </c>
      <c r="D170" t="s">
        <v>253</v>
      </c>
      <c r="E170" t="s">
        <v>16</v>
      </c>
      <c r="G170" s="2" t="s">
        <v>112</v>
      </c>
      <c r="H170">
        <v>2002</v>
      </c>
      <c r="I170" t="s">
        <v>79</v>
      </c>
      <c r="J170" t="s">
        <v>115</v>
      </c>
    </row>
    <row r="171" spans="1:10" ht="45">
      <c r="A171" t="str">
        <f t="shared" si="4"/>
        <v>2014-11-13</v>
      </c>
      <c r="B171" t="str">
        <f>"1000"</f>
        <v>1000</v>
      </c>
      <c r="C171" t="s">
        <v>126</v>
      </c>
      <c r="D171" t="s">
        <v>228</v>
      </c>
      <c r="E171" t="s">
        <v>16</v>
      </c>
      <c r="G171" s="2" t="s">
        <v>127</v>
      </c>
      <c r="H171">
        <v>2012</v>
      </c>
      <c r="I171" t="s">
        <v>57</v>
      </c>
      <c r="J171" t="s">
        <v>31</v>
      </c>
    </row>
    <row r="172" spans="1:10" ht="45">
      <c r="A172" t="str">
        <f t="shared" si="4"/>
        <v>2014-11-13</v>
      </c>
      <c r="B172" t="str">
        <f>"1030"</f>
        <v>1030</v>
      </c>
      <c r="C172" t="s">
        <v>229</v>
      </c>
      <c r="D172" t="s">
        <v>231</v>
      </c>
      <c r="G172" s="2" t="s">
        <v>230</v>
      </c>
      <c r="H172">
        <v>0</v>
      </c>
      <c r="I172" t="s">
        <v>12</v>
      </c>
      <c r="J172" t="s">
        <v>47</v>
      </c>
    </row>
    <row r="173" spans="1:10" ht="45">
      <c r="A173" t="str">
        <f t="shared" si="4"/>
        <v>2014-11-13</v>
      </c>
      <c r="B173" t="str">
        <f>"1045"</f>
        <v>1045</v>
      </c>
      <c r="C173" t="s">
        <v>132</v>
      </c>
      <c r="D173" t="s">
        <v>233</v>
      </c>
      <c r="G173" s="2" t="s">
        <v>232</v>
      </c>
      <c r="H173">
        <v>0</v>
      </c>
      <c r="I173" t="s">
        <v>13</v>
      </c>
      <c r="J173" t="s">
        <v>135</v>
      </c>
    </row>
    <row r="174" spans="1:10" ht="45">
      <c r="A174" t="str">
        <f t="shared" si="4"/>
        <v>2014-11-13</v>
      </c>
      <c r="B174" t="str">
        <f>"1052"</f>
        <v>1052</v>
      </c>
      <c r="C174" t="s">
        <v>132</v>
      </c>
      <c r="D174" t="s">
        <v>235</v>
      </c>
      <c r="G174" s="2" t="s">
        <v>234</v>
      </c>
      <c r="H174">
        <v>0</v>
      </c>
      <c r="I174" t="s">
        <v>13</v>
      </c>
      <c r="J174" t="s">
        <v>135</v>
      </c>
    </row>
    <row r="175" spans="1:10" ht="45">
      <c r="A175" t="str">
        <f t="shared" si="4"/>
        <v>2014-11-13</v>
      </c>
      <c r="B175" t="str">
        <f>"1100"</f>
        <v>1100</v>
      </c>
      <c r="C175" t="s">
        <v>68</v>
      </c>
      <c r="E175" t="s">
        <v>29</v>
      </c>
      <c r="G175" s="2" t="s">
        <v>69</v>
      </c>
      <c r="H175">
        <v>2014</v>
      </c>
      <c r="I175" t="s">
        <v>13</v>
      </c>
      <c r="J175" t="s">
        <v>58</v>
      </c>
    </row>
    <row r="176" spans="1:10" ht="45">
      <c r="A176" t="str">
        <f t="shared" si="4"/>
        <v>2014-11-13</v>
      </c>
      <c r="B176" t="str">
        <f>"1130"</f>
        <v>1130</v>
      </c>
      <c r="C176" t="s">
        <v>236</v>
      </c>
      <c r="D176" t="s">
        <v>238</v>
      </c>
      <c r="E176" t="s">
        <v>16</v>
      </c>
      <c r="G176" s="2" t="s">
        <v>237</v>
      </c>
      <c r="H176">
        <v>0</v>
      </c>
      <c r="I176" t="s">
        <v>13</v>
      </c>
      <c r="J176" t="s">
        <v>99</v>
      </c>
    </row>
    <row r="177" spans="1:10" ht="30">
      <c r="A177" t="str">
        <f t="shared" si="4"/>
        <v>2014-11-13</v>
      </c>
      <c r="B177" t="str">
        <f>"1200"</f>
        <v>1200</v>
      </c>
      <c r="C177" t="s">
        <v>239</v>
      </c>
      <c r="E177" t="s">
        <v>16</v>
      </c>
      <c r="F177" t="s">
        <v>240</v>
      </c>
      <c r="G177" s="2" t="s">
        <v>241</v>
      </c>
      <c r="H177">
        <v>2010</v>
      </c>
      <c r="I177" t="s">
        <v>13</v>
      </c>
      <c r="J177" t="s">
        <v>220</v>
      </c>
    </row>
    <row r="178" spans="1:10" ht="45">
      <c r="A178" t="str">
        <f t="shared" si="4"/>
        <v>2014-11-13</v>
      </c>
      <c r="B178" t="str">
        <f>"1300"</f>
        <v>1300</v>
      </c>
      <c r="C178" t="s">
        <v>242</v>
      </c>
      <c r="E178" t="s">
        <v>20</v>
      </c>
      <c r="F178" t="s">
        <v>117</v>
      </c>
      <c r="G178" s="2" t="s">
        <v>243</v>
      </c>
      <c r="H178">
        <v>1997</v>
      </c>
      <c r="I178" t="s">
        <v>13</v>
      </c>
      <c r="J178" t="s">
        <v>244</v>
      </c>
    </row>
    <row r="179" spans="1:10" ht="45">
      <c r="A179" t="str">
        <f t="shared" si="4"/>
        <v>2014-11-13</v>
      </c>
      <c r="B179" t="str">
        <f>"1430"</f>
        <v>1430</v>
      </c>
      <c r="C179" t="s">
        <v>100</v>
      </c>
      <c r="E179" t="s">
        <v>16</v>
      </c>
      <c r="G179" s="2" t="s">
        <v>101</v>
      </c>
      <c r="H179">
        <v>0</v>
      </c>
      <c r="I179" t="s">
        <v>13</v>
      </c>
      <c r="J179" t="s">
        <v>54</v>
      </c>
    </row>
    <row r="180" spans="1:10" ht="45">
      <c r="A180" t="str">
        <f t="shared" si="4"/>
        <v>2014-11-13</v>
      </c>
      <c r="B180" t="str">
        <f>"1500"</f>
        <v>1500</v>
      </c>
      <c r="C180" t="s">
        <v>91</v>
      </c>
      <c r="D180" t="s">
        <v>248</v>
      </c>
      <c r="E180" t="s">
        <v>16</v>
      </c>
      <c r="G180" s="2" t="s">
        <v>92</v>
      </c>
      <c r="H180">
        <v>2005</v>
      </c>
      <c r="I180" t="s">
        <v>79</v>
      </c>
      <c r="J180" t="s">
        <v>54</v>
      </c>
    </row>
    <row r="181" spans="1:10" ht="45">
      <c r="A181" t="str">
        <f t="shared" si="4"/>
        <v>2014-11-13</v>
      </c>
      <c r="B181" t="str">
        <f>"1530"</f>
        <v>1530</v>
      </c>
      <c r="C181" t="s">
        <v>96</v>
      </c>
      <c r="D181" t="s">
        <v>250</v>
      </c>
      <c r="E181" t="s">
        <v>16</v>
      </c>
      <c r="G181" s="2" t="s">
        <v>249</v>
      </c>
      <c r="H181">
        <v>2012</v>
      </c>
      <c r="I181" t="s">
        <v>13</v>
      </c>
      <c r="J181" t="s">
        <v>54</v>
      </c>
    </row>
    <row r="182" spans="1:10" ht="45">
      <c r="A182" t="str">
        <f t="shared" si="4"/>
        <v>2014-11-13</v>
      </c>
      <c r="B182" t="str">
        <f>"1600"</f>
        <v>1600</v>
      </c>
      <c r="C182" t="s">
        <v>100</v>
      </c>
      <c r="E182" t="s">
        <v>16</v>
      </c>
      <c r="G182" s="2" t="s">
        <v>101</v>
      </c>
      <c r="H182">
        <v>0</v>
      </c>
      <c r="I182" t="s">
        <v>13</v>
      </c>
      <c r="J182" t="s">
        <v>124</v>
      </c>
    </row>
    <row r="183" spans="1:10" ht="45">
      <c r="A183" t="str">
        <f t="shared" si="4"/>
        <v>2014-11-13</v>
      </c>
      <c r="B183" t="str">
        <f>"1630"</f>
        <v>1630</v>
      </c>
      <c r="C183" t="s">
        <v>94</v>
      </c>
      <c r="E183" t="s">
        <v>16</v>
      </c>
      <c r="G183" s="2" t="s">
        <v>95</v>
      </c>
      <c r="H183">
        <v>0</v>
      </c>
      <c r="I183" t="s">
        <v>79</v>
      </c>
      <c r="J183" t="s">
        <v>124</v>
      </c>
    </row>
    <row r="184" spans="1:10" ht="45">
      <c r="A184" t="str">
        <f t="shared" si="4"/>
        <v>2014-11-13</v>
      </c>
      <c r="B184" t="str">
        <f>"1700"</f>
        <v>1700</v>
      </c>
      <c r="C184" t="s">
        <v>102</v>
      </c>
      <c r="E184" t="s">
        <v>16</v>
      </c>
      <c r="G184" s="2" t="s">
        <v>103</v>
      </c>
      <c r="H184">
        <v>2011</v>
      </c>
      <c r="I184" t="s">
        <v>13</v>
      </c>
      <c r="J184" t="s">
        <v>99</v>
      </c>
    </row>
    <row r="185" spans="1:10" ht="45">
      <c r="A185" t="str">
        <f t="shared" si="4"/>
        <v>2014-11-13</v>
      </c>
      <c r="B185" t="str">
        <f>"1730"</f>
        <v>1730</v>
      </c>
      <c r="C185" t="s">
        <v>125</v>
      </c>
      <c r="G185" s="2" t="s">
        <v>30</v>
      </c>
      <c r="H185">
        <v>2014</v>
      </c>
      <c r="I185" t="s">
        <v>13</v>
      </c>
      <c r="J185" t="s">
        <v>58</v>
      </c>
    </row>
    <row r="186" spans="1:10" ht="45">
      <c r="A186" t="str">
        <f t="shared" si="4"/>
        <v>2014-11-13</v>
      </c>
      <c r="B186" t="str">
        <f>"1800"</f>
        <v>1800</v>
      </c>
      <c r="C186" t="s">
        <v>126</v>
      </c>
      <c r="D186" t="s">
        <v>254</v>
      </c>
      <c r="E186" t="s">
        <v>16</v>
      </c>
      <c r="G186" s="2" t="s">
        <v>127</v>
      </c>
      <c r="H186">
        <v>2012</v>
      </c>
      <c r="I186" t="s">
        <v>57</v>
      </c>
      <c r="J186" t="s">
        <v>31</v>
      </c>
    </row>
    <row r="187" spans="1:10" ht="45">
      <c r="A187" t="str">
        <f t="shared" si="4"/>
        <v>2014-11-13</v>
      </c>
      <c r="B187" t="str">
        <f>"1830"</f>
        <v>1830</v>
      </c>
      <c r="C187" t="s">
        <v>255</v>
      </c>
      <c r="D187" t="s">
        <v>257</v>
      </c>
      <c r="G187" s="2" t="s">
        <v>256</v>
      </c>
      <c r="H187">
        <v>0</v>
      </c>
      <c r="I187" t="s">
        <v>12</v>
      </c>
      <c r="J187" t="s">
        <v>47</v>
      </c>
    </row>
    <row r="188" spans="1:10" ht="45">
      <c r="A188" t="str">
        <f t="shared" si="4"/>
        <v>2014-11-13</v>
      </c>
      <c r="B188" t="str">
        <f>"1845"</f>
        <v>1845</v>
      </c>
      <c r="C188" t="s">
        <v>132</v>
      </c>
      <c r="D188" t="s">
        <v>259</v>
      </c>
      <c r="G188" s="2" t="s">
        <v>258</v>
      </c>
      <c r="H188">
        <v>0</v>
      </c>
      <c r="I188" t="s">
        <v>13</v>
      </c>
      <c r="J188" t="s">
        <v>135</v>
      </c>
    </row>
    <row r="189" spans="1:10" ht="45">
      <c r="A189" t="str">
        <f t="shared" si="4"/>
        <v>2014-11-13</v>
      </c>
      <c r="B189" t="str">
        <f>"1852"</f>
        <v>1852</v>
      </c>
      <c r="C189" t="s">
        <v>132</v>
      </c>
      <c r="D189" t="s">
        <v>261</v>
      </c>
      <c r="G189" s="2" t="s">
        <v>260</v>
      </c>
      <c r="H189">
        <v>0</v>
      </c>
      <c r="I189" t="s">
        <v>13</v>
      </c>
      <c r="J189" t="s">
        <v>135</v>
      </c>
    </row>
    <row r="190" spans="1:10" ht="45">
      <c r="A190" t="str">
        <f t="shared" si="4"/>
        <v>2014-11-13</v>
      </c>
      <c r="B190" t="str">
        <f>"1900"</f>
        <v>1900</v>
      </c>
      <c r="C190" t="s">
        <v>125</v>
      </c>
      <c r="G190" s="2" t="s">
        <v>30</v>
      </c>
      <c r="H190">
        <v>2014</v>
      </c>
      <c r="I190" t="s">
        <v>13</v>
      </c>
      <c r="J190" t="s">
        <v>14</v>
      </c>
    </row>
    <row r="191" spans="1:10" ht="30">
      <c r="A191" t="str">
        <f t="shared" si="4"/>
        <v>2014-11-13</v>
      </c>
      <c r="B191" t="str">
        <f>"1930"</f>
        <v>1930</v>
      </c>
      <c r="C191" t="s">
        <v>262</v>
      </c>
      <c r="E191" t="s">
        <v>29</v>
      </c>
      <c r="G191" s="2" t="s">
        <v>263</v>
      </c>
      <c r="H191">
        <v>0</v>
      </c>
      <c r="I191" t="s">
        <v>12</v>
      </c>
      <c r="J191" t="s">
        <v>110</v>
      </c>
    </row>
    <row r="192" spans="1:10" ht="45">
      <c r="A192" t="str">
        <f t="shared" si="4"/>
        <v>2014-11-13</v>
      </c>
      <c r="B192" t="str">
        <f>"2000"</f>
        <v>2000</v>
      </c>
      <c r="C192" t="s">
        <v>264</v>
      </c>
      <c r="E192" t="s">
        <v>20</v>
      </c>
      <c r="F192" t="s">
        <v>117</v>
      </c>
      <c r="G192" s="2" t="s">
        <v>265</v>
      </c>
      <c r="H192">
        <v>1995</v>
      </c>
      <c r="I192" t="s">
        <v>13</v>
      </c>
      <c r="J192" t="s">
        <v>37</v>
      </c>
    </row>
    <row r="193" spans="1:10" ht="45">
      <c r="A193" t="str">
        <f t="shared" si="4"/>
        <v>2014-11-13</v>
      </c>
      <c r="B193" t="str">
        <f>"2100"</f>
        <v>2100</v>
      </c>
      <c r="C193" t="s">
        <v>116</v>
      </c>
      <c r="E193" t="s">
        <v>20</v>
      </c>
      <c r="F193" t="s">
        <v>117</v>
      </c>
      <c r="G193" s="2" t="s">
        <v>118</v>
      </c>
      <c r="H193">
        <v>2000</v>
      </c>
      <c r="I193" t="s">
        <v>13</v>
      </c>
      <c r="J193" t="s">
        <v>99</v>
      </c>
    </row>
    <row r="194" spans="1:10" ht="45">
      <c r="A194" t="str">
        <f t="shared" si="4"/>
        <v>2014-11-13</v>
      </c>
      <c r="B194" t="str">
        <f>"2130"</f>
        <v>2130</v>
      </c>
      <c r="C194" t="s">
        <v>266</v>
      </c>
      <c r="D194" t="s">
        <v>269</v>
      </c>
      <c r="E194" t="s">
        <v>81</v>
      </c>
      <c r="F194" t="s">
        <v>267</v>
      </c>
      <c r="G194" s="2" t="s">
        <v>268</v>
      </c>
      <c r="H194">
        <v>2008</v>
      </c>
      <c r="I194" t="s">
        <v>57</v>
      </c>
      <c r="J194" t="s">
        <v>107</v>
      </c>
    </row>
    <row r="195" spans="1:10" ht="45">
      <c r="A195" t="str">
        <f t="shared" si="4"/>
        <v>2014-11-13</v>
      </c>
      <c r="B195" t="str">
        <f>"2200"</f>
        <v>2200</v>
      </c>
      <c r="C195" t="s">
        <v>266</v>
      </c>
      <c r="D195" t="s">
        <v>271</v>
      </c>
      <c r="E195" t="s">
        <v>81</v>
      </c>
      <c r="F195" t="s">
        <v>267</v>
      </c>
      <c r="G195" s="2" t="s">
        <v>270</v>
      </c>
      <c r="H195">
        <v>2008</v>
      </c>
      <c r="I195" t="s">
        <v>57</v>
      </c>
      <c r="J195" t="s">
        <v>107</v>
      </c>
    </row>
    <row r="196" spans="1:10" ht="45">
      <c r="A196" t="str">
        <f t="shared" si="4"/>
        <v>2014-11-13</v>
      </c>
      <c r="B196" t="str">
        <f>"2230"</f>
        <v>2230</v>
      </c>
      <c r="C196" t="s">
        <v>180</v>
      </c>
      <c r="D196" t="s">
        <v>182</v>
      </c>
      <c r="E196" t="s">
        <v>16</v>
      </c>
      <c r="G196" s="2" t="s">
        <v>181</v>
      </c>
      <c r="H196">
        <v>2011</v>
      </c>
      <c r="I196" t="s">
        <v>13</v>
      </c>
      <c r="J196" t="s">
        <v>110</v>
      </c>
    </row>
    <row r="197" spans="1:10" ht="45">
      <c r="A197" t="str">
        <f t="shared" si="4"/>
        <v>2014-11-13</v>
      </c>
      <c r="B197" t="str">
        <f>"2300"</f>
        <v>2300</v>
      </c>
      <c r="C197" t="s">
        <v>125</v>
      </c>
      <c r="G197" s="2" t="s">
        <v>30</v>
      </c>
      <c r="H197">
        <v>2014</v>
      </c>
      <c r="I197" t="s">
        <v>13</v>
      </c>
      <c r="J197" t="s">
        <v>14</v>
      </c>
    </row>
    <row r="198" spans="1:10" ht="45">
      <c r="A198" t="str">
        <f t="shared" si="4"/>
        <v>2014-11-13</v>
      </c>
      <c r="B198" t="str">
        <f>"2330"</f>
        <v>2330</v>
      </c>
      <c r="C198" t="s">
        <v>255</v>
      </c>
      <c r="D198" t="s">
        <v>257</v>
      </c>
      <c r="G198" s="2" t="s">
        <v>256</v>
      </c>
      <c r="H198">
        <v>0</v>
      </c>
      <c r="I198" t="s">
        <v>12</v>
      </c>
      <c r="J198" t="s">
        <v>47</v>
      </c>
    </row>
    <row r="199" spans="1:10" ht="45">
      <c r="A199" t="str">
        <f t="shared" si="4"/>
        <v>2014-11-13</v>
      </c>
      <c r="B199" t="str">
        <f>"2345"</f>
        <v>2345</v>
      </c>
      <c r="C199" t="s">
        <v>132</v>
      </c>
      <c r="D199" t="s">
        <v>259</v>
      </c>
      <c r="G199" s="2" t="s">
        <v>258</v>
      </c>
      <c r="H199">
        <v>0</v>
      </c>
      <c r="I199" t="s">
        <v>13</v>
      </c>
      <c r="J199" t="s">
        <v>135</v>
      </c>
    </row>
    <row r="200" spans="1:10" ht="45">
      <c r="A200" t="str">
        <f t="shared" si="4"/>
        <v>2014-11-13</v>
      </c>
      <c r="B200" t="str">
        <f>"2352"</f>
        <v>2352</v>
      </c>
      <c r="C200" t="s">
        <v>132</v>
      </c>
      <c r="D200" t="s">
        <v>261</v>
      </c>
      <c r="G200" s="2" t="s">
        <v>260</v>
      </c>
      <c r="H200">
        <v>0</v>
      </c>
      <c r="I200" t="s">
        <v>13</v>
      </c>
      <c r="J200" t="s">
        <v>135</v>
      </c>
    </row>
    <row r="201" spans="1:10" ht="15">
      <c r="A201" t="str">
        <f aca="true" t="shared" si="5" ref="A201:A241">"2014-11-14"</f>
        <v>2014-11-14</v>
      </c>
      <c r="B201" t="str">
        <f>"0000"</f>
        <v>0000</v>
      </c>
      <c r="C201" t="s">
        <v>15</v>
      </c>
      <c r="D201" t="s">
        <v>273</v>
      </c>
      <c r="E201" t="s">
        <v>16</v>
      </c>
      <c r="G201" s="2" t="s">
        <v>272</v>
      </c>
      <c r="H201">
        <v>2009</v>
      </c>
      <c r="I201" t="s">
        <v>13</v>
      </c>
      <c r="J201" t="s">
        <v>37</v>
      </c>
    </row>
    <row r="202" spans="1:10" ht="15">
      <c r="A202" t="str">
        <f t="shared" si="5"/>
        <v>2014-11-14</v>
      </c>
      <c r="B202" t="str">
        <f>"0100"</f>
        <v>0100</v>
      </c>
      <c r="C202" t="s">
        <v>163</v>
      </c>
      <c r="D202" t="s">
        <v>274</v>
      </c>
      <c r="E202" t="s">
        <v>29</v>
      </c>
      <c r="G202" s="2" t="s">
        <v>164</v>
      </c>
      <c r="H202">
        <v>2011</v>
      </c>
      <c r="I202" t="s">
        <v>13</v>
      </c>
      <c r="J202" t="s">
        <v>227</v>
      </c>
    </row>
    <row r="203" spans="1:10" ht="30">
      <c r="A203" t="str">
        <f t="shared" si="5"/>
        <v>2014-11-14</v>
      </c>
      <c r="B203" t="str">
        <f>"0200"</f>
        <v>0200</v>
      </c>
      <c r="C203" t="s">
        <v>275</v>
      </c>
      <c r="D203" t="s">
        <v>277</v>
      </c>
      <c r="E203" t="s">
        <v>29</v>
      </c>
      <c r="G203" s="2" t="s">
        <v>276</v>
      </c>
      <c r="H203">
        <v>2013</v>
      </c>
      <c r="I203" t="s">
        <v>13</v>
      </c>
      <c r="J203" t="s">
        <v>142</v>
      </c>
    </row>
    <row r="204" spans="1:10" ht="45">
      <c r="A204" t="str">
        <f t="shared" si="5"/>
        <v>2014-11-14</v>
      </c>
      <c r="B204" t="str">
        <f>"0300"</f>
        <v>0300</v>
      </c>
      <c r="C204" t="s">
        <v>170</v>
      </c>
      <c r="D204" t="s">
        <v>278</v>
      </c>
      <c r="E204" t="s">
        <v>20</v>
      </c>
      <c r="G204" s="2" t="s">
        <v>171</v>
      </c>
      <c r="H204">
        <v>2013</v>
      </c>
      <c r="I204" t="s">
        <v>13</v>
      </c>
      <c r="J204" t="s">
        <v>37</v>
      </c>
    </row>
    <row r="205" spans="1:10" ht="30">
      <c r="A205" t="str">
        <f t="shared" si="5"/>
        <v>2014-11-14</v>
      </c>
      <c r="B205" t="str">
        <f>"0400"</f>
        <v>0400</v>
      </c>
      <c r="C205" t="s">
        <v>161</v>
      </c>
      <c r="E205" t="s">
        <v>16</v>
      </c>
      <c r="G205" s="2" t="s">
        <v>279</v>
      </c>
      <c r="H205">
        <v>2009</v>
      </c>
      <c r="I205" t="s">
        <v>13</v>
      </c>
      <c r="J205" t="s">
        <v>280</v>
      </c>
    </row>
    <row r="206" spans="1:10" ht="45">
      <c r="A206" t="str">
        <f t="shared" si="5"/>
        <v>2014-11-14</v>
      </c>
      <c r="B206" t="str">
        <f>"0500"</f>
        <v>0500</v>
      </c>
      <c r="C206" t="s">
        <v>212</v>
      </c>
      <c r="E206" t="s">
        <v>16</v>
      </c>
      <c r="G206" s="2" t="s">
        <v>213</v>
      </c>
      <c r="H206">
        <v>0</v>
      </c>
      <c r="I206" t="s">
        <v>12</v>
      </c>
      <c r="J206" t="s">
        <v>23</v>
      </c>
    </row>
    <row r="207" spans="1:10" ht="45">
      <c r="A207" t="str">
        <f t="shared" si="5"/>
        <v>2014-11-14</v>
      </c>
      <c r="B207" t="str">
        <f>"0600"</f>
        <v>0600</v>
      </c>
      <c r="C207" t="s">
        <v>91</v>
      </c>
      <c r="D207" t="s">
        <v>281</v>
      </c>
      <c r="E207" t="s">
        <v>16</v>
      </c>
      <c r="G207" s="2" t="s">
        <v>92</v>
      </c>
      <c r="H207">
        <v>2005</v>
      </c>
      <c r="I207" t="s">
        <v>79</v>
      </c>
      <c r="J207" t="s">
        <v>54</v>
      </c>
    </row>
    <row r="208" spans="1:10" ht="45">
      <c r="A208" t="str">
        <f t="shared" si="5"/>
        <v>2014-11-14</v>
      </c>
      <c r="B208" t="str">
        <f>"0630"</f>
        <v>0630</v>
      </c>
      <c r="C208" t="s">
        <v>282</v>
      </c>
      <c r="E208" t="s">
        <v>16</v>
      </c>
      <c r="G208" s="2" t="s">
        <v>283</v>
      </c>
      <c r="H208">
        <v>2010</v>
      </c>
      <c r="I208" t="s">
        <v>79</v>
      </c>
      <c r="J208" t="s">
        <v>99</v>
      </c>
    </row>
    <row r="209" spans="1:10" ht="45">
      <c r="A209" t="str">
        <f t="shared" si="5"/>
        <v>2014-11-14</v>
      </c>
      <c r="B209" t="str">
        <f>"0700"</f>
        <v>0700</v>
      </c>
      <c r="C209" t="s">
        <v>96</v>
      </c>
      <c r="D209" t="s">
        <v>285</v>
      </c>
      <c r="E209" t="s">
        <v>16</v>
      </c>
      <c r="G209" s="2" t="s">
        <v>284</v>
      </c>
      <c r="H209">
        <v>2012</v>
      </c>
      <c r="I209" t="s">
        <v>13</v>
      </c>
      <c r="J209" t="s">
        <v>54</v>
      </c>
    </row>
    <row r="210" spans="1:10" ht="45">
      <c r="A210" t="str">
        <f t="shared" si="5"/>
        <v>2014-11-14</v>
      </c>
      <c r="B210" t="str">
        <f>"0730"</f>
        <v>0730</v>
      </c>
      <c r="C210" t="s">
        <v>100</v>
      </c>
      <c r="E210" t="s">
        <v>16</v>
      </c>
      <c r="G210" s="2" t="s">
        <v>101</v>
      </c>
      <c r="H210">
        <v>0</v>
      </c>
      <c r="I210" t="s">
        <v>13</v>
      </c>
      <c r="J210" t="s">
        <v>99</v>
      </c>
    </row>
    <row r="211" spans="1:10" ht="45">
      <c r="A211" t="str">
        <f t="shared" si="5"/>
        <v>2014-11-14</v>
      </c>
      <c r="B211" t="str">
        <f>"0800"</f>
        <v>0800</v>
      </c>
      <c r="C211" t="s">
        <v>102</v>
      </c>
      <c r="E211" t="s">
        <v>16</v>
      </c>
      <c r="G211" s="2" t="s">
        <v>103</v>
      </c>
      <c r="H211">
        <v>2011</v>
      </c>
      <c r="I211" t="s">
        <v>13</v>
      </c>
      <c r="J211" t="s">
        <v>99</v>
      </c>
    </row>
    <row r="212" spans="1:10" ht="30">
      <c r="A212" t="str">
        <f t="shared" si="5"/>
        <v>2014-11-14</v>
      </c>
      <c r="B212" t="str">
        <f>"0830"</f>
        <v>0830</v>
      </c>
      <c r="C212" t="s">
        <v>104</v>
      </c>
      <c r="E212" t="s">
        <v>16</v>
      </c>
      <c r="G212" s="2" t="s">
        <v>286</v>
      </c>
      <c r="H212">
        <v>2009</v>
      </c>
      <c r="I212" t="s">
        <v>13</v>
      </c>
      <c r="J212" t="s">
        <v>107</v>
      </c>
    </row>
    <row r="213" spans="1:10" ht="45">
      <c r="A213" t="str">
        <f t="shared" si="5"/>
        <v>2014-11-14</v>
      </c>
      <c r="B213" t="str">
        <f>"0900"</f>
        <v>0900</v>
      </c>
      <c r="C213" t="s">
        <v>108</v>
      </c>
      <c r="E213" t="s">
        <v>16</v>
      </c>
      <c r="G213" s="2" t="s">
        <v>101</v>
      </c>
      <c r="H213">
        <v>0</v>
      </c>
      <c r="I213" t="s">
        <v>13</v>
      </c>
      <c r="J213" t="s">
        <v>287</v>
      </c>
    </row>
    <row r="214" spans="1:10" ht="30">
      <c r="A214" t="str">
        <f t="shared" si="5"/>
        <v>2014-11-14</v>
      </c>
      <c r="B214" t="str">
        <f>"0930"</f>
        <v>0930</v>
      </c>
      <c r="C214" t="s">
        <v>111</v>
      </c>
      <c r="D214" t="s">
        <v>288</v>
      </c>
      <c r="E214" t="s">
        <v>16</v>
      </c>
      <c r="G214" s="2" t="s">
        <v>112</v>
      </c>
      <c r="H214">
        <v>2002</v>
      </c>
      <c r="I214" t="s">
        <v>79</v>
      </c>
      <c r="J214" t="s">
        <v>50</v>
      </c>
    </row>
    <row r="215" spans="1:10" ht="30">
      <c r="A215" t="str">
        <f t="shared" si="5"/>
        <v>2014-11-14</v>
      </c>
      <c r="B215" t="str">
        <f>"0945"</f>
        <v>0945</v>
      </c>
      <c r="C215" t="s">
        <v>111</v>
      </c>
      <c r="D215" t="s">
        <v>289</v>
      </c>
      <c r="E215" t="s">
        <v>16</v>
      </c>
      <c r="G215" s="2" t="s">
        <v>112</v>
      </c>
      <c r="H215">
        <v>2002</v>
      </c>
      <c r="I215" t="s">
        <v>79</v>
      </c>
      <c r="J215" t="s">
        <v>115</v>
      </c>
    </row>
    <row r="216" spans="1:10" ht="45">
      <c r="A216" t="str">
        <f t="shared" si="5"/>
        <v>2014-11-14</v>
      </c>
      <c r="B216" t="str">
        <f>"1000"</f>
        <v>1000</v>
      </c>
      <c r="C216" t="s">
        <v>126</v>
      </c>
      <c r="D216" t="s">
        <v>254</v>
      </c>
      <c r="E216" t="s">
        <v>16</v>
      </c>
      <c r="G216" s="2" t="s">
        <v>127</v>
      </c>
      <c r="H216">
        <v>2012</v>
      </c>
      <c r="I216" t="s">
        <v>57</v>
      </c>
      <c r="J216" t="s">
        <v>31</v>
      </c>
    </row>
    <row r="217" spans="1:10" ht="45">
      <c r="A217" t="str">
        <f t="shared" si="5"/>
        <v>2014-11-14</v>
      </c>
      <c r="B217" t="str">
        <f>"1030"</f>
        <v>1030</v>
      </c>
      <c r="C217" t="s">
        <v>255</v>
      </c>
      <c r="D217" t="s">
        <v>257</v>
      </c>
      <c r="G217" s="2" t="s">
        <v>256</v>
      </c>
      <c r="H217">
        <v>0</v>
      </c>
      <c r="I217" t="s">
        <v>12</v>
      </c>
      <c r="J217" t="s">
        <v>47</v>
      </c>
    </row>
    <row r="218" spans="1:10" ht="45">
      <c r="A218" t="str">
        <f t="shared" si="5"/>
        <v>2014-11-14</v>
      </c>
      <c r="B218" t="str">
        <f>"1045"</f>
        <v>1045</v>
      </c>
      <c r="C218" t="s">
        <v>132</v>
      </c>
      <c r="D218" t="s">
        <v>259</v>
      </c>
      <c r="G218" s="2" t="s">
        <v>258</v>
      </c>
      <c r="H218">
        <v>0</v>
      </c>
      <c r="I218" t="s">
        <v>13</v>
      </c>
      <c r="J218" t="s">
        <v>135</v>
      </c>
    </row>
    <row r="219" spans="1:10" ht="45">
      <c r="A219" t="str">
        <f t="shared" si="5"/>
        <v>2014-11-14</v>
      </c>
      <c r="B219" t="str">
        <f>"1052"</f>
        <v>1052</v>
      </c>
      <c r="C219" t="s">
        <v>132</v>
      </c>
      <c r="D219" t="s">
        <v>261</v>
      </c>
      <c r="G219" s="2" t="s">
        <v>260</v>
      </c>
      <c r="H219">
        <v>0</v>
      </c>
      <c r="I219" t="s">
        <v>13</v>
      </c>
      <c r="J219" t="s">
        <v>135</v>
      </c>
    </row>
    <row r="220" spans="1:10" ht="45">
      <c r="A220" t="str">
        <f t="shared" si="5"/>
        <v>2014-11-14</v>
      </c>
      <c r="B220" t="str">
        <f>"1100"</f>
        <v>1100</v>
      </c>
      <c r="C220" t="s">
        <v>264</v>
      </c>
      <c r="E220" t="s">
        <v>20</v>
      </c>
      <c r="F220" t="s">
        <v>117</v>
      </c>
      <c r="G220" s="2" t="s">
        <v>265</v>
      </c>
      <c r="H220">
        <v>1995</v>
      </c>
      <c r="I220" t="s">
        <v>13</v>
      </c>
      <c r="J220" t="s">
        <v>37</v>
      </c>
    </row>
    <row r="221" spans="1:10" ht="30">
      <c r="A221" t="str">
        <f t="shared" si="5"/>
        <v>2014-11-14</v>
      </c>
      <c r="B221" t="str">
        <f>"1200"</f>
        <v>1200</v>
      </c>
      <c r="C221" t="s">
        <v>290</v>
      </c>
      <c r="E221" t="s">
        <v>16</v>
      </c>
      <c r="G221" s="2" t="s">
        <v>291</v>
      </c>
      <c r="H221">
        <v>0</v>
      </c>
      <c r="I221" t="s">
        <v>13</v>
      </c>
      <c r="J221" t="s">
        <v>110</v>
      </c>
    </row>
    <row r="222" spans="1:10" ht="30">
      <c r="A222" t="str">
        <f t="shared" si="5"/>
        <v>2014-11-14</v>
      </c>
      <c r="B222" t="str">
        <f>"1230"</f>
        <v>1230</v>
      </c>
      <c r="C222" t="s">
        <v>262</v>
      </c>
      <c r="E222" t="s">
        <v>29</v>
      </c>
      <c r="G222" s="2" t="s">
        <v>263</v>
      </c>
      <c r="H222">
        <v>0</v>
      </c>
      <c r="I222" t="s">
        <v>12</v>
      </c>
      <c r="J222" t="s">
        <v>110</v>
      </c>
    </row>
    <row r="223" spans="1:10" ht="45">
      <c r="A223" t="str">
        <f t="shared" si="5"/>
        <v>2014-11-14</v>
      </c>
      <c r="B223" t="str">
        <f>"1300"</f>
        <v>1300</v>
      </c>
      <c r="C223" t="s">
        <v>121</v>
      </c>
      <c r="G223" s="2" t="s">
        <v>292</v>
      </c>
      <c r="H223">
        <v>2008</v>
      </c>
      <c r="I223" t="s">
        <v>13</v>
      </c>
      <c r="J223" t="s">
        <v>14</v>
      </c>
    </row>
    <row r="224" spans="1:10" ht="45">
      <c r="A224" t="str">
        <f t="shared" si="5"/>
        <v>2014-11-14</v>
      </c>
      <c r="B224" t="str">
        <f>"1330"</f>
        <v>1330</v>
      </c>
      <c r="C224" t="s">
        <v>293</v>
      </c>
      <c r="E224" t="s">
        <v>20</v>
      </c>
      <c r="G224" s="2" t="s">
        <v>294</v>
      </c>
      <c r="H224">
        <v>1987</v>
      </c>
      <c r="I224" t="s">
        <v>13</v>
      </c>
      <c r="J224" t="s">
        <v>217</v>
      </c>
    </row>
    <row r="225" spans="1:10" ht="45">
      <c r="A225" t="str">
        <f t="shared" si="5"/>
        <v>2014-11-14</v>
      </c>
      <c r="B225" t="str">
        <f>"1430"</f>
        <v>1430</v>
      </c>
      <c r="C225" t="s">
        <v>100</v>
      </c>
      <c r="E225" t="s">
        <v>16</v>
      </c>
      <c r="G225" s="2" t="s">
        <v>101</v>
      </c>
      <c r="H225">
        <v>0</v>
      </c>
      <c r="I225" t="s">
        <v>13</v>
      </c>
      <c r="J225" t="s">
        <v>99</v>
      </c>
    </row>
    <row r="226" spans="1:10" ht="45">
      <c r="A226" t="str">
        <f t="shared" si="5"/>
        <v>2014-11-14</v>
      </c>
      <c r="B226" t="str">
        <f>"1500"</f>
        <v>1500</v>
      </c>
      <c r="C226" t="s">
        <v>91</v>
      </c>
      <c r="D226" t="s">
        <v>281</v>
      </c>
      <c r="E226" t="s">
        <v>16</v>
      </c>
      <c r="G226" s="2" t="s">
        <v>92</v>
      </c>
      <c r="H226">
        <v>2005</v>
      </c>
      <c r="I226" t="s">
        <v>79</v>
      </c>
      <c r="J226" t="s">
        <v>54</v>
      </c>
    </row>
    <row r="227" spans="1:10" ht="45">
      <c r="A227" t="str">
        <f t="shared" si="5"/>
        <v>2014-11-14</v>
      </c>
      <c r="B227" t="str">
        <f>"1530"</f>
        <v>1530</v>
      </c>
      <c r="C227" t="s">
        <v>96</v>
      </c>
      <c r="D227" t="s">
        <v>285</v>
      </c>
      <c r="E227" t="s">
        <v>16</v>
      </c>
      <c r="G227" s="2" t="s">
        <v>284</v>
      </c>
      <c r="H227">
        <v>2012</v>
      </c>
      <c r="I227" t="s">
        <v>13</v>
      </c>
      <c r="J227" t="s">
        <v>54</v>
      </c>
    </row>
    <row r="228" spans="1:10" ht="45">
      <c r="A228" t="str">
        <f t="shared" si="5"/>
        <v>2014-11-14</v>
      </c>
      <c r="B228" t="str">
        <f>"1600"</f>
        <v>1600</v>
      </c>
      <c r="C228" t="s">
        <v>100</v>
      </c>
      <c r="E228" t="s">
        <v>16</v>
      </c>
      <c r="G228" s="2" t="s">
        <v>101</v>
      </c>
      <c r="H228">
        <v>0</v>
      </c>
      <c r="I228" t="s">
        <v>13</v>
      </c>
      <c r="J228" t="s">
        <v>54</v>
      </c>
    </row>
    <row r="229" spans="1:10" ht="45">
      <c r="A229" t="str">
        <f t="shared" si="5"/>
        <v>2014-11-14</v>
      </c>
      <c r="B229" t="str">
        <f>"1630"</f>
        <v>1630</v>
      </c>
      <c r="C229" t="s">
        <v>282</v>
      </c>
      <c r="E229" t="s">
        <v>16</v>
      </c>
      <c r="G229" s="2" t="s">
        <v>283</v>
      </c>
      <c r="H229">
        <v>2010</v>
      </c>
      <c r="I229" t="s">
        <v>79</v>
      </c>
      <c r="J229" t="s">
        <v>99</v>
      </c>
    </row>
    <row r="230" spans="1:10" ht="45">
      <c r="A230" t="str">
        <f t="shared" si="5"/>
        <v>2014-11-14</v>
      </c>
      <c r="B230" t="str">
        <f>"1700"</f>
        <v>1700</v>
      </c>
      <c r="C230" t="s">
        <v>102</v>
      </c>
      <c r="E230" t="s">
        <v>16</v>
      </c>
      <c r="G230" s="2" t="s">
        <v>103</v>
      </c>
      <c r="H230">
        <v>2011</v>
      </c>
      <c r="I230" t="s">
        <v>13</v>
      </c>
      <c r="J230" t="s">
        <v>99</v>
      </c>
    </row>
    <row r="231" spans="1:10" ht="45">
      <c r="A231" t="str">
        <f t="shared" si="5"/>
        <v>2014-11-14</v>
      </c>
      <c r="B231" t="str">
        <f>"1730"</f>
        <v>1730</v>
      </c>
      <c r="C231" t="s">
        <v>125</v>
      </c>
      <c r="G231" s="2" t="s">
        <v>30</v>
      </c>
      <c r="H231">
        <v>2014</v>
      </c>
      <c r="I231" t="s">
        <v>13</v>
      </c>
      <c r="J231" t="s">
        <v>58</v>
      </c>
    </row>
    <row r="232" spans="1:10" ht="45">
      <c r="A232" t="str">
        <f t="shared" si="5"/>
        <v>2014-11-14</v>
      </c>
      <c r="B232" t="str">
        <f>"1800"</f>
        <v>1800</v>
      </c>
      <c r="C232" t="s">
        <v>126</v>
      </c>
      <c r="D232" t="s">
        <v>138</v>
      </c>
      <c r="E232" t="s">
        <v>16</v>
      </c>
      <c r="G232" s="2" t="s">
        <v>127</v>
      </c>
      <c r="H232">
        <v>2012</v>
      </c>
      <c r="I232" t="s">
        <v>57</v>
      </c>
      <c r="J232" t="s">
        <v>31</v>
      </c>
    </row>
    <row r="233" spans="1:10" ht="45">
      <c r="A233" t="str">
        <f t="shared" si="5"/>
        <v>2014-11-14</v>
      </c>
      <c r="B233" t="str">
        <f>"1830"</f>
        <v>1830</v>
      </c>
      <c r="C233" t="s">
        <v>295</v>
      </c>
      <c r="D233" t="s">
        <v>297</v>
      </c>
      <c r="E233" t="s">
        <v>20</v>
      </c>
      <c r="G233" s="2" t="s">
        <v>296</v>
      </c>
      <c r="H233">
        <v>0</v>
      </c>
      <c r="I233" t="s">
        <v>79</v>
      </c>
      <c r="J233" t="s">
        <v>124</v>
      </c>
    </row>
    <row r="234" spans="1:10" ht="45">
      <c r="A234" t="str">
        <f t="shared" si="5"/>
        <v>2014-11-14</v>
      </c>
      <c r="B234" t="str">
        <f>"1900"</f>
        <v>1900</v>
      </c>
      <c r="C234" t="s">
        <v>125</v>
      </c>
      <c r="G234" s="2" t="s">
        <v>30</v>
      </c>
      <c r="H234">
        <v>2014</v>
      </c>
      <c r="I234" t="s">
        <v>13</v>
      </c>
      <c r="J234" t="s">
        <v>14</v>
      </c>
    </row>
    <row r="235" spans="1:10" ht="30">
      <c r="A235" t="str">
        <f t="shared" si="5"/>
        <v>2014-11-14</v>
      </c>
      <c r="B235" t="str">
        <f>"1930"</f>
        <v>1930</v>
      </c>
      <c r="C235" t="s">
        <v>59</v>
      </c>
      <c r="E235" t="s">
        <v>20</v>
      </c>
      <c r="F235" t="s">
        <v>60</v>
      </c>
      <c r="G235" s="2" t="s">
        <v>61</v>
      </c>
      <c r="H235">
        <v>2014</v>
      </c>
      <c r="I235" t="s">
        <v>13</v>
      </c>
      <c r="J235" t="s">
        <v>62</v>
      </c>
    </row>
    <row r="236" spans="1:10" ht="45">
      <c r="A236" t="str">
        <f t="shared" si="5"/>
        <v>2014-11-14</v>
      </c>
      <c r="B236" t="str">
        <f>"2030"</f>
        <v>2030</v>
      </c>
      <c r="C236" t="s">
        <v>298</v>
      </c>
      <c r="E236" t="s">
        <v>16</v>
      </c>
      <c r="G236" s="2" t="s">
        <v>299</v>
      </c>
      <c r="H236">
        <v>0</v>
      </c>
      <c r="I236" t="s">
        <v>12</v>
      </c>
      <c r="J236" t="s">
        <v>149</v>
      </c>
    </row>
    <row r="237" spans="1:10" ht="45">
      <c r="A237" t="str">
        <f t="shared" si="5"/>
        <v>2014-11-14</v>
      </c>
      <c r="B237" t="str">
        <f>"2100"</f>
        <v>2100</v>
      </c>
      <c r="C237" t="s">
        <v>300</v>
      </c>
      <c r="D237" t="s">
        <v>302</v>
      </c>
      <c r="G237" s="2" t="s">
        <v>301</v>
      </c>
      <c r="H237">
        <v>2012</v>
      </c>
      <c r="I237" t="s">
        <v>79</v>
      </c>
      <c r="J237" t="s">
        <v>14</v>
      </c>
    </row>
    <row r="238" spans="1:10" ht="45">
      <c r="A238" t="str">
        <f t="shared" si="5"/>
        <v>2014-11-14</v>
      </c>
      <c r="B238" t="str">
        <f>"2200"</f>
        <v>2200</v>
      </c>
      <c r="C238" t="s">
        <v>203</v>
      </c>
      <c r="D238" t="s">
        <v>205</v>
      </c>
      <c r="E238" t="s">
        <v>81</v>
      </c>
      <c r="F238" t="s">
        <v>117</v>
      </c>
      <c r="G238" s="2" t="s">
        <v>204</v>
      </c>
      <c r="H238">
        <v>2008</v>
      </c>
      <c r="I238" t="s">
        <v>206</v>
      </c>
      <c r="J238" t="s">
        <v>207</v>
      </c>
    </row>
    <row r="239" spans="1:10" ht="45">
      <c r="A239" t="str">
        <f t="shared" si="5"/>
        <v>2014-11-14</v>
      </c>
      <c r="B239" t="str">
        <f>"2230"</f>
        <v>2230</v>
      </c>
      <c r="C239" t="s">
        <v>303</v>
      </c>
      <c r="E239" t="s">
        <v>146</v>
      </c>
      <c r="F239" t="s">
        <v>304</v>
      </c>
      <c r="G239" s="2" t="s">
        <v>305</v>
      </c>
      <c r="H239">
        <v>0</v>
      </c>
      <c r="I239" t="s">
        <v>57</v>
      </c>
      <c r="J239" t="s">
        <v>31</v>
      </c>
    </row>
    <row r="240" spans="1:10" ht="45">
      <c r="A240" t="str">
        <f t="shared" si="5"/>
        <v>2014-11-14</v>
      </c>
      <c r="B240" t="str">
        <f>"2300"</f>
        <v>2300</v>
      </c>
      <c r="C240" t="s">
        <v>125</v>
      </c>
      <c r="G240" s="2" t="s">
        <v>30</v>
      </c>
      <c r="H240">
        <v>2014</v>
      </c>
      <c r="I240" t="s">
        <v>13</v>
      </c>
      <c r="J240" t="s">
        <v>14</v>
      </c>
    </row>
    <row r="241" spans="1:10" ht="45">
      <c r="A241" t="str">
        <f t="shared" si="5"/>
        <v>2014-11-14</v>
      </c>
      <c r="B241" t="str">
        <f>"2330"</f>
        <v>2330</v>
      </c>
      <c r="C241" t="s">
        <v>295</v>
      </c>
      <c r="D241" t="s">
        <v>297</v>
      </c>
      <c r="E241" t="s">
        <v>20</v>
      </c>
      <c r="G241" s="2" t="s">
        <v>296</v>
      </c>
      <c r="H241">
        <v>0</v>
      </c>
      <c r="I241" t="s">
        <v>79</v>
      </c>
      <c r="J241" t="s">
        <v>124</v>
      </c>
    </row>
    <row r="242" spans="1:10" ht="30">
      <c r="A242" t="str">
        <f aca="true" t="shared" si="6" ref="A242:A277">"2014-11-15"</f>
        <v>2014-11-15</v>
      </c>
      <c r="B242" t="str">
        <f>"0000"</f>
        <v>0000</v>
      </c>
      <c r="C242" t="s">
        <v>38</v>
      </c>
      <c r="G242" s="2" t="s">
        <v>39</v>
      </c>
      <c r="H242">
        <v>0</v>
      </c>
      <c r="I242" t="s">
        <v>13</v>
      </c>
      <c r="J242" t="s">
        <v>40</v>
      </c>
    </row>
    <row r="243" spans="1:10" ht="30">
      <c r="A243" t="str">
        <f t="shared" si="6"/>
        <v>2014-11-15</v>
      </c>
      <c r="B243" t="str">
        <f>"0100"</f>
        <v>0100</v>
      </c>
      <c r="C243" t="s">
        <v>41</v>
      </c>
      <c r="G243" s="2" t="s">
        <v>42</v>
      </c>
      <c r="H243">
        <v>0</v>
      </c>
      <c r="I243" t="s">
        <v>12</v>
      </c>
      <c r="J243" t="s">
        <v>43</v>
      </c>
    </row>
    <row r="244" spans="1:10" ht="45">
      <c r="A244" t="str">
        <f t="shared" si="6"/>
        <v>2014-11-15</v>
      </c>
      <c r="B244" t="str">
        <f>"0200"</f>
        <v>0200</v>
      </c>
      <c r="C244" t="s">
        <v>210</v>
      </c>
      <c r="E244" t="s">
        <v>20</v>
      </c>
      <c r="F244" t="s">
        <v>117</v>
      </c>
      <c r="G244" s="2" t="s">
        <v>211</v>
      </c>
      <c r="H244">
        <v>2012</v>
      </c>
      <c r="I244" t="s">
        <v>13</v>
      </c>
      <c r="J244" t="s">
        <v>37</v>
      </c>
    </row>
    <row r="245" spans="1:10" ht="45">
      <c r="A245" t="str">
        <f t="shared" si="6"/>
        <v>2014-11-15</v>
      </c>
      <c r="B245" t="str">
        <f>"0300"</f>
        <v>0300</v>
      </c>
      <c r="C245" t="s">
        <v>15</v>
      </c>
      <c r="D245" t="s">
        <v>307</v>
      </c>
      <c r="E245" t="s">
        <v>16</v>
      </c>
      <c r="G245" s="2" t="s">
        <v>306</v>
      </c>
      <c r="H245">
        <v>2009</v>
      </c>
      <c r="I245" t="s">
        <v>13</v>
      </c>
      <c r="J245" t="s">
        <v>220</v>
      </c>
    </row>
    <row r="246" spans="1:10" ht="45">
      <c r="A246" t="str">
        <f t="shared" si="6"/>
        <v>2014-11-15</v>
      </c>
      <c r="B246" t="str">
        <f>"0400"</f>
        <v>0400</v>
      </c>
      <c r="C246" t="s">
        <v>170</v>
      </c>
      <c r="D246" t="s">
        <v>308</v>
      </c>
      <c r="E246" t="s">
        <v>16</v>
      </c>
      <c r="G246" s="2" t="s">
        <v>171</v>
      </c>
      <c r="H246">
        <v>2013</v>
      </c>
      <c r="I246" t="s">
        <v>13</v>
      </c>
      <c r="J246" t="s">
        <v>227</v>
      </c>
    </row>
    <row r="247" spans="1:10" ht="45">
      <c r="A247" t="str">
        <f t="shared" si="6"/>
        <v>2014-11-15</v>
      </c>
      <c r="B247" t="str">
        <f>"0500"</f>
        <v>0500</v>
      </c>
      <c r="C247" t="s">
        <v>15</v>
      </c>
      <c r="D247" t="s">
        <v>310</v>
      </c>
      <c r="E247" t="s">
        <v>16</v>
      </c>
      <c r="G247" s="2" t="s">
        <v>309</v>
      </c>
      <c r="H247">
        <v>2009</v>
      </c>
      <c r="I247" t="s">
        <v>13</v>
      </c>
      <c r="J247" t="s">
        <v>37</v>
      </c>
    </row>
    <row r="248" spans="1:10" ht="30">
      <c r="A248" t="str">
        <f t="shared" si="6"/>
        <v>2014-11-15</v>
      </c>
      <c r="B248" t="str">
        <f>"0600"</f>
        <v>0600</v>
      </c>
      <c r="C248" t="s">
        <v>10</v>
      </c>
      <c r="E248" t="s">
        <v>20</v>
      </c>
      <c r="G248" s="2" t="s">
        <v>11</v>
      </c>
      <c r="H248">
        <v>2012</v>
      </c>
      <c r="I248" t="s">
        <v>13</v>
      </c>
      <c r="J248" t="s">
        <v>123</v>
      </c>
    </row>
    <row r="249" spans="1:10" ht="45">
      <c r="A249" t="str">
        <f t="shared" si="6"/>
        <v>2014-11-15</v>
      </c>
      <c r="B249" t="str">
        <f>"1200"</f>
        <v>1200</v>
      </c>
      <c r="C249" t="s">
        <v>28</v>
      </c>
      <c r="G249" s="2" t="s">
        <v>30</v>
      </c>
      <c r="H249">
        <v>2014</v>
      </c>
      <c r="I249" t="s">
        <v>13</v>
      </c>
      <c r="J249" t="s">
        <v>31</v>
      </c>
    </row>
    <row r="250" spans="1:10" ht="45">
      <c r="A250" t="str">
        <f t="shared" si="6"/>
        <v>2014-11-15</v>
      </c>
      <c r="B250" t="str">
        <f>"1230"</f>
        <v>1230</v>
      </c>
      <c r="C250" t="s">
        <v>298</v>
      </c>
      <c r="E250" t="s">
        <v>16</v>
      </c>
      <c r="G250" s="2" t="s">
        <v>299</v>
      </c>
      <c r="H250">
        <v>0</v>
      </c>
      <c r="I250" t="s">
        <v>12</v>
      </c>
      <c r="J250" t="s">
        <v>149</v>
      </c>
    </row>
    <row r="251" spans="1:10" ht="60">
      <c r="A251" t="str">
        <f t="shared" si="6"/>
        <v>2014-11-15</v>
      </c>
      <c r="B251" t="str">
        <f>"1300"</f>
        <v>1300</v>
      </c>
      <c r="C251" t="s">
        <v>311</v>
      </c>
      <c r="E251" t="s">
        <v>20</v>
      </c>
      <c r="F251" t="s">
        <v>109</v>
      </c>
      <c r="G251" s="2" t="s">
        <v>312</v>
      </c>
      <c r="H251">
        <v>2004</v>
      </c>
      <c r="I251" t="s">
        <v>13</v>
      </c>
      <c r="J251" t="s">
        <v>217</v>
      </c>
    </row>
    <row r="252" spans="1:10" ht="45">
      <c r="A252" t="str">
        <f t="shared" si="6"/>
        <v>2014-11-15</v>
      </c>
      <c r="B252" t="str">
        <f>"1400"</f>
        <v>1400</v>
      </c>
      <c r="C252" t="s">
        <v>126</v>
      </c>
      <c r="D252" t="s">
        <v>138</v>
      </c>
      <c r="E252" t="s">
        <v>16</v>
      </c>
      <c r="G252" s="2" t="s">
        <v>127</v>
      </c>
      <c r="H252">
        <v>2012</v>
      </c>
      <c r="I252" t="s">
        <v>57</v>
      </c>
      <c r="J252" t="s">
        <v>31</v>
      </c>
    </row>
    <row r="253" spans="1:10" ht="45">
      <c r="A253" t="str">
        <f t="shared" si="6"/>
        <v>2014-11-15</v>
      </c>
      <c r="B253" t="str">
        <f>"1430"</f>
        <v>1430</v>
      </c>
      <c r="C253" t="s">
        <v>129</v>
      </c>
      <c r="D253" t="s">
        <v>131</v>
      </c>
      <c r="G253" s="2" t="s">
        <v>130</v>
      </c>
      <c r="H253">
        <v>0</v>
      </c>
      <c r="I253" t="s">
        <v>12</v>
      </c>
      <c r="J253" t="s">
        <v>47</v>
      </c>
    </row>
    <row r="254" spans="1:10" ht="45">
      <c r="A254" t="str">
        <f t="shared" si="6"/>
        <v>2014-11-15</v>
      </c>
      <c r="B254" t="str">
        <f>"1445"</f>
        <v>1445</v>
      </c>
      <c r="C254" t="s">
        <v>129</v>
      </c>
      <c r="D254" t="s">
        <v>314</v>
      </c>
      <c r="E254" t="s">
        <v>16</v>
      </c>
      <c r="G254" s="2" t="s">
        <v>313</v>
      </c>
      <c r="H254">
        <v>0</v>
      </c>
      <c r="I254" t="s">
        <v>12</v>
      </c>
      <c r="J254" t="s">
        <v>115</v>
      </c>
    </row>
    <row r="255" spans="1:10" ht="30">
      <c r="A255" t="str">
        <f t="shared" si="6"/>
        <v>2014-11-15</v>
      </c>
      <c r="B255" t="str">
        <f>"1500"</f>
        <v>1500</v>
      </c>
      <c r="C255" t="s">
        <v>188</v>
      </c>
      <c r="D255" t="s">
        <v>190</v>
      </c>
      <c r="G255" s="2" t="s">
        <v>189</v>
      </c>
      <c r="H255">
        <v>0</v>
      </c>
      <c r="I255" t="s">
        <v>12</v>
      </c>
      <c r="J255" t="s">
        <v>47</v>
      </c>
    </row>
    <row r="256" spans="1:10" ht="45">
      <c r="A256" t="str">
        <f t="shared" si="6"/>
        <v>2014-11-15</v>
      </c>
      <c r="B256" t="str">
        <f>"1515"</f>
        <v>1515</v>
      </c>
      <c r="C256" t="s">
        <v>188</v>
      </c>
      <c r="D256" t="s">
        <v>316</v>
      </c>
      <c r="E256" t="s">
        <v>20</v>
      </c>
      <c r="G256" s="2" t="s">
        <v>315</v>
      </c>
      <c r="H256">
        <v>0</v>
      </c>
      <c r="I256" t="s">
        <v>12</v>
      </c>
      <c r="J256" t="s">
        <v>115</v>
      </c>
    </row>
    <row r="257" spans="1:10" ht="45">
      <c r="A257" t="str">
        <f t="shared" si="6"/>
        <v>2014-11-15</v>
      </c>
      <c r="B257" t="str">
        <f>"1530"</f>
        <v>1530</v>
      </c>
      <c r="C257" t="s">
        <v>229</v>
      </c>
      <c r="D257" t="s">
        <v>231</v>
      </c>
      <c r="G257" s="2" t="s">
        <v>230</v>
      </c>
      <c r="H257">
        <v>0</v>
      </c>
      <c r="I257" t="s">
        <v>12</v>
      </c>
      <c r="J257" t="s">
        <v>47</v>
      </c>
    </row>
    <row r="258" spans="1:10" ht="45">
      <c r="A258" t="str">
        <f t="shared" si="6"/>
        <v>2014-11-15</v>
      </c>
      <c r="B258" t="str">
        <f>"1545"</f>
        <v>1545</v>
      </c>
      <c r="C258" t="s">
        <v>229</v>
      </c>
      <c r="D258" t="s">
        <v>318</v>
      </c>
      <c r="E258" t="s">
        <v>16</v>
      </c>
      <c r="G258" s="2" t="s">
        <v>317</v>
      </c>
      <c r="H258">
        <v>0</v>
      </c>
      <c r="I258" t="s">
        <v>12</v>
      </c>
      <c r="J258" t="s">
        <v>115</v>
      </c>
    </row>
    <row r="259" spans="1:10" ht="45">
      <c r="A259" t="str">
        <f t="shared" si="6"/>
        <v>2014-11-15</v>
      </c>
      <c r="B259" t="str">
        <f>"1600"</f>
        <v>1600</v>
      </c>
      <c r="C259" t="s">
        <v>255</v>
      </c>
      <c r="D259" t="s">
        <v>257</v>
      </c>
      <c r="G259" s="2" t="s">
        <v>256</v>
      </c>
      <c r="H259">
        <v>0</v>
      </c>
      <c r="I259" t="s">
        <v>12</v>
      </c>
      <c r="J259" t="s">
        <v>47</v>
      </c>
    </row>
    <row r="260" spans="1:10" ht="45">
      <c r="A260" t="str">
        <f t="shared" si="6"/>
        <v>2014-11-15</v>
      </c>
      <c r="B260" t="str">
        <f>"1615"</f>
        <v>1615</v>
      </c>
      <c r="C260" t="s">
        <v>255</v>
      </c>
      <c r="D260" t="s">
        <v>320</v>
      </c>
      <c r="G260" s="2" t="s">
        <v>319</v>
      </c>
      <c r="H260">
        <v>0</v>
      </c>
      <c r="I260" t="s">
        <v>12</v>
      </c>
      <c r="J260" t="s">
        <v>115</v>
      </c>
    </row>
    <row r="261" spans="1:10" ht="45">
      <c r="A261" t="str">
        <f t="shared" si="6"/>
        <v>2014-11-15</v>
      </c>
      <c r="B261" t="str">
        <f>"1630"</f>
        <v>1630</v>
      </c>
      <c r="C261" t="s">
        <v>44</v>
      </c>
      <c r="D261" t="s">
        <v>49</v>
      </c>
      <c r="E261" t="s">
        <v>16</v>
      </c>
      <c r="G261" s="2" t="s">
        <v>48</v>
      </c>
      <c r="H261">
        <v>0</v>
      </c>
      <c r="I261" t="s">
        <v>12</v>
      </c>
      <c r="J261" t="s">
        <v>50</v>
      </c>
    </row>
    <row r="262" spans="1:10" ht="45">
      <c r="A262" t="str">
        <f t="shared" si="6"/>
        <v>2014-11-15</v>
      </c>
      <c r="B262" t="str">
        <f>"1645"</f>
        <v>1645</v>
      </c>
      <c r="C262" t="s">
        <v>44</v>
      </c>
      <c r="D262" t="s">
        <v>322</v>
      </c>
      <c r="E262" t="s">
        <v>20</v>
      </c>
      <c r="G262" s="2" t="s">
        <v>321</v>
      </c>
      <c r="H262">
        <v>0</v>
      </c>
      <c r="I262" t="s">
        <v>12</v>
      </c>
      <c r="J262" t="s">
        <v>115</v>
      </c>
    </row>
    <row r="263" spans="1:10" ht="45">
      <c r="A263" t="str">
        <f t="shared" si="6"/>
        <v>2014-11-15</v>
      </c>
      <c r="B263" t="str">
        <f>"1700"</f>
        <v>1700</v>
      </c>
      <c r="C263" t="s">
        <v>63</v>
      </c>
      <c r="D263" t="s">
        <v>65</v>
      </c>
      <c r="E263" t="s">
        <v>16</v>
      </c>
      <c r="G263" s="2" t="s">
        <v>64</v>
      </c>
      <c r="H263">
        <v>0</v>
      </c>
      <c r="I263" t="s">
        <v>13</v>
      </c>
      <c r="J263" t="s">
        <v>47</v>
      </c>
    </row>
    <row r="264" spans="1:10" ht="45">
      <c r="A264" t="str">
        <f t="shared" si="6"/>
        <v>2014-11-15</v>
      </c>
      <c r="B264" t="str">
        <f>"1715"</f>
        <v>1715</v>
      </c>
      <c r="C264" t="s">
        <v>63</v>
      </c>
      <c r="D264" t="s">
        <v>67</v>
      </c>
      <c r="E264" t="s">
        <v>16</v>
      </c>
      <c r="G264" s="2" t="s">
        <v>66</v>
      </c>
      <c r="H264">
        <v>0</v>
      </c>
      <c r="I264" t="s">
        <v>13</v>
      </c>
      <c r="J264" t="s">
        <v>47</v>
      </c>
    </row>
    <row r="265" spans="1:10" ht="45">
      <c r="A265" t="str">
        <f t="shared" si="6"/>
        <v>2014-11-15</v>
      </c>
      <c r="B265" t="str">
        <f>"1730"</f>
        <v>1730</v>
      </c>
      <c r="C265" t="s">
        <v>28</v>
      </c>
      <c r="G265" s="2" t="s">
        <v>30</v>
      </c>
      <c r="H265">
        <v>2014</v>
      </c>
      <c r="I265" t="s">
        <v>13</v>
      </c>
      <c r="J265" t="s">
        <v>31</v>
      </c>
    </row>
    <row r="266" spans="1:10" ht="45">
      <c r="A266" t="str">
        <f t="shared" si="6"/>
        <v>2014-11-15</v>
      </c>
      <c r="B266" t="str">
        <f>"1800"</f>
        <v>1800</v>
      </c>
      <c r="C266" t="s">
        <v>323</v>
      </c>
      <c r="E266" t="s">
        <v>20</v>
      </c>
      <c r="F266" t="s">
        <v>117</v>
      </c>
      <c r="G266" s="2" t="s">
        <v>324</v>
      </c>
      <c r="H266">
        <v>1989</v>
      </c>
      <c r="I266" t="s">
        <v>13</v>
      </c>
      <c r="J266" t="s">
        <v>325</v>
      </c>
    </row>
    <row r="267" spans="1:10" ht="45">
      <c r="A267" t="str">
        <f t="shared" si="6"/>
        <v>2014-11-15</v>
      </c>
      <c r="B267" t="str">
        <f>"1900"</f>
        <v>1900</v>
      </c>
      <c r="C267" t="s">
        <v>44</v>
      </c>
      <c r="D267" t="s">
        <v>327</v>
      </c>
      <c r="G267" s="2" t="s">
        <v>326</v>
      </c>
      <c r="H267">
        <v>0</v>
      </c>
      <c r="I267" t="s">
        <v>12</v>
      </c>
      <c r="J267" t="s">
        <v>47</v>
      </c>
    </row>
    <row r="268" spans="1:10" ht="45">
      <c r="A268" t="str">
        <f t="shared" si="6"/>
        <v>2014-11-15</v>
      </c>
      <c r="B268" t="str">
        <f>"1915"</f>
        <v>1915</v>
      </c>
      <c r="C268" t="s">
        <v>193</v>
      </c>
      <c r="D268" t="s">
        <v>329</v>
      </c>
      <c r="G268" s="2" t="s">
        <v>328</v>
      </c>
      <c r="H268">
        <v>0</v>
      </c>
      <c r="I268" t="s">
        <v>13</v>
      </c>
      <c r="J268" t="s">
        <v>135</v>
      </c>
    </row>
    <row r="269" spans="1:10" ht="45">
      <c r="A269" t="str">
        <f t="shared" si="6"/>
        <v>2014-11-15</v>
      </c>
      <c r="B269" t="str">
        <f>"1922"</f>
        <v>1922</v>
      </c>
      <c r="C269" t="s">
        <v>132</v>
      </c>
      <c r="D269" t="s">
        <v>331</v>
      </c>
      <c r="G269" s="2" t="s">
        <v>330</v>
      </c>
      <c r="H269">
        <v>0</v>
      </c>
      <c r="I269" t="s">
        <v>13</v>
      </c>
      <c r="J269" t="s">
        <v>135</v>
      </c>
    </row>
    <row r="270" spans="1:10" ht="30">
      <c r="A270" t="str">
        <f t="shared" si="6"/>
        <v>2014-11-15</v>
      </c>
      <c r="B270" t="str">
        <f>"1930"</f>
        <v>1930</v>
      </c>
      <c r="C270" t="s">
        <v>332</v>
      </c>
      <c r="E270" t="s">
        <v>20</v>
      </c>
      <c r="G270" s="2" t="s">
        <v>333</v>
      </c>
      <c r="H270">
        <v>2013</v>
      </c>
      <c r="I270" t="s">
        <v>13</v>
      </c>
      <c r="J270" t="s">
        <v>107</v>
      </c>
    </row>
    <row r="271" spans="1:10" ht="30">
      <c r="A271" t="str">
        <f t="shared" si="6"/>
        <v>2014-11-15</v>
      </c>
      <c r="B271" t="str">
        <f>"2000"</f>
        <v>2000</v>
      </c>
      <c r="C271" t="s">
        <v>334</v>
      </c>
      <c r="E271" t="s">
        <v>16</v>
      </c>
      <c r="G271" s="2" t="s">
        <v>335</v>
      </c>
      <c r="H271">
        <v>2013</v>
      </c>
      <c r="I271" t="s">
        <v>13</v>
      </c>
      <c r="J271" t="s">
        <v>149</v>
      </c>
    </row>
    <row r="272" spans="1:10" ht="45">
      <c r="A272" t="str">
        <f t="shared" si="6"/>
        <v>2014-11-15</v>
      </c>
      <c r="B272" t="str">
        <f>"2030"</f>
        <v>2030</v>
      </c>
      <c r="C272" t="s">
        <v>336</v>
      </c>
      <c r="D272" t="s">
        <v>338</v>
      </c>
      <c r="E272" t="s">
        <v>20</v>
      </c>
      <c r="F272" t="s">
        <v>117</v>
      </c>
      <c r="G272" s="2" t="s">
        <v>337</v>
      </c>
      <c r="H272">
        <v>2008</v>
      </c>
      <c r="I272" t="s">
        <v>339</v>
      </c>
      <c r="J272" t="s">
        <v>247</v>
      </c>
    </row>
    <row r="273" spans="1:10" ht="45">
      <c r="A273" t="str">
        <f t="shared" si="6"/>
        <v>2014-11-15</v>
      </c>
      <c r="B273" t="str">
        <f>"2130"</f>
        <v>2130</v>
      </c>
      <c r="C273" t="s">
        <v>340</v>
      </c>
      <c r="D273" t="s">
        <v>342</v>
      </c>
      <c r="E273" t="s">
        <v>20</v>
      </c>
      <c r="F273" t="s">
        <v>60</v>
      </c>
      <c r="G273" s="2" t="s">
        <v>341</v>
      </c>
      <c r="H273">
        <v>2001</v>
      </c>
      <c r="I273" t="s">
        <v>206</v>
      </c>
      <c r="J273" t="s">
        <v>123</v>
      </c>
    </row>
    <row r="274" spans="1:10" ht="45">
      <c r="A274" t="str">
        <f t="shared" si="6"/>
        <v>2014-11-15</v>
      </c>
      <c r="B274" t="str">
        <f>"2230"</f>
        <v>2230</v>
      </c>
      <c r="C274" t="s">
        <v>343</v>
      </c>
      <c r="D274" t="s">
        <v>12</v>
      </c>
      <c r="E274" t="s">
        <v>146</v>
      </c>
      <c r="F274" t="s">
        <v>89</v>
      </c>
      <c r="G274" s="2" t="s">
        <v>344</v>
      </c>
      <c r="H274">
        <v>0</v>
      </c>
      <c r="I274" t="s">
        <v>13</v>
      </c>
      <c r="J274" t="s">
        <v>345</v>
      </c>
    </row>
    <row r="275" spans="1:10" ht="45">
      <c r="A275" t="str">
        <f t="shared" si="6"/>
        <v>2014-11-15</v>
      </c>
      <c r="B275" t="str">
        <f>"2330"</f>
        <v>2330</v>
      </c>
      <c r="C275" t="s">
        <v>44</v>
      </c>
      <c r="D275" t="s">
        <v>327</v>
      </c>
      <c r="G275" s="2" t="s">
        <v>326</v>
      </c>
      <c r="H275">
        <v>0</v>
      </c>
      <c r="I275" t="s">
        <v>12</v>
      </c>
      <c r="J275" t="s">
        <v>47</v>
      </c>
    </row>
    <row r="276" spans="1:10" ht="45">
      <c r="A276" t="str">
        <f t="shared" si="6"/>
        <v>2014-11-15</v>
      </c>
      <c r="B276" t="str">
        <f>"2345"</f>
        <v>2345</v>
      </c>
      <c r="C276" t="s">
        <v>193</v>
      </c>
      <c r="D276" t="s">
        <v>329</v>
      </c>
      <c r="G276" s="2" t="s">
        <v>328</v>
      </c>
      <c r="H276">
        <v>0</v>
      </c>
      <c r="I276" t="s">
        <v>13</v>
      </c>
      <c r="J276" t="s">
        <v>135</v>
      </c>
    </row>
    <row r="277" spans="1:10" ht="45">
      <c r="A277" t="str">
        <f t="shared" si="6"/>
        <v>2014-11-15</v>
      </c>
      <c r="B277" t="str">
        <f>"2352"</f>
        <v>2352</v>
      </c>
      <c r="C277" t="s">
        <v>132</v>
      </c>
      <c r="D277" t="s">
        <v>331</v>
      </c>
      <c r="G277" s="2" t="s">
        <v>330</v>
      </c>
      <c r="H277">
        <v>0</v>
      </c>
      <c r="I277" t="s">
        <v>13</v>
      </c>
      <c r="J277" t="s">
        <v>135</v>
      </c>
    </row>
    <row r="278" spans="1:10" ht="30">
      <c r="A278" t="str">
        <f>"2014-11-16"</f>
        <v>2014-11-16</v>
      </c>
      <c r="B278" t="str">
        <f>"0000"</f>
        <v>0000</v>
      </c>
      <c r="C278" t="s">
        <v>10</v>
      </c>
      <c r="E278" t="s">
        <v>20</v>
      </c>
      <c r="F278" t="s">
        <v>89</v>
      </c>
      <c r="G278" s="2" t="s">
        <v>11</v>
      </c>
      <c r="H278">
        <v>2012</v>
      </c>
      <c r="I278" t="s">
        <v>13</v>
      </c>
      <c r="J278" t="s">
        <v>90</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Jaimi-Leigh Faulkner</dc:creator>
  <cp:keywords/>
  <dc:description/>
  <cp:lastModifiedBy>Jaimi-Leigh Faulkner</cp:lastModifiedBy>
  <dcterms:created xsi:type="dcterms:W3CDTF">2014-10-20T07:49:56Z</dcterms:created>
  <dcterms:modified xsi:type="dcterms:W3CDTF">2014-10-20T07:50:06Z</dcterms:modified>
  <cp:category/>
  <cp:version/>
  <cp:contentType/>
  <cp:contentStatus/>
</cp:coreProperties>
</file>