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3350" activeTab="0"/>
  </bookViews>
  <sheets>
    <sheet name=" NITV_EPG_Rpt586374" sheetId="1" r:id="rId1"/>
  </sheets>
  <definedNames/>
  <calcPr fullCalcOnLoad="1"/>
</workbook>
</file>

<file path=xl/sharedStrings.xml><?xml version="1.0" encoding="utf-8"?>
<sst xmlns="http://schemas.openxmlformats.org/spreadsheetml/2006/main" count="1256" uniqueCount="289">
  <si>
    <t>Date</t>
  </si>
  <si>
    <t>Start Time</t>
  </si>
  <si>
    <t>Title</t>
  </si>
  <si>
    <t>Classification</t>
  </si>
  <si>
    <t>Consumer Advice</t>
  </si>
  <si>
    <t>Digital Epg Synpopsis</t>
  </si>
  <si>
    <t>Episode Title</t>
  </si>
  <si>
    <t>Year of Production</t>
  </si>
  <si>
    <t>Country of Origin</t>
  </si>
  <si>
    <t>Nominal Length</t>
  </si>
  <si>
    <t>Volumz</t>
  </si>
  <si>
    <t>PG</t>
  </si>
  <si>
    <t xml:space="preserve">a l </t>
  </si>
  <si>
    <t>Hosted by Alec Doomadgee, Volumz brings you music and interviews highlighting the best of the Australian Indigenous music scene.</t>
  </si>
  <si>
    <t xml:space="preserve"> </t>
  </si>
  <si>
    <t>AUSTRALIA</t>
  </si>
  <si>
    <t>55mins</t>
  </si>
  <si>
    <t>Welcome To Wapos Bay</t>
  </si>
  <si>
    <t>G</t>
  </si>
  <si>
    <t>The kids of Wapos Bay love adventure and their playground is a vast area that's been home to their Cree ancestors for millennia. As they explore the world around them, they learn respect &amp; cooperation</t>
  </si>
  <si>
    <t>Mother Earth, A</t>
  </si>
  <si>
    <t>CANADA</t>
  </si>
  <si>
    <t>23mins</t>
  </si>
  <si>
    <t>Waabiny Time</t>
  </si>
  <si>
    <t>Waabiny time, playing time is djooradiny, it's fun. It's about keeping walang, keeping healthy. Let's play djenborl football and learn to handball and take on the obstacle course. It's deadly koolangk</t>
  </si>
  <si>
    <t>Playtime</t>
  </si>
  <si>
    <t>26mins</t>
  </si>
  <si>
    <t>Move It Mob Style</t>
  </si>
  <si>
    <t>We're here to get you moving and keeping fit and healthy. So get your mum, dad, brothers, sisters, aunties and uncles wherever you are to come and Move it Mob Style!</t>
  </si>
  <si>
    <t>25mins</t>
  </si>
  <si>
    <t>Bizou</t>
  </si>
  <si>
    <t>A lively, animated pre-school series that explores the wonderful world of animals through the eyes of a cheerful little Aboriginal princess named Bizou.</t>
  </si>
  <si>
    <t>21mins</t>
  </si>
  <si>
    <t>Mugu Kids</t>
  </si>
  <si>
    <t>Look, listen, learn and dance with Mugu Kids host Jub. Bronwyn Bancroft reads her book, Remembering Lionsville also we learn some of the Eastern Arrernte language from Patricia Ellis.</t>
  </si>
  <si>
    <t>Go Lingo</t>
  </si>
  <si>
    <t>A high energy game show packed with fun and challenges as students aged between 11-12 play a variety of hi-tech games using the latest in touch screen technology. Host Alanah Ahmat.</t>
  </si>
  <si>
    <t>24mins</t>
  </si>
  <si>
    <t>Bushwhacked</t>
  </si>
  <si>
    <t>Brandon takes Kayne to Tasmania for a ridiculously nail-biting mission: to track down and then kiss a Tasmanian Devil!</t>
  </si>
  <si>
    <t>Tassie Devil</t>
  </si>
  <si>
    <t>Barefoot Sunday</t>
  </si>
  <si>
    <t>NC</t>
  </si>
  <si>
    <t>NITV Sport brings you our very own Barefoot Sunday show combining news and events from regional and remote areas with coverage from the 2014 Koori Knockouts and Murri Carnival games.</t>
  </si>
  <si>
    <t>107mins</t>
  </si>
  <si>
    <t>Nitv News Week In Review</t>
  </si>
  <si>
    <t>NITV National News features the rich diversity of contemporary life within Aboriginal and Torres Strait Islander communities, broadening and redefining the news and current affairs landscape.</t>
  </si>
  <si>
    <t xml:space="preserve">Guardians: Evolution </t>
  </si>
  <si>
    <t>Forty one million years in the future, the Earth is reborn and nature has been replenished after a global catastrophe. Only a few teens have survived, they act as the “Guardians”</t>
  </si>
  <si>
    <t>Eerimar</t>
  </si>
  <si>
    <t>Away From Country</t>
  </si>
  <si>
    <t>Away From Country captures the essence of Indigenous excellence on and off the sporting field and highlights the journeys of our Indigenous sportspeople.</t>
  </si>
  <si>
    <t>Jesse Williams: The Monstar</t>
  </si>
  <si>
    <t>56mins</t>
  </si>
  <si>
    <t>Queensland Murri Carnival 2014</t>
  </si>
  <si>
    <t>Grassroots rugby league at its best at the Queensland Murri Carnival from Redcliffe, QLD</t>
  </si>
  <si>
    <t>46mins</t>
  </si>
  <si>
    <t>44th Annual Koori Knockout</t>
  </si>
  <si>
    <t>Grassroots rugby league at its best at the 44th Annual Koori Knockout from Raymond Terace, NSW.</t>
  </si>
  <si>
    <t>92mins</t>
  </si>
  <si>
    <t>Not Just Cricket</t>
  </si>
  <si>
    <t>For the first time an Indigenous cricket team tours India. It's a journey of discovery as they experience a new culture - where cricket is king.</t>
  </si>
  <si>
    <t>28mins</t>
  </si>
  <si>
    <t>Te Kaea</t>
  </si>
  <si>
    <t>When it happens in the Maori world, you'll hear about it on Te Kaea first. This is Maori Television's flagship news program's week in review, featuring local, national and international stories.</t>
  </si>
  <si>
    <t>NEW ZEALAND</t>
  </si>
  <si>
    <t>Awaken: Ernie Dingo - Full Circle</t>
  </si>
  <si>
    <t>A Yamatji man from Western Australia Ernie Dingo has had an incredible career in the Australian media, his wit and humour challenging some of the most virulent issues impacting on Indigenous peoples.</t>
  </si>
  <si>
    <t>52mins</t>
  </si>
  <si>
    <t>Ngurra</t>
  </si>
  <si>
    <t>At request of Kapululangu Women's Association in Balgo, PAKAM accompanied Kukatja elders on an expedition south from Balgo to record Dreaming stories for country.</t>
  </si>
  <si>
    <t>Kurrarlkatjanu -Last Generaton</t>
  </si>
  <si>
    <t>14mins</t>
  </si>
  <si>
    <t>The community of Pipalyatjara is the most westerly community of the APY Lands in the deserts of central Australia. Elders Sean Williamson and Molly Miller provide an insight to life on their country.</t>
  </si>
  <si>
    <t>Pipalyatjara-Our Land, Our Future</t>
  </si>
  <si>
    <t>13mins</t>
  </si>
  <si>
    <t>I Heart My People</t>
  </si>
  <si>
    <t>Starting where we left off, we find ourselves with Margaret, Patrick and Gemma in their line of duty. We also introduce our remaining health care professionals, Dr. McEwan, Stanley and Jeremy.</t>
  </si>
  <si>
    <t>The Will &amp; The Skill</t>
  </si>
  <si>
    <t xml:space="preserve">w </t>
  </si>
  <si>
    <t>A unique annual athletics camp for Indigenous youth run by Uncle Ritchie (Ritchie Donovan) on the North Coast.</t>
  </si>
  <si>
    <t>Medicine Line, The</t>
  </si>
  <si>
    <t>Traveling is a passion for many. Join Dave Gaudet as he zigzags his way across the Canada-US border to discover the art, language, history, and culture of Aboriginal people in both places.</t>
  </si>
  <si>
    <t>22mins</t>
  </si>
  <si>
    <t>Inside Out: Indigenous Imprisonment</t>
  </si>
  <si>
    <t>A look at one man's efforts to tackle the crisis of indigenous imprisonment in a remote corner of New South Wales,But does the rest of Australian society care enough to help a deeply passionate man.</t>
  </si>
  <si>
    <t>Coffy</t>
  </si>
  <si>
    <t>A black nurse takes vigilante justice against inner-city drug dealers after her sister becomes their latest victim.</t>
  </si>
  <si>
    <t>USA</t>
  </si>
  <si>
    <t>91mins</t>
  </si>
  <si>
    <t>Life Giving Dance And Music</t>
  </si>
  <si>
    <t xml:space="preserve">a </t>
  </si>
  <si>
    <t>Explore the importance of music in the daily lives of community elders and musicians to maintaining good mental health. Filmed on location in Galiwin'ku and Milingimbi,</t>
  </si>
  <si>
    <t>33mins</t>
  </si>
  <si>
    <t>Good Tucker</t>
  </si>
  <si>
    <t>Passing on Bush Tucker knowledge for a long and healthy life in the Western Kimberley</t>
  </si>
  <si>
    <t>60mins</t>
  </si>
  <si>
    <t>58mins</t>
  </si>
  <si>
    <t>All Access</t>
  </si>
  <si>
    <t xml:space="preserve">a w </t>
  </si>
  <si>
    <t>Mysterious Cities Of Gold</t>
  </si>
  <si>
    <t>The original 80s animation classic that follows a young orphan called Esteban as he searches the New World for both his father and the Mysterious Cities of Gold</t>
  </si>
  <si>
    <t>Aerial Pursuit</t>
  </si>
  <si>
    <t>FRANCE</t>
  </si>
  <si>
    <t>Look, listen, learn and dance with Mugu Kids host Jub. Jason Brown sings about dreaming under the moon and Uncle Warren Williams also performs his song, Skinny Frog.</t>
  </si>
  <si>
    <t>27mins</t>
  </si>
  <si>
    <t>Kwort Kwobikin, to celebrate is deadly! Moort madja, family get-togethers are deadly!</t>
  </si>
  <si>
    <t>Celebrate</t>
  </si>
  <si>
    <t>Brandon challenges Kayne to go out after dark and spot little penguins sneaking out of the sea to feed their babies!</t>
  </si>
  <si>
    <t>Penguins</t>
  </si>
  <si>
    <t>Back To Munda</t>
  </si>
  <si>
    <t>A documentary about land care management and rehabilitation schemes in the chain of bays in South Australia.</t>
  </si>
  <si>
    <t>41mins</t>
  </si>
  <si>
    <t>NITV News</t>
  </si>
  <si>
    <t>Outback Cafe</t>
  </si>
  <si>
    <t>Mark Olive, aka the "Black Olive" is an Australian Aboriginal chef with a passion to bring the vibrant colours and earthy tastes of ancient outback food to everyone's dining table.</t>
  </si>
  <si>
    <t xml:space="preserve">Yabun 2015 </t>
  </si>
  <si>
    <t>mins</t>
  </si>
  <si>
    <t>Surviving</t>
  </si>
  <si>
    <t>Emerging Aboriginal Artist Jason Wing, won the 2013 NSW Aboriginal art prize for his sculpture of Captain Cook covered with a balaclava. The prize caused outrage amongst the non-Indigenous audience.</t>
  </si>
  <si>
    <t>Jason Wing</t>
  </si>
  <si>
    <t>Custodians</t>
  </si>
  <si>
    <t>Jimmy Edgar is a Yawuru traditional elder from Broome in Western Australia. Jimmy showcases his land and shows us some nature bush honey from the tree.</t>
  </si>
  <si>
    <t>Yawuru - Broome</t>
  </si>
  <si>
    <t>5mins</t>
  </si>
  <si>
    <t>Karno Walker is a Ramindjeri man from Kangaroo Island in South Australia. He takes us all on a tour of his island and showcases some unusual rock formations that have designs of animals on them.</t>
  </si>
  <si>
    <t>Ramindjeri - Kangaroo Island</t>
  </si>
  <si>
    <t>Arctic Air</t>
  </si>
  <si>
    <t>M</t>
  </si>
  <si>
    <t xml:space="preserve">a s </t>
  </si>
  <si>
    <t>Set in the booming Arctic this drama series follows the adventures of a maverick airline and the unconventional family who run it. The vast terrain and unforgiving climate mean the stakes are sky-high</t>
  </si>
  <si>
    <t>Fling, The</t>
  </si>
  <si>
    <t>42mins</t>
  </si>
  <si>
    <t>Lyndon is employed by the Royal Flying Doctor Service Queensland Section, and in 2012 had been working on 'Strong Fathers Strong Families' in the Lower Gulf region.</t>
  </si>
  <si>
    <t>Lyndon Reilly</t>
  </si>
  <si>
    <t>Wiradjuri elder Uncle Larry Brandy originally from Condobolin NSW moved to Canberra in 75, third eldest of four well-known Aboriginal story teller who has been sharing his stories for over two decades</t>
  </si>
  <si>
    <t>Larry Brandy</t>
  </si>
  <si>
    <t>As Long As The River Flows</t>
  </si>
  <si>
    <t>City Of Gold, The</t>
  </si>
  <si>
    <t>Look, listen, learn and dance with Mugu Kids host Jub as she gets up to dance. Miranda Garling performs, You've Got Moves and Uncle Warren Williams teaches the kids in Western Arrernte language.</t>
  </si>
  <si>
    <t>Noongar people have been solid tool makers for a long, long time. Karli, the boomerang and kitj, the spear are very useful tools.</t>
  </si>
  <si>
    <t>Traditional Tools</t>
  </si>
  <si>
    <t>In this reverse episode, Kayne challenges Brandon to help save animals that live in the city or get into a spot of bother living alongside humans.</t>
  </si>
  <si>
    <t>Melbourne</t>
  </si>
  <si>
    <t>Yarrabah The Musical</t>
  </si>
  <si>
    <t>Opera ignites musical life in the small northern community of Yarrabah</t>
  </si>
  <si>
    <t>Desperate Measures</t>
  </si>
  <si>
    <t>After a 30 year battle flung far around the globe, the remains of 20 Kamilaroi ancestors are brought home...to country...to rest.</t>
  </si>
  <si>
    <t>Bringing The Bones Home</t>
  </si>
  <si>
    <t>Kanaka Town situated on the Northside of Rockhampton, South seas Islander Elders reminicing about their fond childhood memories and the happenings of growing up in Kanaka Town.</t>
  </si>
  <si>
    <t>Kanaka Town</t>
  </si>
  <si>
    <t>The Tipping Points</t>
  </si>
  <si>
    <t>An expedition across Alaska to the North Pole to explore the ticking time bomb of the Permafrost Melt and the release of tines of Carbon Dioxide and methane.</t>
  </si>
  <si>
    <t>Permafrost Of The High Arctic, The</t>
  </si>
  <si>
    <t xml:space="preserve">Harold </t>
  </si>
  <si>
    <t>Harold Blair is one of Australia's forgotten heroes. Touted as the first Aboriginal person to sing opera and a model of assimilation.</t>
  </si>
  <si>
    <t>The Boondocks</t>
  </si>
  <si>
    <t>MA</t>
  </si>
  <si>
    <t xml:space="preserve">s </t>
  </si>
  <si>
    <t>Based on the comic strip, Huey and Riley move away from the city and out to the suburbs with their irascible grandfather. Biting socio-political commentary ensues.</t>
  </si>
  <si>
    <t>Fox Memorial Shield 2014</t>
  </si>
  <si>
    <t>Rugby League from the 2014 Auckland club competition. See how bruising and exciting the game is across the Tasman.</t>
  </si>
  <si>
    <t>108mins</t>
  </si>
  <si>
    <t>Host Patrick Mau, aka Torres Strait Island hip-hop artist MauPower, is joined on the Volumz lounge by Casey Donovan, who talks about her success post-Australian Idol, Emma Donovan and Deline Briscoe.</t>
  </si>
  <si>
    <t>Casey Donovan, Emma Donovan And Deline Briscoe</t>
  </si>
  <si>
    <t>53mins</t>
  </si>
  <si>
    <t>Fusion With Casey Donovan</t>
  </si>
  <si>
    <t>"Fusion" is a prime time music program designed for audiences in their late teens and young adults with the added advantage of being of interest to music lovers of all ages.</t>
  </si>
  <si>
    <t>Tricks N Treats</t>
  </si>
  <si>
    <t>Great Legacy, The</t>
  </si>
  <si>
    <t>Look, listen, learn and dance with Mugu Kids host Jub. Kerrianne Cox sings her song, Walking Along the Edge and Aunty Maxine Jarrett teaches some kids the Gumbayngirr language.</t>
  </si>
  <si>
    <t>Do you feel djoorabiny, do you feel happy? Or do you feel menditj, do you feel sick? Make sure you share how you feel with someone who cares. It's moorditj koolangka!</t>
  </si>
  <si>
    <t>Feelings</t>
  </si>
  <si>
    <t>Brandon challenges Kayne to catch, cook and then eat an Arafura File Snake - a rare delicacy that lives in croc-infested waters in Arnhem Land!</t>
  </si>
  <si>
    <t>Arafura File Snake</t>
  </si>
  <si>
    <t>Ravens And Eagles</t>
  </si>
  <si>
    <t>Shot on British Columbia's rugged north coast, this series explores  the roots of traditional Haida art in form, process and in its connection to spirituality, land and culture.</t>
  </si>
  <si>
    <t>Colour Theory</t>
  </si>
  <si>
    <t>Colour Theory unearths a variety of Contemporary Indigenous Artist and their connection to their art, community and country. An exciting new series hosted by the proclaimed show off, "Richard Bell".</t>
  </si>
  <si>
    <t>Jake Nash</t>
  </si>
  <si>
    <t>Leading The Way</t>
  </si>
  <si>
    <t>In March 2012 the RUBIES became the first recognised indigenous hockey t team to compete internationally. They travelled to the legendary "Singapore 6's", to test their skills.</t>
  </si>
  <si>
    <t>43mins</t>
  </si>
  <si>
    <t>Larry Kelly is a Gumbainggirr elder from Nambucca Heads in New South Wales. His people are coastal people and explains the dreamtime story of how his land had come to be.</t>
  </si>
  <si>
    <t>Gumbainggirr - Nambucca Heads</t>
  </si>
  <si>
    <t>Milpirri</t>
  </si>
  <si>
    <t>Wanta is an initiated Warlpiri man who shares a deeply refreshing perspective on the challenges for his remote community in Central Australia.</t>
  </si>
  <si>
    <t>54mins</t>
  </si>
  <si>
    <t>Awaken</t>
  </si>
  <si>
    <t>A panel discussion of Indigenous leaders and constitutional experts on what progress has been made to advance the discussion on Constitutional recognition of Indigenous Australians.</t>
  </si>
  <si>
    <t>Mamu</t>
  </si>
  <si>
    <t>Mamu tells the story of a young man who disregards ancient customs, and must face the terrifying consequences. A film about right and wrong, the past and the future, the new and the old.</t>
  </si>
  <si>
    <t>8mins</t>
  </si>
  <si>
    <t>Dead Creek</t>
  </si>
  <si>
    <t>To save his uncle and protect the land from bloody revenge, a young, suburbanised Aboriginal man, must re-imprison a powerful warrior spirit from the Dreamtime.</t>
  </si>
  <si>
    <t>10mins</t>
  </si>
  <si>
    <t>In The Frame</t>
  </si>
  <si>
    <t>This program hosted by Rhoda Roberts takes us on a journey exploring the lives of our heroes and personalities as they talk candidly about their photos. This episode features Gail Mabo.</t>
  </si>
  <si>
    <t>Hunt, The</t>
  </si>
  <si>
    <t>End Of The City Of Gold</t>
  </si>
  <si>
    <t>Look, listen, learn and dance with Mugu Kids host Jub as she explores our feelings. The Witchetty Grubs sing their song, All the Good Things and Kirra Somerville reads her book, Lizard Gang.</t>
  </si>
  <si>
    <t>There are maar keny bonar, six seasons. Birak is hot time, time for djiba-djobaliny, swimming time.</t>
  </si>
  <si>
    <t>Seasons And Weather</t>
  </si>
  <si>
    <t>Brandon challenges Kayne to a hoof-thumping mission: to train as a Jackaroo and then muster about 40 head of cattle in the Megalong Valley.</t>
  </si>
  <si>
    <t>Cattle Muster</t>
  </si>
  <si>
    <t>Yhonnie Scarce</t>
  </si>
  <si>
    <t>Afl: Neafl 2014</t>
  </si>
  <si>
    <t>Follow the NT Thunder through their 2014 season in the North East Australian Rules League.</t>
  </si>
  <si>
    <t>0mins</t>
  </si>
  <si>
    <t>Watchers Of The North</t>
  </si>
  <si>
    <t>Join the largely Inuit Ranger s through their training, patrols, search &amp; rescue missions in remote Northern Canada</t>
  </si>
  <si>
    <t xml:space="preserve">Jesse Owens </t>
  </si>
  <si>
    <t>The most famous athlete of his time, 22-year-old Jesse Owen's stunning triumph at the 1936 Olympic Games captivated the world even as it infuriated the Nazis. This is his story. #SBSdoco</t>
  </si>
  <si>
    <t>Jesse Owens</t>
  </si>
  <si>
    <t>This program hosted by Rhoda Roberts will take our audience on a journey and explore the lives of our personalities as they talk openly about their photos.This episode features Vernon Ah Kee.</t>
  </si>
  <si>
    <t>The original 80s animation classic that follows a young orphan called Esteban as he searches the New World for both his father and the Mysterious Cities of Gold.</t>
  </si>
  <si>
    <t>Esteban, Child Of The Sun</t>
  </si>
  <si>
    <t>Look, listen, learn and dance with Mugu Kids host Jub as she learns some Gundungurra language from Jason Brown also Arone Raymond Meek reads his book Enora and The Black Crane.</t>
  </si>
  <si>
    <t>Dark Science</t>
  </si>
  <si>
    <t xml:space="preserve">a n w </t>
  </si>
  <si>
    <t>In the 1900s Swedish Scientist Eric Mjoberg visited the Kimberleys to prove Darwin's human evolution theory. But his expedition had dire repercussions for the Indigenous pepulation and for himself.</t>
  </si>
  <si>
    <t>Warwick Thornton</t>
  </si>
  <si>
    <t xml:space="preserve">Around The Traps Yabun 2015 Special </t>
  </si>
  <si>
    <t>Join the Around the Traps teams as they cross the country to show the festivals and protests that occur on Australia/Survival Day 2015</t>
  </si>
  <si>
    <t>Yarning Up</t>
  </si>
  <si>
    <t>A compilation of short documentaries from the top end of Australia, Yarning Up is an initiative aimed at developing regional filmmakers from the Northern Territory.</t>
  </si>
  <si>
    <t>Blackstone</t>
  </si>
  <si>
    <t xml:space="preserve">a l s </t>
  </si>
  <si>
    <t>Intense, compelling and confrontational, Blackstone is an unmuted exploration of First Nations' power and politics, unfolding over nine one-hour episodes.</t>
  </si>
  <si>
    <t>Bull In A Chop Shop</t>
  </si>
  <si>
    <t>Rock Art And Yingana</t>
  </si>
  <si>
    <t>The artists from Injalak Arts and Crafts in Western Arnhem Land, paint as their ancestors have always done, to mark their connection to the land and to demonstrate their rights and responsibilities.</t>
  </si>
  <si>
    <t>Ella 7's 2009</t>
  </si>
  <si>
    <t>Syd Skindogs v Rosemeadow Est, Kempsey v Toomelah Storm, Waterloo Storm v Yolgnu 7s, Dubbo Rhinos v Moree Strong Blacks.</t>
  </si>
  <si>
    <t>59mins</t>
  </si>
  <si>
    <t>2011 Lightning Cup</t>
  </si>
  <si>
    <t>Top End grassroots AFL at its best.</t>
  </si>
  <si>
    <t>Warren Creek Vs Plenty Hwy</t>
  </si>
  <si>
    <t xml:space="preserve">NITV On The Road: Saltwater Freshwater </t>
  </si>
  <si>
    <t>Coloured Stone: In this episode of On the Road Bunna Lawrie shares the stories behind the songs and talks about the history of Coloured Stone when they first started touring and where they are today.</t>
  </si>
  <si>
    <t>Coloured Stone</t>
  </si>
  <si>
    <t>Going For The Gold</t>
  </si>
  <si>
    <t>Keny, Koodjal, Dambart-One, Two Three. Counting is moorditj And do you know the kala, the colours of the rainbow</t>
  </si>
  <si>
    <t>Colours And Numbers</t>
  </si>
  <si>
    <t xml:space="preserve">Mugu Kids </t>
  </si>
  <si>
    <t>Look, listen, learn and dance with Mugu Kids host Jub. MStar performs her song, Like a Dinosaur and we learn heads, shoulders, knees and toes in the Awabakal language.</t>
  </si>
  <si>
    <t>Brandon challenges Kayne to track down one of the deadliest and rarest spiders on earth: the northern tree-dwelling funnel web spider!</t>
  </si>
  <si>
    <t>Funnel Web Spider</t>
  </si>
  <si>
    <t>“Fusion” is a prime time music program designed for audiences in their late teens and young adults with the added advantage of being of interest to music lovers of all ages.</t>
  </si>
  <si>
    <t>Sharon Brown has lived all around NSW, but when her mother told her, their connection to the Blue Mountains region and the stories of that area, it impelled her to move to there.</t>
  </si>
  <si>
    <t>Sharon Brown</t>
  </si>
  <si>
    <t>Shannon Thorne has strong role models through his parents and is trying to carrying on the legacy of their work through his own work in Liverpool trying to improve the health and culture for his mob.</t>
  </si>
  <si>
    <t>Shannon Thorne</t>
  </si>
  <si>
    <t>Shane Phillips lives and breathes his love of his sport and his team Redfern All Blacks; during a game he invites us into the history behind the oldest Aboriginal Rugby League Club in Australia.</t>
  </si>
  <si>
    <t>Redfern All Blacks</t>
  </si>
  <si>
    <t>Glen Ellis grew up in Mungindi been a farmer most his life; he's the manager of Glanville station providing training, cultural awareness and job opportunities to local youth in town.</t>
  </si>
  <si>
    <t>Glanville Station</t>
  </si>
  <si>
    <t>Our Footprint</t>
  </si>
  <si>
    <t>83 year old Djugan elder Frank Ozies shares his memories in the style that most oldies do, he jumps from one topic to another trying to cover as many years of his life as he can in this short story.</t>
  </si>
  <si>
    <t>Frank Ozies</t>
  </si>
  <si>
    <t>At the age of 11 Willie was take to the Kinchela Boys' Home Kempsey for Aboriginal Boys and staying there till he was 17. After that Willie started boxing and picked it up professionally.</t>
  </si>
  <si>
    <t>Willie Leslie</t>
  </si>
  <si>
    <t>Around The Campfire</t>
  </si>
  <si>
    <t>The Blue Mountains are a tourist destination on the outskirts of Sydney. The community shows us around their cultural centres and how they are keeping the stories alive.</t>
  </si>
  <si>
    <t>Blue Mountains, The</t>
  </si>
  <si>
    <t>Steve Ellis is a proud Goomeroi man who grew up in Mungindi and moved away at a young age. He loves going back home connecting to the land and being around family.</t>
  </si>
  <si>
    <t>Mungindi</t>
  </si>
  <si>
    <t>Unearthed</t>
  </si>
  <si>
    <t>At age 5 Karl's parents realised that he had a passion for motorcrossing, at 18 he now is working towards trying for titles in his chosen profession.</t>
  </si>
  <si>
    <t>Karl Hunter</t>
  </si>
  <si>
    <t>Hayden Jude is a young man living in Alice Springs. He is a very talented freestyle BMX rider who dreams of making it professionally.</t>
  </si>
  <si>
    <t>Jude</t>
  </si>
  <si>
    <t>Inseparable since school days, Yindjibarndi woman Allery Sandy and Marlene Harold are still the best of friends. Now in their late 50s, they lead us on a trip though Roebourne.</t>
  </si>
  <si>
    <t>Old Roebourne With Allery And Marlene</t>
  </si>
  <si>
    <t xml:space="preserve">Maori Tv's Nstive Affairs Summer Series </t>
  </si>
  <si>
    <t>Maori Television's flagship current affairs show, Native Affairs, mixes pre-recorded stories with live interviews and panels, where invited guests discuss the latest events.</t>
  </si>
  <si>
    <t>Dan Rankine is a producer and MC with the Funkoars, the Australian hip hop act from Adelaide. The Funkoars are hip hop group that hail from Adelaide hills.</t>
  </si>
  <si>
    <t>Trials</t>
  </si>
  <si>
    <t>15mins</t>
  </si>
  <si>
    <t>Nickeema Williams is a 20 year old Indigenous female from Cairns who started her own business, Nickeema Williams Art and Photography, last year.</t>
  </si>
  <si>
    <t>Nickeema Williams</t>
  </si>
  <si>
    <t>12mins</t>
  </si>
  <si>
    <t>Tribal Scent</t>
  </si>
  <si>
    <t>The story of sustainability and science through two parallel narrative arcs:The endangered Sandalwood species in the deserts of Western Australia and the sustainability of the French perfume industry.</t>
  </si>
  <si>
    <t>Jazz</t>
  </si>
  <si>
    <t>The final instalment of Ken Burns' acclaimed series - canvassing 1960 to the present - finds jazz searching for relevance. Musicians and critics alike begin to debate the future and tradition of jazz.</t>
  </si>
  <si>
    <t>Masterpiece By Midnight, A</t>
  </si>
  <si>
    <t>Sydney’s premiere one-day festival of Aboriginal and Torres Strait Islander cultures, presents the best in music and dance</t>
  </si>
  <si>
    <t>NITV Week 5: Sunday 25th of January to Saturday 31st of January</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</si>
</sst>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8">
    <xf numFmtId="0" fontId="0" fillId="0" borderId="0" xfId="0" applyFont="1" applyAlignment="1">
      <alignment/>
    </xf>
    <xf numFmtId="0" fontId="0" fillId="0" borderId="0" xfId="0" applyAlignment="1">
      <alignment wrapText="1"/>
    </xf>
    <xf numFmtId="0" fontId="35" fillId="0" borderId="0" xfId="0" applyFont="1" applyAlignment="1">
      <alignment wrapText="1"/>
    </xf>
    <xf numFmtId="0" fontId="0" fillId="33" borderId="0" xfId="0" applyFill="1" applyAlignment="1">
      <alignment/>
    </xf>
    <xf numFmtId="0" fontId="0" fillId="33" borderId="0" xfId="0" applyFill="1" applyAlignment="1">
      <alignment wrapText="1"/>
    </xf>
    <xf numFmtId="0" fontId="0" fillId="33" borderId="0" xfId="0" applyFill="1" applyAlignment="1">
      <alignment/>
    </xf>
    <xf numFmtId="0" fontId="0" fillId="33" borderId="0" xfId="0" applyFill="1" applyAlignment="1">
      <alignment wrapText="1"/>
    </xf>
    <xf numFmtId="0" fontId="36"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762000</xdr:colOff>
      <xdr:row>1</xdr:row>
      <xdr:rowOff>0</xdr:rowOff>
    </xdr:to>
    <xdr:pic>
      <xdr:nvPicPr>
        <xdr:cNvPr id="1" name="Picture 6"/>
        <xdr:cNvPicPr preferRelativeResize="1">
          <a:picLocks noChangeAspect="1"/>
        </xdr:cNvPicPr>
      </xdr:nvPicPr>
      <xdr:blipFill>
        <a:blip r:embed="rId1"/>
        <a:stretch>
          <a:fillRect/>
        </a:stretch>
      </xdr:blipFill>
      <xdr:spPr>
        <a:xfrm>
          <a:off x="0" y="0"/>
          <a:ext cx="9791700" cy="1600200"/>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3"/>
  <sheetViews>
    <sheetView tabSelected="1" zoomScalePageLayoutView="0" workbookViewId="0" topLeftCell="A1">
      <pane ySplit="3" topLeftCell="A4" activePane="bottomLeft" state="frozen"/>
      <selection pane="topLeft" activeCell="A1" sqref="A1"/>
      <selection pane="bottomLeft" activeCell="D5" sqref="D5"/>
    </sheetView>
  </sheetViews>
  <sheetFormatPr defaultColWidth="9.140625" defaultRowHeight="15"/>
  <cols>
    <col min="1" max="1" width="10.421875" style="0" bestFit="1" customWidth="1"/>
    <col min="2" max="2" width="10.00390625" style="0" bestFit="1" customWidth="1"/>
    <col min="3" max="3" width="38.140625" style="0" bestFit="1" customWidth="1"/>
    <col min="4" max="4" width="47.57421875" style="0" bestFit="1" customWidth="1"/>
    <col min="5" max="5" width="12.7109375" style="0" bestFit="1" customWidth="1"/>
    <col min="6" max="6" width="16.57421875" style="0" bestFit="1" customWidth="1"/>
    <col min="7" max="7" width="57.57421875" style="1" customWidth="1"/>
    <col min="8" max="8" width="17.57421875" style="0" bestFit="1" customWidth="1"/>
    <col min="9" max="9" width="16.28125" style="0" bestFit="1" customWidth="1"/>
    <col min="10" max="10" width="15.140625" style="0" bestFit="1" customWidth="1"/>
  </cols>
  <sheetData>
    <row r="1" s="3" customFormat="1" ht="126" customHeight="1">
      <c r="G1" s="4"/>
    </row>
    <row r="2" spans="1:7" s="5" customFormat="1" ht="74.25" customHeight="1">
      <c r="A2" s="7" t="s">
        <v>288</v>
      </c>
      <c r="B2" s="7"/>
      <c r="C2" s="7"/>
      <c r="D2" s="7"/>
      <c r="G2" s="6"/>
    </row>
    <row r="3" spans="1:10" ht="15">
      <c r="A3" t="s">
        <v>0</v>
      </c>
      <c r="B3" t="s">
        <v>1</v>
      </c>
      <c r="C3" t="s">
        <v>2</v>
      </c>
      <c r="D3" t="s">
        <v>6</v>
      </c>
      <c r="E3" t="s">
        <v>3</v>
      </c>
      <c r="F3" t="s">
        <v>4</v>
      </c>
      <c r="G3" s="1" t="s">
        <v>5</v>
      </c>
      <c r="H3" t="s">
        <v>7</v>
      </c>
      <c r="I3" t="s">
        <v>8</v>
      </c>
      <c r="J3" t="s">
        <v>9</v>
      </c>
    </row>
    <row r="4" spans="1:10" ht="45">
      <c r="A4" t="str">
        <f aca="true" t="shared" si="0" ref="A4:A31">"2015-01-25"</f>
        <v>2015-01-25</v>
      </c>
      <c r="B4" t="str">
        <f>"0500"</f>
        <v>0500</v>
      </c>
      <c r="C4" t="s">
        <v>10</v>
      </c>
      <c r="E4" t="s">
        <v>11</v>
      </c>
      <c r="F4" t="s">
        <v>12</v>
      </c>
      <c r="G4" s="1" t="s">
        <v>13</v>
      </c>
      <c r="H4">
        <v>2012</v>
      </c>
      <c r="I4" t="s">
        <v>15</v>
      </c>
      <c r="J4" t="s">
        <v>16</v>
      </c>
    </row>
    <row r="5" spans="1:10" ht="60">
      <c r="A5" t="str">
        <f t="shared" si="0"/>
        <v>2015-01-25</v>
      </c>
      <c r="B5" t="str">
        <f>"0600"</f>
        <v>0600</v>
      </c>
      <c r="C5" t="s">
        <v>17</v>
      </c>
      <c r="D5" t="s">
        <v>20</v>
      </c>
      <c r="E5" t="s">
        <v>18</v>
      </c>
      <c r="G5" s="1" t="s">
        <v>19</v>
      </c>
      <c r="H5">
        <v>2005</v>
      </c>
      <c r="I5" t="s">
        <v>21</v>
      </c>
      <c r="J5" t="s">
        <v>22</v>
      </c>
    </row>
    <row r="6" spans="1:10" ht="60">
      <c r="A6" t="str">
        <f t="shared" si="0"/>
        <v>2015-01-25</v>
      </c>
      <c r="B6" t="str">
        <f>"0630"</f>
        <v>0630</v>
      </c>
      <c r="C6" t="s">
        <v>23</v>
      </c>
      <c r="D6" t="s">
        <v>25</v>
      </c>
      <c r="E6" t="s">
        <v>18</v>
      </c>
      <c r="G6" s="1" t="s">
        <v>24</v>
      </c>
      <c r="H6">
        <v>2009</v>
      </c>
      <c r="I6" t="s">
        <v>15</v>
      </c>
      <c r="J6" t="s">
        <v>26</v>
      </c>
    </row>
    <row r="7" spans="1:10" ht="45">
      <c r="A7" t="str">
        <f t="shared" si="0"/>
        <v>2015-01-25</v>
      </c>
      <c r="B7" t="str">
        <f>"0700"</f>
        <v>0700</v>
      </c>
      <c r="C7" t="s">
        <v>27</v>
      </c>
      <c r="E7" t="s">
        <v>18</v>
      </c>
      <c r="G7" s="1" t="s">
        <v>28</v>
      </c>
      <c r="H7">
        <v>0</v>
      </c>
      <c r="I7" t="s">
        <v>14</v>
      </c>
      <c r="J7" t="s">
        <v>29</v>
      </c>
    </row>
    <row r="8" spans="1:10" ht="45">
      <c r="A8" t="str">
        <f t="shared" si="0"/>
        <v>2015-01-25</v>
      </c>
      <c r="B8" t="str">
        <f>"0730"</f>
        <v>0730</v>
      </c>
      <c r="C8" t="s">
        <v>30</v>
      </c>
      <c r="E8" t="s">
        <v>18</v>
      </c>
      <c r="G8" s="1" t="s">
        <v>31</v>
      </c>
      <c r="H8">
        <v>2010</v>
      </c>
      <c r="I8" t="s">
        <v>21</v>
      </c>
      <c r="J8" t="s">
        <v>32</v>
      </c>
    </row>
    <row r="9" spans="1:10" ht="60">
      <c r="A9" t="str">
        <f t="shared" si="0"/>
        <v>2015-01-25</v>
      </c>
      <c r="B9" t="str">
        <f>"0800"</f>
        <v>0800</v>
      </c>
      <c r="C9" t="s">
        <v>33</v>
      </c>
      <c r="E9" t="s">
        <v>18</v>
      </c>
      <c r="G9" s="1" t="s">
        <v>34</v>
      </c>
      <c r="H9">
        <v>0</v>
      </c>
      <c r="I9" t="s">
        <v>15</v>
      </c>
      <c r="J9" t="s">
        <v>29</v>
      </c>
    </row>
    <row r="10" spans="1:10" ht="60">
      <c r="A10" t="str">
        <f t="shared" si="0"/>
        <v>2015-01-25</v>
      </c>
      <c r="B10" t="str">
        <f>"0830"</f>
        <v>0830</v>
      </c>
      <c r="C10" t="s">
        <v>35</v>
      </c>
      <c r="E10" t="s">
        <v>18</v>
      </c>
      <c r="G10" s="1" t="s">
        <v>36</v>
      </c>
      <c r="H10">
        <v>2011</v>
      </c>
      <c r="I10" t="s">
        <v>15</v>
      </c>
      <c r="J10" t="s">
        <v>37</v>
      </c>
    </row>
    <row r="11" spans="1:10" ht="30">
      <c r="A11" t="str">
        <f t="shared" si="0"/>
        <v>2015-01-25</v>
      </c>
      <c r="B11" t="str">
        <f>"0900"</f>
        <v>0900</v>
      </c>
      <c r="C11" t="s">
        <v>38</v>
      </c>
      <c r="D11" t="s">
        <v>40</v>
      </c>
      <c r="E11" t="s">
        <v>18</v>
      </c>
      <c r="G11" s="1" t="s">
        <v>39</v>
      </c>
      <c r="H11">
        <v>2012</v>
      </c>
      <c r="I11" t="s">
        <v>15</v>
      </c>
      <c r="J11" t="s">
        <v>22</v>
      </c>
    </row>
    <row r="12" spans="1:10" ht="45">
      <c r="A12" t="str">
        <f t="shared" si="0"/>
        <v>2015-01-25</v>
      </c>
      <c r="B12" t="str">
        <f>"0930"</f>
        <v>0930</v>
      </c>
      <c r="C12" t="s">
        <v>27</v>
      </c>
      <c r="E12" t="s">
        <v>18</v>
      </c>
      <c r="G12" s="1" t="s">
        <v>28</v>
      </c>
      <c r="H12">
        <v>0</v>
      </c>
      <c r="I12" t="s">
        <v>15</v>
      </c>
      <c r="J12" t="s">
        <v>22</v>
      </c>
    </row>
    <row r="13" spans="1:10" ht="60">
      <c r="A13" t="str">
        <f t="shared" si="0"/>
        <v>2015-01-25</v>
      </c>
      <c r="B13" t="str">
        <f>"1000"</f>
        <v>1000</v>
      </c>
      <c r="C13" t="s">
        <v>41</v>
      </c>
      <c r="E13" t="s">
        <v>42</v>
      </c>
      <c r="G13" s="1" t="s">
        <v>43</v>
      </c>
      <c r="H13">
        <v>2014</v>
      </c>
      <c r="I13" t="s">
        <v>15</v>
      </c>
      <c r="J13" t="s">
        <v>44</v>
      </c>
    </row>
    <row r="14" spans="1:10" ht="60">
      <c r="A14" t="str">
        <f t="shared" si="0"/>
        <v>2015-01-25</v>
      </c>
      <c r="B14" t="str">
        <f>"1200"</f>
        <v>1200</v>
      </c>
      <c r="C14" t="s">
        <v>45</v>
      </c>
      <c r="E14" t="s">
        <v>42</v>
      </c>
      <c r="G14" s="1" t="s">
        <v>46</v>
      </c>
      <c r="H14">
        <v>2015</v>
      </c>
      <c r="I14" t="s">
        <v>15</v>
      </c>
      <c r="J14" t="s">
        <v>29</v>
      </c>
    </row>
    <row r="15" spans="1:10" ht="45">
      <c r="A15" t="str">
        <f t="shared" si="0"/>
        <v>2015-01-25</v>
      </c>
      <c r="B15" t="str">
        <f>"1230"</f>
        <v>1230</v>
      </c>
      <c r="C15" t="s">
        <v>47</v>
      </c>
      <c r="D15" t="s">
        <v>49</v>
      </c>
      <c r="E15" t="s">
        <v>11</v>
      </c>
      <c r="G15" s="1" t="s">
        <v>48</v>
      </c>
      <c r="H15">
        <v>2013</v>
      </c>
      <c r="I15" t="s">
        <v>21</v>
      </c>
      <c r="J15" t="s">
        <v>32</v>
      </c>
    </row>
    <row r="16" spans="1:10" ht="45">
      <c r="A16" t="str">
        <f t="shared" si="0"/>
        <v>2015-01-25</v>
      </c>
      <c r="B16" t="str">
        <f>"1300"</f>
        <v>1300</v>
      </c>
      <c r="C16" t="s">
        <v>50</v>
      </c>
      <c r="D16" t="s">
        <v>52</v>
      </c>
      <c r="E16" t="s">
        <v>11</v>
      </c>
      <c r="G16" s="1" t="s">
        <v>51</v>
      </c>
      <c r="H16">
        <v>2013</v>
      </c>
      <c r="I16" t="s">
        <v>15</v>
      </c>
      <c r="J16" t="s">
        <v>53</v>
      </c>
    </row>
    <row r="17" spans="1:10" ht="30">
      <c r="A17" t="str">
        <f t="shared" si="0"/>
        <v>2015-01-25</v>
      </c>
      <c r="B17" t="str">
        <f>"1400"</f>
        <v>1400</v>
      </c>
      <c r="C17" t="s">
        <v>54</v>
      </c>
      <c r="G17" s="1" t="s">
        <v>55</v>
      </c>
      <c r="H17">
        <v>0</v>
      </c>
      <c r="I17" t="s">
        <v>15</v>
      </c>
      <c r="J17" t="s">
        <v>56</v>
      </c>
    </row>
    <row r="18" spans="1:10" ht="30">
      <c r="A18" t="str">
        <f t="shared" si="0"/>
        <v>2015-01-25</v>
      </c>
      <c r="B18" t="str">
        <f>"1500"</f>
        <v>1500</v>
      </c>
      <c r="C18" t="s">
        <v>57</v>
      </c>
      <c r="G18" s="1" t="s">
        <v>58</v>
      </c>
      <c r="H18">
        <v>0</v>
      </c>
      <c r="I18" t="s">
        <v>14</v>
      </c>
      <c r="J18" t="s">
        <v>59</v>
      </c>
    </row>
    <row r="19" spans="1:10" ht="45">
      <c r="A19" t="str">
        <f t="shared" si="0"/>
        <v>2015-01-25</v>
      </c>
      <c r="B19" t="str">
        <f>"1630"</f>
        <v>1630</v>
      </c>
      <c r="C19" t="s">
        <v>60</v>
      </c>
      <c r="E19" t="s">
        <v>11</v>
      </c>
      <c r="G19" s="1" t="s">
        <v>61</v>
      </c>
      <c r="H19">
        <v>2013</v>
      </c>
      <c r="I19" t="s">
        <v>15</v>
      </c>
      <c r="J19" t="s">
        <v>62</v>
      </c>
    </row>
    <row r="20" spans="1:10" ht="60">
      <c r="A20" t="str">
        <f t="shared" si="0"/>
        <v>2015-01-25</v>
      </c>
      <c r="B20" t="str">
        <f>"1700"</f>
        <v>1700</v>
      </c>
      <c r="C20" t="s">
        <v>63</v>
      </c>
      <c r="G20" s="1" t="s">
        <v>64</v>
      </c>
      <c r="H20">
        <v>2015</v>
      </c>
      <c r="I20" t="s">
        <v>65</v>
      </c>
      <c r="J20" t="s">
        <v>29</v>
      </c>
    </row>
    <row r="21" spans="1:10" ht="60">
      <c r="A21" t="str">
        <f t="shared" si="0"/>
        <v>2015-01-25</v>
      </c>
      <c r="B21" t="str">
        <f>"1730"</f>
        <v>1730</v>
      </c>
      <c r="C21" t="s">
        <v>45</v>
      </c>
      <c r="E21" t="s">
        <v>42</v>
      </c>
      <c r="G21" s="1" t="s">
        <v>46</v>
      </c>
      <c r="H21">
        <v>2015</v>
      </c>
      <c r="I21" t="s">
        <v>15</v>
      </c>
      <c r="J21" t="s">
        <v>29</v>
      </c>
    </row>
    <row r="22" spans="1:10" ht="60">
      <c r="A22" t="str">
        <f t="shared" si="0"/>
        <v>2015-01-25</v>
      </c>
      <c r="B22" t="str">
        <f>"1800"</f>
        <v>1800</v>
      </c>
      <c r="C22" t="s">
        <v>66</v>
      </c>
      <c r="E22" t="s">
        <v>42</v>
      </c>
      <c r="G22" s="1" t="s">
        <v>67</v>
      </c>
      <c r="H22">
        <v>0</v>
      </c>
      <c r="I22" t="s">
        <v>15</v>
      </c>
      <c r="J22" t="s">
        <v>68</v>
      </c>
    </row>
    <row r="23" spans="1:10" ht="45">
      <c r="A23" t="str">
        <f t="shared" si="0"/>
        <v>2015-01-25</v>
      </c>
      <c r="B23" t="str">
        <f>"1900"</f>
        <v>1900</v>
      </c>
      <c r="C23" t="s">
        <v>69</v>
      </c>
      <c r="D23" t="s">
        <v>71</v>
      </c>
      <c r="E23" t="s">
        <v>18</v>
      </c>
      <c r="G23" s="1" t="s">
        <v>70</v>
      </c>
      <c r="H23">
        <v>2013</v>
      </c>
      <c r="I23" t="s">
        <v>15</v>
      </c>
      <c r="J23" t="s">
        <v>72</v>
      </c>
    </row>
    <row r="24" spans="1:10" ht="60">
      <c r="A24" t="str">
        <f t="shared" si="0"/>
        <v>2015-01-25</v>
      </c>
      <c r="B24" t="str">
        <f>"1915"</f>
        <v>1915</v>
      </c>
      <c r="C24" t="s">
        <v>69</v>
      </c>
      <c r="D24" t="s">
        <v>74</v>
      </c>
      <c r="E24" t="s">
        <v>18</v>
      </c>
      <c r="G24" s="1" t="s">
        <v>73</v>
      </c>
      <c r="H24">
        <v>2013</v>
      </c>
      <c r="I24" t="s">
        <v>15</v>
      </c>
      <c r="J24" t="s">
        <v>75</v>
      </c>
    </row>
    <row r="25" spans="1:10" ht="60">
      <c r="A25" t="str">
        <f t="shared" si="0"/>
        <v>2015-01-25</v>
      </c>
      <c r="B25" t="str">
        <f>"1930"</f>
        <v>1930</v>
      </c>
      <c r="C25" t="s">
        <v>76</v>
      </c>
      <c r="E25" t="s">
        <v>11</v>
      </c>
      <c r="G25" s="1" t="s">
        <v>77</v>
      </c>
      <c r="H25">
        <v>0</v>
      </c>
      <c r="I25" t="s">
        <v>15</v>
      </c>
      <c r="J25" t="s">
        <v>29</v>
      </c>
    </row>
    <row r="26" spans="1:10" ht="30">
      <c r="A26" t="str">
        <f t="shared" si="0"/>
        <v>2015-01-25</v>
      </c>
      <c r="B26" t="str">
        <f>"2000"</f>
        <v>2000</v>
      </c>
      <c r="C26" t="s">
        <v>78</v>
      </c>
      <c r="E26" t="s">
        <v>18</v>
      </c>
      <c r="F26" t="s">
        <v>79</v>
      </c>
      <c r="G26" s="1" t="s">
        <v>80</v>
      </c>
      <c r="H26">
        <v>2013</v>
      </c>
      <c r="I26" t="s">
        <v>15</v>
      </c>
      <c r="J26" t="s">
        <v>26</v>
      </c>
    </row>
    <row r="27" spans="1:10" ht="60">
      <c r="A27" t="str">
        <f t="shared" si="0"/>
        <v>2015-01-25</v>
      </c>
      <c r="B27" t="str">
        <f>"2030"</f>
        <v>2030</v>
      </c>
      <c r="C27" t="s">
        <v>81</v>
      </c>
      <c r="E27" t="s">
        <v>18</v>
      </c>
      <c r="G27" s="1" t="s">
        <v>82</v>
      </c>
      <c r="H27">
        <v>0</v>
      </c>
      <c r="I27" t="s">
        <v>14</v>
      </c>
      <c r="J27" t="s">
        <v>83</v>
      </c>
    </row>
    <row r="28" spans="1:10" ht="60">
      <c r="A28" t="str">
        <f t="shared" si="0"/>
        <v>2015-01-25</v>
      </c>
      <c r="B28" t="str">
        <f>"2100"</f>
        <v>2100</v>
      </c>
      <c r="C28" t="s">
        <v>84</v>
      </c>
      <c r="E28" t="s">
        <v>11</v>
      </c>
      <c r="G28" s="1" t="s">
        <v>85</v>
      </c>
      <c r="H28">
        <v>2014</v>
      </c>
      <c r="I28" t="s">
        <v>15</v>
      </c>
      <c r="J28" t="s">
        <v>26</v>
      </c>
    </row>
    <row r="29" spans="1:10" ht="30">
      <c r="A29" t="str">
        <f t="shared" si="0"/>
        <v>2015-01-25</v>
      </c>
      <c r="B29" t="str">
        <f>"2130"</f>
        <v>2130</v>
      </c>
      <c r="C29" t="s">
        <v>86</v>
      </c>
      <c r="D29" t="s">
        <v>14</v>
      </c>
      <c r="G29" s="1" t="s">
        <v>87</v>
      </c>
      <c r="H29">
        <v>1973</v>
      </c>
      <c r="I29" t="s">
        <v>88</v>
      </c>
      <c r="J29" t="s">
        <v>89</v>
      </c>
    </row>
    <row r="30" spans="1:10" ht="45">
      <c r="A30" t="str">
        <f t="shared" si="0"/>
        <v>2015-01-25</v>
      </c>
      <c r="B30" t="str">
        <f>"2300"</f>
        <v>2300</v>
      </c>
      <c r="C30" t="s">
        <v>90</v>
      </c>
      <c r="E30" t="s">
        <v>11</v>
      </c>
      <c r="F30" t="s">
        <v>91</v>
      </c>
      <c r="G30" s="1" t="s">
        <v>92</v>
      </c>
      <c r="H30">
        <v>2013</v>
      </c>
      <c r="I30" t="s">
        <v>15</v>
      </c>
      <c r="J30" t="s">
        <v>93</v>
      </c>
    </row>
    <row r="31" spans="1:10" ht="30">
      <c r="A31" t="str">
        <f t="shared" si="0"/>
        <v>2015-01-25</v>
      </c>
      <c r="B31" t="str">
        <f>"2330"</f>
        <v>2330</v>
      </c>
      <c r="C31" t="s">
        <v>94</v>
      </c>
      <c r="E31" t="s">
        <v>18</v>
      </c>
      <c r="G31" s="1" t="s">
        <v>95</v>
      </c>
      <c r="H31">
        <v>2013</v>
      </c>
      <c r="I31" t="s">
        <v>15</v>
      </c>
      <c r="J31" t="s">
        <v>32</v>
      </c>
    </row>
    <row r="32" spans="1:10" ht="45">
      <c r="A32" t="str">
        <f aca="true" t="shared" si="1" ref="A32:A64">"2015-01-26"</f>
        <v>2015-01-26</v>
      </c>
      <c r="B32" t="str">
        <f>"0000"</f>
        <v>0000</v>
      </c>
      <c r="C32" t="s">
        <v>10</v>
      </c>
      <c r="E32" t="s">
        <v>11</v>
      </c>
      <c r="F32" t="s">
        <v>12</v>
      </c>
      <c r="G32" s="1" t="s">
        <v>13</v>
      </c>
      <c r="H32">
        <v>2012</v>
      </c>
      <c r="I32" t="s">
        <v>15</v>
      </c>
      <c r="J32" t="s">
        <v>96</v>
      </c>
    </row>
    <row r="33" spans="1:10" ht="60">
      <c r="A33" t="str">
        <f t="shared" si="1"/>
        <v>2015-01-26</v>
      </c>
      <c r="B33" t="str">
        <f>"0600"</f>
        <v>0600</v>
      </c>
      <c r="C33" t="s">
        <v>17</v>
      </c>
      <c r="D33" t="s">
        <v>98</v>
      </c>
      <c r="E33" t="s">
        <v>18</v>
      </c>
      <c r="G33" s="1" t="s">
        <v>19</v>
      </c>
      <c r="H33">
        <v>2005</v>
      </c>
      <c r="I33" t="s">
        <v>21</v>
      </c>
      <c r="J33" t="s">
        <v>22</v>
      </c>
    </row>
    <row r="34" spans="1:10" ht="45">
      <c r="A34" t="str">
        <f t="shared" si="1"/>
        <v>2015-01-26</v>
      </c>
      <c r="B34" t="str">
        <f>"0630"</f>
        <v>0630</v>
      </c>
      <c r="C34" t="s">
        <v>30</v>
      </c>
      <c r="E34" t="s">
        <v>18</v>
      </c>
      <c r="G34" s="1" t="s">
        <v>31</v>
      </c>
      <c r="H34">
        <v>2010</v>
      </c>
      <c r="I34" t="s">
        <v>21</v>
      </c>
      <c r="J34" t="s">
        <v>83</v>
      </c>
    </row>
    <row r="35" spans="1:10" ht="45">
      <c r="A35" t="str">
        <f t="shared" si="1"/>
        <v>2015-01-26</v>
      </c>
      <c r="B35" t="str">
        <f>"0700"</f>
        <v>0700</v>
      </c>
      <c r="C35" t="s">
        <v>27</v>
      </c>
      <c r="E35" t="s">
        <v>11</v>
      </c>
      <c r="F35" t="s">
        <v>99</v>
      </c>
      <c r="G35" s="1" t="s">
        <v>28</v>
      </c>
      <c r="H35">
        <v>0</v>
      </c>
      <c r="I35" t="s">
        <v>14</v>
      </c>
      <c r="J35" t="s">
        <v>37</v>
      </c>
    </row>
    <row r="36" spans="1:10" ht="45">
      <c r="A36" t="str">
        <f t="shared" si="1"/>
        <v>2015-01-26</v>
      </c>
      <c r="B36" t="str">
        <f>"0730"</f>
        <v>0730</v>
      </c>
      <c r="C36" t="s">
        <v>100</v>
      </c>
      <c r="D36" t="s">
        <v>102</v>
      </c>
      <c r="E36" t="s">
        <v>11</v>
      </c>
      <c r="G36" s="1" t="s">
        <v>101</v>
      </c>
      <c r="H36">
        <v>1982</v>
      </c>
      <c r="I36" t="s">
        <v>103</v>
      </c>
      <c r="J36" t="s">
        <v>62</v>
      </c>
    </row>
    <row r="37" spans="1:10" ht="45">
      <c r="A37" t="str">
        <f t="shared" si="1"/>
        <v>2015-01-26</v>
      </c>
      <c r="B37" t="str">
        <f>"0800"</f>
        <v>0800</v>
      </c>
      <c r="C37" t="s">
        <v>33</v>
      </c>
      <c r="E37" t="s">
        <v>18</v>
      </c>
      <c r="G37" s="1" t="s">
        <v>104</v>
      </c>
      <c r="H37">
        <v>0</v>
      </c>
      <c r="I37" t="s">
        <v>15</v>
      </c>
      <c r="J37" t="s">
        <v>105</v>
      </c>
    </row>
    <row r="38" spans="1:10" ht="30">
      <c r="A38" t="str">
        <f t="shared" si="1"/>
        <v>2015-01-26</v>
      </c>
      <c r="B38" t="str">
        <f>"0830"</f>
        <v>0830</v>
      </c>
      <c r="C38" t="s">
        <v>23</v>
      </c>
      <c r="D38" t="s">
        <v>107</v>
      </c>
      <c r="E38" t="s">
        <v>18</v>
      </c>
      <c r="G38" s="1" t="s">
        <v>106</v>
      </c>
      <c r="H38">
        <v>2009</v>
      </c>
      <c r="I38" t="s">
        <v>15</v>
      </c>
      <c r="J38" t="s">
        <v>26</v>
      </c>
    </row>
    <row r="39" spans="1:10" ht="60">
      <c r="A39" t="str">
        <f t="shared" si="1"/>
        <v>2015-01-26</v>
      </c>
      <c r="B39" t="str">
        <f>"0900"</f>
        <v>0900</v>
      </c>
      <c r="C39" t="s">
        <v>35</v>
      </c>
      <c r="E39" t="s">
        <v>18</v>
      </c>
      <c r="G39" s="1" t="s">
        <v>36</v>
      </c>
      <c r="H39">
        <v>2011</v>
      </c>
      <c r="I39" t="s">
        <v>15</v>
      </c>
      <c r="J39" t="s">
        <v>37</v>
      </c>
    </row>
    <row r="40" spans="1:10" ht="30">
      <c r="A40" t="str">
        <f t="shared" si="1"/>
        <v>2015-01-26</v>
      </c>
      <c r="B40" t="str">
        <f>"0930"</f>
        <v>0930</v>
      </c>
      <c r="C40" t="s">
        <v>38</v>
      </c>
      <c r="D40" t="s">
        <v>109</v>
      </c>
      <c r="E40" t="s">
        <v>18</v>
      </c>
      <c r="G40" s="1" t="s">
        <v>108</v>
      </c>
      <c r="H40">
        <v>2012</v>
      </c>
      <c r="I40" t="s">
        <v>15</v>
      </c>
      <c r="J40" t="s">
        <v>26</v>
      </c>
    </row>
    <row r="41" spans="1:10" ht="60">
      <c r="A41" t="str">
        <f t="shared" si="1"/>
        <v>2015-01-26</v>
      </c>
      <c r="B41" t="str">
        <f>"1000"</f>
        <v>1000</v>
      </c>
      <c r="C41" t="s">
        <v>63</v>
      </c>
      <c r="G41" s="1" t="s">
        <v>64</v>
      </c>
      <c r="H41">
        <v>2015</v>
      </c>
      <c r="I41" t="s">
        <v>65</v>
      </c>
      <c r="J41" t="s">
        <v>29</v>
      </c>
    </row>
    <row r="42" spans="1:10" ht="45">
      <c r="A42" t="str">
        <f t="shared" si="1"/>
        <v>2015-01-26</v>
      </c>
      <c r="B42" t="str">
        <f>"1030"</f>
        <v>1030</v>
      </c>
      <c r="C42" t="s">
        <v>69</v>
      </c>
      <c r="D42" t="s">
        <v>71</v>
      </c>
      <c r="E42" t="s">
        <v>18</v>
      </c>
      <c r="G42" s="1" t="s">
        <v>70</v>
      </c>
      <c r="H42">
        <v>2013</v>
      </c>
      <c r="I42" t="s">
        <v>15</v>
      </c>
      <c r="J42" t="s">
        <v>72</v>
      </c>
    </row>
    <row r="43" spans="1:10" ht="60">
      <c r="A43" t="str">
        <f t="shared" si="1"/>
        <v>2015-01-26</v>
      </c>
      <c r="B43" t="str">
        <f>"1045"</f>
        <v>1045</v>
      </c>
      <c r="C43" t="s">
        <v>69</v>
      </c>
      <c r="D43" t="s">
        <v>74</v>
      </c>
      <c r="E43" t="s">
        <v>18</v>
      </c>
      <c r="G43" s="1" t="s">
        <v>73</v>
      </c>
      <c r="H43">
        <v>2013</v>
      </c>
      <c r="I43" t="s">
        <v>15</v>
      </c>
      <c r="J43" t="s">
        <v>75</v>
      </c>
    </row>
    <row r="44" spans="1:10" ht="60">
      <c r="A44" t="str">
        <f t="shared" si="1"/>
        <v>2015-01-26</v>
      </c>
      <c r="B44" t="str">
        <f>"1100"</f>
        <v>1100</v>
      </c>
      <c r="C44" t="s">
        <v>66</v>
      </c>
      <c r="E44" t="s">
        <v>42</v>
      </c>
      <c r="G44" s="1" t="s">
        <v>67</v>
      </c>
      <c r="H44">
        <v>0</v>
      </c>
      <c r="I44" t="s">
        <v>15</v>
      </c>
      <c r="J44" t="s">
        <v>68</v>
      </c>
    </row>
    <row r="45" spans="1:10" ht="60">
      <c r="A45" t="str">
        <f t="shared" si="1"/>
        <v>2015-01-26</v>
      </c>
      <c r="B45" t="str">
        <f>"1200"</f>
        <v>1200</v>
      </c>
      <c r="C45" t="s">
        <v>81</v>
      </c>
      <c r="E45" t="s">
        <v>18</v>
      </c>
      <c r="G45" s="1" t="s">
        <v>82</v>
      </c>
      <c r="H45">
        <v>0</v>
      </c>
      <c r="I45" t="s">
        <v>14</v>
      </c>
      <c r="J45" t="s">
        <v>83</v>
      </c>
    </row>
    <row r="46" spans="1:10" ht="30">
      <c r="A46" t="str">
        <f t="shared" si="1"/>
        <v>2015-01-26</v>
      </c>
      <c r="B46" t="str">
        <f>"1230"</f>
        <v>1230</v>
      </c>
      <c r="C46" t="s">
        <v>78</v>
      </c>
      <c r="E46" t="s">
        <v>18</v>
      </c>
      <c r="F46" t="s">
        <v>79</v>
      </c>
      <c r="G46" s="1" t="s">
        <v>80</v>
      </c>
      <c r="H46">
        <v>2013</v>
      </c>
      <c r="I46" t="s">
        <v>15</v>
      </c>
      <c r="J46" t="s">
        <v>26</v>
      </c>
    </row>
    <row r="47" spans="1:10" ht="60">
      <c r="A47" t="str">
        <f t="shared" si="1"/>
        <v>2015-01-26</v>
      </c>
      <c r="B47" t="str">
        <f>"1300"</f>
        <v>1300</v>
      </c>
      <c r="C47" t="s">
        <v>76</v>
      </c>
      <c r="E47" t="s">
        <v>11</v>
      </c>
      <c r="G47" s="1" t="s">
        <v>77</v>
      </c>
      <c r="H47">
        <v>0</v>
      </c>
      <c r="I47" t="s">
        <v>15</v>
      </c>
      <c r="J47" t="s">
        <v>29</v>
      </c>
    </row>
    <row r="48" spans="1:10" ht="30">
      <c r="A48" t="str">
        <f t="shared" si="1"/>
        <v>2015-01-26</v>
      </c>
      <c r="B48" t="str">
        <f>"1330"</f>
        <v>1330</v>
      </c>
      <c r="C48" t="s">
        <v>110</v>
      </c>
      <c r="E48" t="s">
        <v>18</v>
      </c>
      <c r="G48" s="1" t="s">
        <v>111</v>
      </c>
      <c r="H48">
        <v>2012</v>
      </c>
      <c r="I48" t="s">
        <v>15</v>
      </c>
      <c r="J48" t="s">
        <v>112</v>
      </c>
    </row>
    <row r="49" spans="1:10" ht="45">
      <c r="A49" t="str">
        <f t="shared" si="1"/>
        <v>2015-01-26</v>
      </c>
      <c r="B49" t="str">
        <f>"1430"</f>
        <v>1430</v>
      </c>
      <c r="C49" t="s">
        <v>33</v>
      </c>
      <c r="E49" t="s">
        <v>18</v>
      </c>
      <c r="G49" s="1" t="s">
        <v>104</v>
      </c>
      <c r="H49">
        <v>0</v>
      </c>
      <c r="I49" t="s">
        <v>15</v>
      </c>
      <c r="J49" t="s">
        <v>105</v>
      </c>
    </row>
    <row r="50" spans="1:10" ht="45">
      <c r="A50" t="str">
        <f t="shared" si="1"/>
        <v>2015-01-26</v>
      </c>
      <c r="B50" t="str">
        <f>"1500"</f>
        <v>1500</v>
      </c>
      <c r="C50" t="s">
        <v>30</v>
      </c>
      <c r="E50" t="s">
        <v>18</v>
      </c>
      <c r="G50" s="1" t="s">
        <v>31</v>
      </c>
      <c r="H50">
        <v>2010</v>
      </c>
      <c r="I50" t="s">
        <v>21</v>
      </c>
      <c r="J50" t="s">
        <v>83</v>
      </c>
    </row>
    <row r="51" spans="1:10" ht="30">
      <c r="A51" t="str">
        <f t="shared" si="1"/>
        <v>2015-01-26</v>
      </c>
      <c r="B51" t="str">
        <f>"1530"</f>
        <v>1530</v>
      </c>
      <c r="C51" t="s">
        <v>38</v>
      </c>
      <c r="D51" t="s">
        <v>109</v>
      </c>
      <c r="E51" t="s">
        <v>18</v>
      </c>
      <c r="G51" s="1" t="s">
        <v>108</v>
      </c>
      <c r="H51">
        <v>2012</v>
      </c>
      <c r="I51" t="s">
        <v>15</v>
      </c>
      <c r="J51" t="s">
        <v>26</v>
      </c>
    </row>
    <row r="52" spans="1:10" ht="60">
      <c r="A52" t="str">
        <f t="shared" si="1"/>
        <v>2015-01-26</v>
      </c>
      <c r="B52" t="str">
        <f>"1600"</f>
        <v>1600</v>
      </c>
      <c r="C52" t="s">
        <v>35</v>
      </c>
      <c r="E52" t="s">
        <v>18</v>
      </c>
      <c r="G52" s="1" t="s">
        <v>36</v>
      </c>
      <c r="H52">
        <v>2011</v>
      </c>
      <c r="I52" t="s">
        <v>15</v>
      </c>
      <c r="J52" t="s">
        <v>37</v>
      </c>
    </row>
    <row r="53" spans="1:10" ht="45">
      <c r="A53" t="str">
        <f t="shared" si="1"/>
        <v>2015-01-26</v>
      </c>
      <c r="B53" t="str">
        <f>"1630"</f>
        <v>1630</v>
      </c>
      <c r="C53" t="s">
        <v>27</v>
      </c>
      <c r="E53" t="s">
        <v>11</v>
      </c>
      <c r="F53" t="s">
        <v>99</v>
      </c>
      <c r="G53" s="1" t="s">
        <v>28</v>
      </c>
      <c r="H53">
        <v>0</v>
      </c>
      <c r="I53" t="s">
        <v>14</v>
      </c>
      <c r="J53" t="s">
        <v>37</v>
      </c>
    </row>
    <row r="54" spans="1:10" ht="45">
      <c r="A54" t="str">
        <f t="shared" si="1"/>
        <v>2015-01-26</v>
      </c>
      <c r="B54" t="str">
        <f>"1700"</f>
        <v>1700</v>
      </c>
      <c r="C54" t="s">
        <v>100</v>
      </c>
      <c r="D54" t="s">
        <v>102</v>
      </c>
      <c r="E54" t="s">
        <v>11</v>
      </c>
      <c r="G54" s="1" t="s">
        <v>101</v>
      </c>
      <c r="H54">
        <v>1982</v>
      </c>
      <c r="I54" t="s">
        <v>103</v>
      </c>
      <c r="J54" t="s">
        <v>62</v>
      </c>
    </row>
    <row r="55" spans="1:10" ht="60">
      <c r="A55" t="str">
        <f t="shared" si="1"/>
        <v>2015-01-26</v>
      </c>
      <c r="B55" t="str">
        <f>"1730"</f>
        <v>1730</v>
      </c>
      <c r="C55" t="s">
        <v>113</v>
      </c>
      <c r="E55" t="s">
        <v>42</v>
      </c>
      <c r="G55" s="1" t="s">
        <v>46</v>
      </c>
      <c r="H55">
        <v>2015</v>
      </c>
      <c r="I55" t="s">
        <v>15</v>
      </c>
      <c r="J55" t="s">
        <v>29</v>
      </c>
    </row>
    <row r="56" spans="1:10" ht="45">
      <c r="A56" t="str">
        <f t="shared" si="1"/>
        <v>2015-01-26</v>
      </c>
      <c r="B56" t="str">
        <f>"1800"</f>
        <v>1800</v>
      </c>
      <c r="C56" t="s">
        <v>114</v>
      </c>
      <c r="E56" t="s">
        <v>18</v>
      </c>
      <c r="G56" s="1" t="s">
        <v>115</v>
      </c>
      <c r="H56">
        <v>2006</v>
      </c>
      <c r="I56" t="s">
        <v>15</v>
      </c>
      <c r="J56" t="s">
        <v>26</v>
      </c>
    </row>
    <row r="57" spans="1:10" ht="30">
      <c r="A57" t="str">
        <f t="shared" si="1"/>
        <v>2015-01-26</v>
      </c>
      <c r="B57" t="str">
        <f>"1830"</f>
        <v>1830</v>
      </c>
      <c r="C57" t="s">
        <v>116</v>
      </c>
      <c r="G57" s="2" t="s">
        <v>287</v>
      </c>
      <c r="H57">
        <v>0</v>
      </c>
      <c r="I57" t="s">
        <v>14</v>
      </c>
      <c r="J57" t="s">
        <v>117</v>
      </c>
    </row>
    <row r="58" spans="1:10" ht="60">
      <c r="A58" t="str">
        <f t="shared" si="1"/>
        <v>2015-01-26</v>
      </c>
      <c r="B58" t="str">
        <f>"2130"</f>
        <v>2130</v>
      </c>
      <c r="C58" t="s">
        <v>118</v>
      </c>
      <c r="D58" t="s">
        <v>120</v>
      </c>
      <c r="E58" t="s">
        <v>18</v>
      </c>
      <c r="G58" s="1" t="s">
        <v>119</v>
      </c>
      <c r="H58">
        <v>0</v>
      </c>
      <c r="I58" t="s">
        <v>14</v>
      </c>
      <c r="J58" t="s">
        <v>72</v>
      </c>
    </row>
    <row r="59" spans="1:10" ht="45">
      <c r="A59" t="str">
        <f t="shared" si="1"/>
        <v>2015-01-26</v>
      </c>
      <c r="B59" t="str">
        <f>"2145"</f>
        <v>2145</v>
      </c>
      <c r="C59" t="s">
        <v>121</v>
      </c>
      <c r="D59" t="s">
        <v>123</v>
      </c>
      <c r="E59" t="s">
        <v>18</v>
      </c>
      <c r="G59" s="1" t="s">
        <v>122</v>
      </c>
      <c r="H59">
        <v>0</v>
      </c>
      <c r="I59" t="s">
        <v>15</v>
      </c>
      <c r="J59" t="s">
        <v>124</v>
      </c>
    </row>
    <row r="60" spans="1:10" ht="60">
      <c r="A60" t="str">
        <f t="shared" si="1"/>
        <v>2015-01-26</v>
      </c>
      <c r="B60" t="str">
        <f>"2152"</f>
        <v>2152</v>
      </c>
      <c r="C60" t="s">
        <v>121</v>
      </c>
      <c r="D60" t="s">
        <v>126</v>
      </c>
      <c r="E60" t="s">
        <v>18</v>
      </c>
      <c r="G60" s="1" t="s">
        <v>125</v>
      </c>
      <c r="H60">
        <v>0</v>
      </c>
      <c r="I60" t="s">
        <v>15</v>
      </c>
      <c r="J60" t="s">
        <v>124</v>
      </c>
    </row>
    <row r="61" spans="1:10" ht="60">
      <c r="A61" t="str">
        <f t="shared" si="1"/>
        <v>2015-01-26</v>
      </c>
      <c r="B61" t="str">
        <f>"2200"</f>
        <v>2200</v>
      </c>
      <c r="C61" t="s">
        <v>127</v>
      </c>
      <c r="D61" t="s">
        <v>131</v>
      </c>
      <c r="E61" t="s">
        <v>128</v>
      </c>
      <c r="F61" t="s">
        <v>129</v>
      </c>
      <c r="G61" s="1" t="s">
        <v>130</v>
      </c>
      <c r="H61">
        <v>0</v>
      </c>
      <c r="I61" t="s">
        <v>21</v>
      </c>
      <c r="J61" t="s">
        <v>132</v>
      </c>
    </row>
    <row r="62" spans="1:10" ht="60">
      <c r="A62" t="str">
        <f t="shared" si="1"/>
        <v>2015-01-26</v>
      </c>
      <c r="B62" t="str">
        <f>"2300"</f>
        <v>2300</v>
      </c>
      <c r="C62" t="s">
        <v>113</v>
      </c>
      <c r="E62" t="s">
        <v>42</v>
      </c>
      <c r="G62" s="1" t="s">
        <v>46</v>
      </c>
      <c r="H62">
        <v>2015</v>
      </c>
      <c r="I62" t="s">
        <v>15</v>
      </c>
      <c r="J62" t="s">
        <v>29</v>
      </c>
    </row>
    <row r="63" spans="1:10" ht="45">
      <c r="A63" t="str">
        <f t="shared" si="1"/>
        <v>2015-01-26</v>
      </c>
      <c r="B63" t="str">
        <f>"2330"</f>
        <v>2330</v>
      </c>
      <c r="C63" t="s">
        <v>118</v>
      </c>
      <c r="D63" t="s">
        <v>134</v>
      </c>
      <c r="E63" t="s">
        <v>18</v>
      </c>
      <c r="G63" s="1" t="s">
        <v>133</v>
      </c>
      <c r="H63">
        <v>0</v>
      </c>
      <c r="I63" t="s">
        <v>14</v>
      </c>
      <c r="J63" t="s">
        <v>72</v>
      </c>
    </row>
    <row r="64" spans="1:10" ht="60">
      <c r="A64" t="str">
        <f t="shared" si="1"/>
        <v>2015-01-26</v>
      </c>
      <c r="B64" t="str">
        <f>"2345"</f>
        <v>2345</v>
      </c>
      <c r="C64" t="s">
        <v>118</v>
      </c>
      <c r="D64" t="s">
        <v>136</v>
      </c>
      <c r="E64" t="s">
        <v>18</v>
      </c>
      <c r="G64" s="1" t="s">
        <v>135</v>
      </c>
      <c r="H64">
        <v>0</v>
      </c>
      <c r="I64" t="s">
        <v>14</v>
      </c>
      <c r="J64" t="s">
        <v>72</v>
      </c>
    </row>
    <row r="65" spans="1:10" ht="45">
      <c r="A65" t="str">
        <f aca="true" t="shared" si="2" ref="A65:A93">"2015-01-27"</f>
        <v>2015-01-27</v>
      </c>
      <c r="B65" t="str">
        <f>"0000"</f>
        <v>0000</v>
      </c>
      <c r="C65" t="s">
        <v>10</v>
      </c>
      <c r="E65" t="s">
        <v>11</v>
      </c>
      <c r="F65" t="s">
        <v>12</v>
      </c>
      <c r="G65" s="1" t="s">
        <v>13</v>
      </c>
      <c r="H65">
        <v>2012</v>
      </c>
      <c r="I65" t="s">
        <v>15</v>
      </c>
      <c r="J65" t="s">
        <v>96</v>
      </c>
    </row>
    <row r="66" spans="1:10" ht="60">
      <c r="A66" t="str">
        <f t="shared" si="2"/>
        <v>2015-01-27</v>
      </c>
      <c r="B66" t="str">
        <f>"0600"</f>
        <v>0600</v>
      </c>
      <c r="C66" t="s">
        <v>17</v>
      </c>
      <c r="D66" t="s">
        <v>137</v>
      </c>
      <c r="E66" t="s">
        <v>18</v>
      </c>
      <c r="G66" s="1" t="s">
        <v>19</v>
      </c>
      <c r="H66">
        <v>2005</v>
      </c>
      <c r="I66" t="s">
        <v>21</v>
      </c>
      <c r="J66" t="s">
        <v>22</v>
      </c>
    </row>
    <row r="67" spans="1:10" ht="45">
      <c r="A67" t="str">
        <f t="shared" si="2"/>
        <v>2015-01-27</v>
      </c>
      <c r="B67" t="str">
        <f>"0630"</f>
        <v>0630</v>
      </c>
      <c r="C67" t="s">
        <v>30</v>
      </c>
      <c r="E67" t="s">
        <v>18</v>
      </c>
      <c r="G67" s="1" t="s">
        <v>31</v>
      </c>
      <c r="H67">
        <v>2010</v>
      </c>
      <c r="I67" t="s">
        <v>21</v>
      </c>
      <c r="J67" t="s">
        <v>83</v>
      </c>
    </row>
    <row r="68" spans="1:10" ht="45">
      <c r="A68" t="str">
        <f t="shared" si="2"/>
        <v>2015-01-27</v>
      </c>
      <c r="B68" t="str">
        <f>"0700"</f>
        <v>0700</v>
      </c>
      <c r="C68" t="s">
        <v>27</v>
      </c>
      <c r="E68" t="s">
        <v>18</v>
      </c>
      <c r="G68" s="1" t="s">
        <v>28</v>
      </c>
      <c r="H68">
        <v>0</v>
      </c>
      <c r="I68" t="s">
        <v>14</v>
      </c>
      <c r="J68" t="s">
        <v>37</v>
      </c>
    </row>
    <row r="69" spans="1:10" ht="45">
      <c r="A69" t="str">
        <f t="shared" si="2"/>
        <v>2015-01-27</v>
      </c>
      <c r="B69" t="str">
        <f>"0730"</f>
        <v>0730</v>
      </c>
      <c r="C69" t="s">
        <v>100</v>
      </c>
      <c r="D69" t="s">
        <v>138</v>
      </c>
      <c r="E69" t="s">
        <v>11</v>
      </c>
      <c r="G69" s="1" t="s">
        <v>101</v>
      </c>
      <c r="H69">
        <v>1982</v>
      </c>
      <c r="I69" t="s">
        <v>103</v>
      </c>
      <c r="J69" t="s">
        <v>62</v>
      </c>
    </row>
    <row r="70" spans="1:10" ht="60">
      <c r="A70" t="str">
        <f t="shared" si="2"/>
        <v>2015-01-27</v>
      </c>
      <c r="B70" t="str">
        <f>"0800"</f>
        <v>0800</v>
      </c>
      <c r="C70" t="s">
        <v>33</v>
      </c>
      <c r="E70" t="s">
        <v>18</v>
      </c>
      <c r="G70" s="1" t="s">
        <v>139</v>
      </c>
      <c r="H70">
        <v>0</v>
      </c>
      <c r="I70" t="s">
        <v>15</v>
      </c>
      <c r="J70" t="s">
        <v>26</v>
      </c>
    </row>
    <row r="71" spans="1:10" ht="45">
      <c r="A71" t="str">
        <f t="shared" si="2"/>
        <v>2015-01-27</v>
      </c>
      <c r="B71" t="str">
        <f>"0830"</f>
        <v>0830</v>
      </c>
      <c r="C71" t="s">
        <v>23</v>
      </c>
      <c r="D71" t="s">
        <v>141</v>
      </c>
      <c r="E71" t="s">
        <v>18</v>
      </c>
      <c r="G71" s="1" t="s">
        <v>140</v>
      </c>
      <c r="H71">
        <v>2009</v>
      </c>
      <c r="I71" t="s">
        <v>15</v>
      </c>
      <c r="J71" t="s">
        <v>26</v>
      </c>
    </row>
    <row r="72" spans="1:10" ht="60">
      <c r="A72" t="str">
        <f t="shared" si="2"/>
        <v>2015-01-27</v>
      </c>
      <c r="B72" t="str">
        <f>"0900"</f>
        <v>0900</v>
      </c>
      <c r="C72" t="s">
        <v>35</v>
      </c>
      <c r="E72" t="s">
        <v>18</v>
      </c>
      <c r="G72" s="1" t="s">
        <v>36</v>
      </c>
      <c r="H72">
        <v>2011</v>
      </c>
      <c r="I72" t="s">
        <v>15</v>
      </c>
      <c r="J72" t="s">
        <v>37</v>
      </c>
    </row>
    <row r="73" spans="1:10" ht="45">
      <c r="A73" t="str">
        <f t="shared" si="2"/>
        <v>2015-01-27</v>
      </c>
      <c r="B73" t="str">
        <f>"0930"</f>
        <v>0930</v>
      </c>
      <c r="C73" t="s">
        <v>38</v>
      </c>
      <c r="D73" t="s">
        <v>143</v>
      </c>
      <c r="E73" t="s">
        <v>18</v>
      </c>
      <c r="G73" s="1" t="s">
        <v>142</v>
      </c>
      <c r="H73">
        <v>2012</v>
      </c>
      <c r="I73" t="s">
        <v>15</v>
      </c>
      <c r="J73" t="s">
        <v>22</v>
      </c>
    </row>
    <row r="74" spans="1:10" ht="45">
      <c r="A74" t="str">
        <f t="shared" si="2"/>
        <v>2015-01-27</v>
      </c>
      <c r="B74" t="str">
        <f>"1000"</f>
        <v>1000</v>
      </c>
      <c r="C74" t="s">
        <v>114</v>
      </c>
      <c r="E74" t="s">
        <v>18</v>
      </c>
      <c r="G74" s="1" t="s">
        <v>115</v>
      </c>
      <c r="H74">
        <v>2006</v>
      </c>
      <c r="I74" t="s">
        <v>15</v>
      </c>
      <c r="J74" t="s">
        <v>26</v>
      </c>
    </row>
    <row r="75" spans="1:10" ht="45">
      <c r="A75" t="str">
        <f t="shared" si="2"/>
        <v>2015-01-27</v>
      </c>
      <c r="B75" t="str">
        <f>"1030"</f>
        <v>1030</v>
      </c>
      <c r="C75" t="s">
        <v>118</v>
      </c>
      <c r="D75" t="s">
        <v>134</v>
      </c>
      <c r="E75" t="s">
        <v>18</v>
      </c>
      <c r="G75" s="1" t="s">
        <v>133</v>
      </c>
      <c r="H75">
        <v>0</v>
      </c>
      <c r="I75" t="s">
        <v>14</v>
      </c>
      <c r="J75" t="s">
        <v>72</v>
      </c>
    </row>
    <row r="76" spans="1:10" ht="60">
      <c r="A76" t="str">
        <f t="shared" si="2"/>
        <v>2015-01-27</v>
      </c>
      <c r="B76" t="str">
        <f>"1045"</f>
        <v>1045</v>
      </c>
      <c r="C76" t="s">
        <v>118</v>
      </c>
      <c r="D76" t="s">
        <v>136</v>
      </c>
      <c r="E76" t="s">
        <v>18</v>
      </c>
      <c r="G76" s="1" t="s">
        <v>135</v>
      </c>
      <c r="H76">
        <v>0</v>
      </c>
      <c r="I76" t="s">
        <v>14</v>
      </c>
      <c r="J76" t="s">
        <v>72</v>
      </c>
    </row>
    <row r="77" spans="1:10" ht="30">
      <c r="A77" t="str">
        <f t="shared" si="2"/>
        <v>2015-01-27</v>
      </c>
      <c r="B77" t="str">
        <f>"1100"</f>
        <v>1100</v>
      </c>
      <c r="C77" t="s">
        <v>116</v>
      </c>
      <c r="G77" s="2" t="s">
        <v>287</v>
      </c>
      <c r="H77">
        <v>0</v>
      </c>
      <c r="I77" t="s">
        <v>14</v>
      </c>
      <c r="J77" t="s">
        <v>117</v>
      </c>
    </row>
    <row r="78" spans="1:10" ht="30">
      <c r="A78" t="str">
        <f t="shared" si="2"/>
        <v>2015-01-27</v>
      </c>
      <c r="B78" t="str">
        <f>"1400"</f>
        <v>1400</v>
      </c>
      <c r="C78" t="s">
        <v>144</v>
      </c>
      <c r="E78" t="s">
        <v>18</v>
      </c>
      <c r="F78" t="s">
        <v>79</v>
      </c>
      <c r="G78" s="1" t="s">
        <v>145</v>
      </c>
      <c r="H78">
        <v>0</v>
      </c>
      <c r="I78" t="s">
        <v>14</v>
      </c>
      <c r="J78" t="s">
        <v>62</v>
      </c>
    </row>
    <row r="79" spans="1:10" ht="60">
      <c r="A79" t="str">
        <f t="shared" si="2"/>
        <v>2015-01-27</v>
      </c>
      <c r="B79" t="str">
        <f>"1430"</f>
        <v>1430</v>
      </c>
      <c r="C79" t="s">
        <v>33</v>
      </c>
      <c r="E79" t="s">
        <v>18</v>
      </c>
      <c r="G79" s="1" t="s">
        <v>139</v>
      </c>
      <c r="H79">
        <v>0</v>
      </c>
      <c r="I79" t="s">
        <v>15</v>
      </c>
      <c r="J79" t="s">
        <v>26</v>
      </c>
    </row>
    <row r="80" spans="1:10" ht="45">
      <c r="A80" t="str">
        <f t="shared" si="2"/>
        <v>2015-01-27</v>
      </c>
      <c r="B80" t="str">
        <f>"1500"</f>
        <v>1500</v>
      </c>
      <c r="C80" t="s">
        <v>30</v>
      </c>
      <c r="E80" t="s">
        <v>18</v>
      </c>
      <c r="G80" s="1" t="s">
        <v>31</v>
      </c>
      <c r="H80">
        <v>2010</v>
      </c>
      <c r="I80" t="s">
        <v>21</v>
      </c>
      <c r="J80" t="s">
        <v>83</v>
      </c>
    </row>
    <row r="81" spans="1:10" ht="45">
      <c r="A81" t="str">
        <f t="shared" si="2"/>
        <v>2015-01-27</v>
      </c>
      <c r="B81" t="str">
        <f>"1530"</f>
        <v>1530</v>
      </c>
      <c r="C81" t="s">
        <v>38</v>
      </c>
      <c r="D81" t="s">
        <v>143</v>
      </c>
      <c r="E81" t="s">
        <v>18</v>
      </c>
      <c r="G81" s="1" t="s">
        <v>142</v>
      </c>
      <c r="H81">
        <v>2012</v>
      </c>
      <c r="I81" t="s">
        <v>15</v>
      </c>
      <c r="J81" t="s">
        <v>22</v>
      </c>
    </row>
    <row r="82" spans="1:10" ht="60">
      <c r="A82" t="str">
        <f t="shared" si="2"/>
        <v>2015-01-27</v>
      </c>
      <c r="B82" t="str">
        <f>"1600"</f>
        <v>1600</v>
      </c>
      <c r="C82" t="s">
        <v>35</v>
      </c>
      <c r="E82" t="s">
        <v>18</v>
      </c>
      <c r="G82" s="1" t="s">
        <v>36</v>
      </c>
      <c r="H82">
        <v>2011</v>
      </c>
      <c r="I82" t="s">
        <v>15</v>
      </c>
      <c r="J82" t="s">
        <v>37</v>
      </c>
    </row>
    <row r="83" spans="1:10" ht="45">
      <c r="A83" t="str">
        <f t="shared" si="2"/>
        <v>2015-01-27</v>
      </c>
      <c r="B83" t="str">
        <f>"1630"</f>
        <v>1630</v>
      </c>
      <c r="C83" t="s">
        <v>27</v>
      </c>
      <c r="E83" t="s">
        <v>18</v>
      </c>
      <c r="G83" s="1" t="s">
        <v>28</v>
      </c>
      <c r="H83">
        <v>0</v>
      </c>
      <c r="I83" t="s">
        <v>14</v>
      </c>
      <c r="J83" t="s">
        <v>37</v>
      </c>
    </row>
    <row r="84" spans="1:10" ht="45">
      <c r="A84" t="str">
        <f t="shared" si="2"/>
        <v>2015-01-27</v>
      </c>
      <c r="B84" t="str">
        <f>"1700"</f>
        <v>1700</v>
      </c>
      <c r="C84" t="s">
        <v>100</v>
      </c>
      <c r="E84" t="s">
        <v>11</v>
      </c>
      <c r="G84" s="1" t="s">
        <v>101</v>
      </c>
      <c r="H84">
        <v>1982</v>
      </c>
      <c r="I84" t="s">
        <v>103</v>
      </c>
      <c r="J84" t="s">
        <v>62</v>
      </c>
    </row>
    <row r="85" spans="1:10" ht="60">
      <c r="A85" t="str">
        <f t="shared" si="2"/>
        <v>2015-01-27</v>
      </c>
      <c r="B85" t="str">
        <f>"1730"</f>
        <v>1730</v>
      </c>
      <c r="C85" t="s">
        <v>113</v>
      </c>
      <c r="E85" t="s">
        <v>42</v>
      </c>
      <c r="G85" s="1" t="s">
        <v>46</v>
      </c>
      <c r="H85">
        <v>2015</v>
      </c>
      <c r="I85" t="s">
        <v>15</v>
      </c>
      <c r="J85" t="s">
        <v>29</v>
      </c>
    </row>
    <row r="86" spans="1:10" ht="45">
      <c r="A86" t="str">
        <f t="shared" si="2"/>
        <v>2015-01-27</v>
      </c>
      <c r="B86" t="str">
        <f>"1800"</f>
        <v>1800</v>
      </c>
      <c r="C86" t="s">
        <v>114</v>
      </c>
      <c r="E86" t="s">
        <v>18</v>
      </c>
      <c r="G86" s="1" t="s">
        <v>115</v>
      </c>
      <c r="H86">
        <v>2006</v>
      </c>
      <c r="I86" t="s">
        <v>15</v>
      </c>
      <c r="J86" t="s">
        <v>37</v>
      </c>
    </row>
    <row r="87" spans="1:10" ht="45">
      <c r="A87" t="str">
        <f t="shared" si="2"/>
        <v>2015-01-27</v>
      </c>
      <c r="B87" t="str">
        <f>"1830"</f>
        <v>1830</v>
      </c>
      <c r="C87" t="s">
        <v>146</v>
      </c>
      <c r="D87" t="s">
        <v>148</v>
      </c>
      <c r="E87" t="s">
        <v>18</v>
      </c>
      <c r="G87" s="1" t="s">
        <v>147</v>
      </c>
      <c r="H87">
        <v>0</v>
      </c>
      <c r="I87" t="s">
        <v>14</v>
      </c>
      <c r="J87" t="s">
        <v>72</v>
      </c>
    </row>
    <row r="88" spans="1:10" ht="60">
      <c r="A88" t="str">
        <f t="shared" si="2"/>
        <v>2015-01-27</v>
      </c>
      <c r="B88" t="str">
        <f>"1845"</f>
        <v>1845</v>
      </c>
      <c r="C88" t="s">
        <v>146</v>
      </c>
      <c r="D88" t="s">
        <v>150</v>
      </c>
      <c r="E88" t="s">
        <v>18</v>
      </c>
      <c r="G88" s="1" t="s">
        <v>149</v>
      </c>
      <c r="H88">
        <v>0</v>
      </c>
      <c r="I88" t="s">
        <v>14</v>
      </c>
      <c r="J88" t="s">
        <v>72</v>
      </c>
    </row>
    <row r="89" spans="1:10" ht="60">
      <c r="A89" t="str">
        <f t="shared" si="2"/>
        <v>2015-01-27</v>
      </c>
      <c r="B89" t="str">
        <f>"1900"</f>
        <v>1900</v>
      </c>
      <c r="C89" t="s">
        <v>113</v>
      </c>
      <c r="E89" t="s">
        <v>42</v>
      </c>
      <c r="G89" s="1" t="s">
        <v>46</v>
      </c>
      <c r="H89">
        <v>2015</v>
      </c>
      <c r="I89" t="s">
        <v>15</v>
      </c>
      <c r="J89" t="s">
        <v>29</v>
      </c>
    </row>
    <row r="90" spans="1:10" ht="45">
      <c r="A90" t="str">
        <f t="shared" si="2"/>
        <v>2015-01-27</v>
      </c>
      <c r="B90" t="str">
        <f>"1930"</f>
        <v>1930</v>
      </c>
      <c r="C90" t="s">
        <v>151</v>
      </c>
      <c r="D90" t="s">
        <v>153</v>
      </c>
      <c r="E90" t="s">
        <v>18</v>
      </c>
      <c r="G90" s="1" t="s">
        <v>152</v>
      </c>
      <c r="H90">
        <v>2013</v>
      </c>
      <c r="I90" t="s">
        <v>15</v>
      </c>
      <c r="J90" t="s">
        <v>68</v>
      </c>
    </row>
    <row r="91" spans="1:10" ht="45">
      <c r="A91" t="str">
        <f t="shared" si="2"/>
        <v>2015-01-27</v>
      </c>
      <c r="B91" t="str">
        <f>"2030"</f>
        <v>2030</v>
      </c>
      <c r="C91" t="s">
        <v>154</v>
      </c>
      <c r="E91" t="s">
        <v>11</v>
      </c>
      <c r="G91" s="1" t="s">
        <v>155</v>
      </c>
      <c r="H91">
        <v>1994</v>
      </c>
      <c r="I91" t="s">
        <v>15</v>
      </c>
      <c r="J91" t="s">
        <v>53</v>
      </c>
    </row>
    <row r="92" spans="1:10" ht="45">
      <c r="A92" t="str">
        <f t="shared" si="2"/>
        <v>2015-01-27</v>
      </c>
      <c r="B92" t="str">
        <f>"2130"</f>
        <v>2130</v>
      </c>
      <c r="C92" t="s">
        <v>156</v>
      </c>
      <c r="E92" t="s">
        <v>157</v>
      </c>
      <c r="F92" t="s">
        <v>158</v>
      </c>
      <c r="G92" s="1" t="s">
        <v>159</v>
      </c>
      <c r="H92">
        <v>2010</v>
      </c>
      <c r="I92" t="s">
        <v>88</v>
      </c>
      <c r="J92" t="s">
        <v>83</v>
      </c>
    </row>
    <row r="93" spans="1:10" ht="30">
      <c r="A93" t="str">
        <f t="shared" si="2"/>
        <v>2015-01-27</v>
      </c>
      <c r="B93" t="str">
        <f>"2200"</f>
        <v>2200</v>
      </c>
      <c r="C93" t="s">
        <v>160</v>
      </c>
      <c r="G93" s="1" t="s">
        <v>161</v>
      </c>
      <c r="H93">
        <v>0</v>
      </c>
      <c r="I93" t="s">
        <v>14</v>
      </c>
      <c r="J93" t="s">
        <v>162</v>
      </c>
    </row>
    <row r="94" spans="1:10" ht="60">
      <c r="A94" t="str">
        <f aca="true" t="shared" si="3" ref="A94:A130">"2015-01-28"</f>
        <v>2015-01-28</v>
      </c>
      <c r="B94" t="str">
        <f>"0000"</f>
        <v>0000</v>
      </c>
      <c r="C94" t="s">
        <v>113</v>
      </c>
      <c r="E94" t="s">
        <v>42</v>
      </c>
      <c r="G94" s="1" t="s">
        <v>46</v>
      </c>
      <c r="H94">
        <v>2015</v>
      </c>
      <c r="I94" t="s">
        <v>15</v>
      </c>
      <c r="J94" t="s">
        <v>29</v>
      </c>
    </row>
    <row r="95" spans="1:10" ht="45">
      <c r="A95" t="str">
        <f t="shared" si="3"/>
        <v>2015-01-28</v>
      </c>
      <c r="B95" t="str">
        <f>"0030"</f>
        <v>0030</v>
      </c>
      <c r="C95" t="s">
        <v>146</v>
      </c>
      <c r="D95" t="s">
        <v>148</v>
      </c>
      <c r="E95" t="s">
        <v>18</v>
      </c>
      <c r="G95" s="1" t="s">
        <v>147</v>
      </c>
      <c r="H95">
        <v>0</v>
      </c>
      <c r="I95" t="s">
        <v>14</v>
      </c>
      <c r="J95" t="s">
        <v>72</v>
      </c>
    </row>
    <row r="96" spans="1:10" ht="60">
      <c r="A96" t="str">
        <f t="shared" si="3"/>
        <v>2015-01-28</v>
      </c>
      <c r="B96" t="str">
        <f>"0045"</f>
        <v>0045</v>
      </c>
      <c r="C96" t="s">
        <v>146</v>
      </c>
      <c r="D96" t="s">
        <v>150</v>
      </c>
      <c r="E96" t="s">
        <v>18</v>
      </c>
      <c r="G96" s="1" t="s">
        <v>149</v>
      </c>
      <c r="H96">
        <v>0</v>
      </c>
      <c r="I96" t="s">
        <v>14</v>
      </c>
      <c r="J96" t="s">
        <v>72</v>
      </c>
    </row>
    <row r="97" spans="1:10" ht="60">
      <c r="A97" t="str">
        <f t="shared" si="3"/>
        <v>2015-01-28</v>
      </c>
      <c r="B97" t="str">
        <f>"0100"</f>
        <v>0100</v>
      </c>
      <c r="C97" t="s">
        <v>10</v>
      </c>
      <c r="D97" t="s">
        <v>164</v>
      </c>
      <c r="E97" t="s">
        <v>18</v>
      </c>
      <c r="G97" s="1" t="s">
        <v>163</v>
      </c>
      <c r="H97">
        <v>2011</v>
      </c>
      <c r="I97" t="s">
        <v>15</v>
      </c>
      <c r="J97" t="s">
        <v>165</v>
      </c>
    </row>
    <row r="98" spans="1:10" ht="45">
      <c r="A98" t="str">
        <f t="shared" si="3"/>
        <v>2015-01-28</v>
      </c>
      <c r="B98" t="str">
        <f>"0500"</f>
        <v>0500</v>
      </c>
      <c r="C98" t="s">
        <v>166</v>
      </c>
      <c r="E98" t="s">
        <v>11</v>
      </c>
      <c r="G98" s="1" t="s">
        <v>167</v>
      </c>
      <c r="H98">
        <v>0</v>
      </c>
      <c r="I98" t="s">
        <v>14</v>
      </c>
      <c r="J98" t="s">
        <v>165</v>
      </c>
    </row>
    <row r="99" spans="1:10" ht="60">
      <c r="A99" t="str">
        <f t="shared" si="3"/>
        <v>2015-01-28</v>
      </c>
      <c r="B99" t="str">
        <f>"0600"</f>
        <v>0600</v>
      </c>
      <c r="C99" t="s">
        <v>17</v>
      </c>
      <c r="D99" t="s">
        <v>168</v>
      </c>
      <c r="E99" t="s">
        <v>18</v>
      </c>
      <c r="G99" s="1" t="s">
        <v>19</v>
      </c>
      <c r="H99">
        <v>2005</v>
      </c>
      <c r="I99" t="s">
        <v>21</v>
      </c>
      <c r="J99" t="s">
        <v>22</v>
      </c>
    </row>
    <row r="100" spans="1:10" ht="45">
      <c r="A100" t="str">
        <f t="shared" si="3"/>
        <v>2015-01-28</v>
      </c>
      <c r="B100" t="str">
        <f>"0630"</f>
        <v>0630</v>
      </c>
      <c r="C100" t="s">
        <v>30</v>
      </c>
      <c r="E100" t="s">
        <v>18</v>
      </c>
      <c r="G100" s="1" t="s">
        <v>31</v>
      </c>
      <c r="H100">
        <v>2010</v>
      </c>
      <c r="I100" t="s">
        <v>21</v>
      </c>
      <c r="J100" t="s">
        <v>83</v>
      </c>
    </row>
    <row r="101" spans="1:10" ht="45">
      <c r="A101" t="str">
        <f t="shared" si="3"/>
        <v>2015-01-28</v>
      </c>
      <c r="B101" t="str">
        <f>"0700"</f>
        <v>0700</v>
      </c>
      <c r="C101" t="s">
        <v>27</v>
      </c>
      <c r="E101" t="s">
        <v>11</v>
      </c>
      <c r="G101" s="1" t="s">
        <v>28</v>
      </c>
      <c r="H101">
        <v>0</v>
      </c>
      <c r="I101" t="s">
        <v>14</v>
      </c>
      <c r="J101" t="s">
        <v>29</v>
      </c>
    </row>
    <row r="102" spans="1:10" ht="45">
      <c r="A102" t="str">
        <f t="shared" si="3"/>
        <v>2015-01-28</v>
      </c>
      <c r="B102" t="str">
        <f>"0730"</f>
        <v>0730</v>
      </c>
      <c r="C102" t="s">
        <v>100</v>
      </c>
      <c r="D102" t="s">
        <v>169</v>
      </c>
      <c r="E102" t="s">
        <v>11</v>
      </c>
      <c r="G102" s="1" t="s">
        <v>101</v>
      </c>
      <c r="H102">
        <v>1982</v>
      </c>
      <c r="I102" t="s">
        <v>103</v>
      </c>
      <c r="J102" t="s">
        <v>62</v>
      </c>
    </row>
    <row r="103" spans="1:10" ht="60">
      <c r="A103" t="str">
        <f t="shared" si="3"/>
        <v>2015-01-28</v>
      </c>
      <c r="B103" t="str">
        <f>"0800"</f>
        <v>0800</v>
      </c>
      <c r="C103" t="s">
        <v>33</v>
      </c>
      <c r="E103" t="s">
        <v>18</v>
      </c>
      <c r="G103" s="1" t="s">
        <v>170</v>
      </c>
      <c r="H103">
        <v>0</v>
      </c>
      <c r="I103" t="s">
        <v>15</v>
      </c>
      <c r="J103" t="s">
        <v>26</v>
      </c>
    </row>
    <row r="104" spans="1:10" ht="45">
      <c r="A104" t="str">
        <f t="shared" si="3"/>
        <v>2015-01-28</v>
      </c>
      <c r="B104" t="str">
        <f>"0830"</f>
        <v>0830</v>
      </c>
      <c r="C104" t="s">
        <v>23</v>
      </c>
      <c r="D104" t="s">
        <v>172</v>
      </c>
      <c r="E104" t="s">
        <v>18</v>
      </c>
      <c r="G104" s="1" t="s">
        <v>171</v>
      </c>
      <c r="H104">
        <v>2009</v>
      </c>
      <c r="I104" t="s">
        <v>15</v>
      </c>
      <c r="J104" t="s">
        <v>26</v>
      </c>
    </row>
    <row r="105" spans="1:10" ht="60">
      <c r="A105" t="str">
        <f t="shared" si="3"/>
        <v>2015-01-28</v>
      </c>
      <c r="B105" t="str">
        <f>"0900"</f>
        <v>0900</v>
      </c>
      <c r="C105" t="s">
        <v>35</v>
      </c>
      <c r="E105" t="s">
        <v>18</v>
      </c>
      <c r="G105" s="1" t="s">
        <v>36</v>
      </c>
      <c r="H105">
        <v>2011</v>
      </c>
      <c r="I105" t="s">
        <v>15</v>
      </c>
      <c r="J105" t="s">
        <v>37</v>
      </c>
    </row>
    <row r="106" spans="1:10" ht="45">
      <c r="A106" t="str">
        <f t="shared" si="3"/>
        <v>2015-01-28</v>
      </c>
      <c r="B106" t="str">
        <f>"0930"</f>
        <v>0930</v>
      </c>
      <c r="C106" t="s">
        <v>38</v>
      </c>
      <c r="D106" t="s">
        <v>174</v>
      </c>
      <c r="E106" t="s">
        <v>18</v>
      </c>
      <c r="G106" s="1" t="s">
        <v>173</v>
      </c>
      <c r="H106">
        <v>2012</v>
      </c>
      <c r="I106" t="s">
        <v>15</v>
      </c>
      <c r="J106" t="s">
        <v>22</v>
      </c>
    </row>
    <row r="107" spans="1:10" ht="45">
      <c r="A107" t="str">
        <f t="shared" si="3"/>
        <v>2015-01-28</v>
      </c>
      <c r="B107" t="str">
        <f>"1000"</f>
        <v>1000</v>
      </c>
      <c r="C107" t="s">
        <v>114</v>
      </c>
      <c r="E107" t="s">
        <v>18</v>
      </c>
      <c r="G107" s="1" t="s">
        <v>115</v>
      </c>
      <c r="H107">
        <v>2006</v>
      </c>
      <c r="I107" t="s">
        <v>15</v>
      </c>
      <c r="J107" t="s">
        <v>37</v>
      </c>
    </row>
    <row r="108" spans="1:10" ht="45">
      <c r="A108" t="str">
        <f t="shared" si="3"/>
        <v>2015-01-28</v>
      </c>
      <c r="B108" t="str">
        <f>"1030"</f>
        <v>1030</v>
      </c>
      <c r="C108" t="s">
        <v>146</v>
      </c>
      <c r="D108" t="s">
        <v>148</v>
      </c>
      <c r="E108" t="s">
        <v>18</v>
      </c>
      <c r="G108" s="1" t="s">
        <v>147</v>
      </c>
      <c r="H108">
        <v>0</v>
      </c>
      <c r="I108" t="s">
        <v>14</v>
      </c>
      <c r="J108" t="s">
        <v>72</v>
      </c>
    </row>
    <row r="109" spans="1:10" ht="60">
      <c r="A109" t="str">
        <f t="shared" si="3"/>
        <v>2015-01-28</v>
      </c>
      <c r="B109" t="str">
        <f>"1045"</f>
        <v>1045</v>
      </c>
      <c r="C109" t="s">
        <v>146</v>
      </c>
      <c r="D109" t="s">
        <v>150</v>
      </c>
      <c r="E109" t="s">
        <v>18</v>
      </c>
      <c r="G109" s="1" t="s">
        <v>149</v>
      </c>
      <c r="H109">
        <v>0</v>
      </c>
      <c r="I109" t="s">
        <v>14</v>
      </c>
      <c r="J109" t="s">
        <v>72</v>
      </c>
    </row>
    <row r="110" spans="1:10" ht="45">
      <c r="A110" t="str">
        <f t="shared" si="3"/>
        <v>2015-01-28</v>
      </c>
      <c r="B110" t="str">
        <f>"1100"</f>
        <v>1100</v>
      </c>
      <c r="C110" t="s">
        <v>151</v>
      </c>
      <c r="D110" t="s">
        <v>153</v>
      </c>
      <c r="E110" t="s">
        <v>18</v>
      </c>
      <c r="G110" s="1" t="s">
        <v>152</v>
      </c>
      <c r="H110">
        <v>2013</v>
      </c>
      <c r="I110" t="s">
        <v>15</v>
      </c>
      <c r="J110" t="s">
        <v>68</v>
      </c>
    </row>
    <row r="111" spans="1:10" ht="30">
      <c r="A111" t="str">
        <f t="shared" si="3"/>
        <v>2015-01-28</v>
      </c>
      <c r="B111" t="str">
        <f>"1200"</f>
        <v>1200</v>
      </c>
      <c r="C111" t="s">
        <v>160</v>
      </c>
      <c r="G111" s="1" t="s">
        <v>161</v>
      </c>
      <c r="H111">
        <v>0</v>
      </c>
      <c r="I111" t="s">
        <v>14</v>
      </c>
      <c r="J111" t="s">
        <v>162</v>
      </c>
    </row>
    <row r="112" spans="1:10" ht="45">
      <c r="A112" t="str">
        <f t="shared" si="3"/>
        <v>2015-01-28</v>
      </c>
      <c r="B112" t="str">
        <f>"1400"</f>
        <v>1400</v>
      </c>
      <c r="C112" t="s">
        <v>90</v>
      </c>
      <c r="E112" t="s">
        <v>11</v>
      </c>
      <c r="F112" t="s">
        <v>91</v>
      </c>
      <c r="G112" s="1" t="s">
        <v>92</v>
      </c>
      <c r="H112">
        <v>2013</v>
      </c>
      <c r="I112" t="s">
        <v>15</v>
      </c>
      <c r="J112" t="s">
        <v>93</v>
      </c>
    </row>
    <row r="113" spans="1:10" ht="60">
      <c r="A113" t="str">
        <f t="shared" si="3"/>
        <v>2015-01-28</v>
      </c>
      <c r="B113" t="str">
        <f>"1430"</f>
        <v>1430</v>
      </c>
      <c r="C113" t="s">
        <v>33</v>
      </c>
      <c r="E113" t="s">
        <v>18</v>
      </c>
      <c r="G113" s="1" t="s">
        <v>170</v>
      </c>
      <c r="H113">
        <v>0</v>
      </c>
      <c r="I113" t="s">
        <v>15</v>
      </c>
      <c r="J113" t="s">
        <v>26</v>
      </c>
    </row>
    <row r="114" spans="1:10" ht="45">
      <c r="A114" t="str">
        <f t="shared" si="3"/>
        <v>2015-01-28</v>
      </c>
      <c r="B114" t="str">
        <f>"1500"</f>
        <v>1500</v>
      </c>
      <c r="C114" t="s">
        <v>30</v>
      </c>
      <c r="E114" t="s">
        <v>18</v>
      </c>
      <c r="G114" s="1" t="s">
        <v>31</v>
      </c>
      <c r="H114">
        <v>2010</v>
      </c>
      <c r="I114" t="s">
        <v>21</v>
      </c>
      <c r="J114" t="s">
        <v>83</v>
      </c>
    </row>
    <row r="115" spans="1:10" ht="45">
      <c r="A115" t="str">
        <f t="shared" si="3"/>
        <v>2015-01-28</v>
      </c>
      <c r="B115" t="str">
        <f>"1530"</f>
        <v>1530</v>
      </c>
      <c r="C115" t="s">
        <v>38</v>
      </c>
      <c r="D115" t="s">
        <v>174</v>
      </c>
      <c r="E115" t="s">
        <v>18</v>
      </c>
      <c r="G115" s="1" t="s">
        <v>173</v>
      </c>
      <c r="H115">
        <v>2012</v>
      </c>
      <c r="I115" t="s">
        <v>15</v>
      </c>
      <c r="J115" t="s">
        <v>22</v>
      </c>
    </row>
    <row r="116" spans="1:10" ht="60">
      <c r="A116" t="str">
        <f t="shared" si="3"/>
        <v>2015-01-28</v>
      </c>
      <c r="B116" t="str">
        <f>"1600"</f>
        <v>1600</v>
      </c>
      <c r="C116" t="s">
        <v>35</v>
      </c>
      <c r="E116" t="s">
        <v>18</v>
      </c>
      <c r="G116" s="1" t="s">
        <v>36</v>
      </c>
      <c r="H116">
        <v>2011</v>
      </c>
      <c r="I116" t="s">
        <v>15</v>
      </c>
      <c r="J116" t="s">
        <v>37</v>
      </c>
    </row>
    <row r="117" spans="1:10" ht="45">
      <c r="A117" t="str">
        <f t="shared" si="3"/>
        <v>2015-01-28</v>
      </c>
      <c r="B117" t="str">
        <f>"1630"</f>
        <v>1630</v>
      </c>
      <c r="C117" t="s">
        <v>27</v>
      </c>
      <c r="E117" t="s">
        <v>11</v>
      </c>
      <c r="G117" s="1" t="s">
        <v>28</v>
      </c>
      <c r="H117">
        <v>0</v>
      </c>
      <c r="I117" t="s">
        <v>14</v>
      </c>
      <c r="J117" t="s">
        <v>29</v>
      </c>
    </row>
    <row r="118" spans="1:10" ht="45">
      <c r="A118" t="str">
        <f t="shared" si="3"/>
        <v>2015-01-28</v>
      </c>
      <c r="B118" t="str">
        <f>"1700"</f>
        <v>1700</v>
      </c>
      <c r="C118" t="s">
        <v>100</v>
      </c>
      <c r="D118" t="s">
        <v>169</v>
      </c>
      <c r="E118" t="s">
        <v>11</v>
      </c>
      <c r="G118" s="1" t="s">
        <v>101</v>
      </c>
      <c r="H118">
        <v>1982</v>
      </c>
      <c r="I118" t="s">
        <v>103</v>
      </c>
      <c r="J118" t="s">
        <v>62</v>
      </c>
    </row>
    <row r="119" spans="1:10" ht="60">
      <c r="A119" t="str">
        <f t="shared" si="3"/>
        <v>2015-01-28</v>
      </c>
      <c r="B119" t="str">
        <f>"1730"</f>
        <v>1730</v>
      </c>
      <c r="C119" t="s">
        <v>113</v>
      </c>
      <c r="E119" t="s">
        <v>42</v>
      </c>
      <c r="G119" s="1" t="s">
        <v>46</v>
      </c>
      <c r="H119">
        <v>2015</v>
      </c>
      <c r="I119" t="s">
        <v>15</v>
      </c>
      <c r="J119" t="s">
        <v>29</v>
      </c>
    </row>
    <row r="120" spans="1:10" ht="45">
      <c r="A120" t="str">
        <f t="shared" si="3"/>
        <v>2015-01-28</v>
      </c>
      <c r="B120" t="str">
        <f>"1800"</f>
        <v>1800</v>
      </c>
      <c r="C120" t="s">
        <v>175</v>
      </c>
      <c r="E120" t="s">
        <v>18</v>
      </c>
      <c r="G120" s="1" t="s">
        <v>176</v>
      </c>
      <c r="H120">
        <v>0</v>
      </c>
      <c r="I120" t="s">
        <v>21</v>
      </c>
      <c r="J120" t="s">
        <v>22</v>
      </c>
    </row>
    <row r="121" spans="1:10" ht="60">
      <c r="A121" t="str">
        <f t="shared" si="3"/>
        <v>2015-01-28</v>
      </c>
      <c r="B121" t="str">
        <f>"1830"</f>
        <v>1830</v>
      </c>
      <c r="C121" t="s">
        <v>177</v>
      </c>
      <c r="D121" t="s">
        <v>179</v>
      </c>
      <c r="G121" s="1" t="s">
        <v>178</v>
      </c>
      <c r="H121">
        <v>2012</v>
      </c>
      <c r="I121" t="s">
        <v>15</v>
      </c>
      <c r="J121" t="s">
        <v>117</v>
      </c>
    </row>
    <row r="122" spans="1:10" ht="60">
      <c r="A122" t="str">
        <f t="shared" si="3"/>
        <v>2015-01-28</v>
      </c>
      <c r="B122" t="str">
        <f>"1900"</f>
        <v>1900</v>
      </c>
      <c r="C122" t="s">
        <v>113</v>
      </c>
      <c r="E122" t="s">
        <v>42</v>
      </c>
      <c r="G122" s="1" t="s">
        <v>46</v>
      </c>
      <c r="H122">
        <v>2015</v>
      </c>
      <c r="I122" t="s">
        <v>15</v>
      </c>
      <c r="J122" t="s">
        <v>29</v>
      </c>
    </row>
    <row r="123" spans="1:10" ht="45">
      <c r="A123" t="str">
        <f t="shared" si="3"/>
        <v>2015-01-28</v>
      </c>
      <c r="B123" t="str">
        <f>"1930"</f>
        <v>1930</v>
      </c>
      <c r="C123" t="s">
        <v>180</v>
      </c>
      <c r="E123" t="s">
        <v>18</v>
      </c>
      <c r="G123" s="1" t="s">
        <v>181</v>
      </c>
      <c r="H123">
        <v>2012</v>
      </c>
      <c r="I123" t="s">
        <v>15</v>
      </c>
      <c r="J123" t="s">
        <v>182</v>
      </c>
    </row>
    <row r="124" spans="1:10" ht="45">
      <c r="A124" t="str">
        <f t="shared" si="3"/>
        <v>2015-01-28</v>
      </c>
      <c r="B124" t="str">
        <f>"2020"</f>
        <v>2020</v>
      </c>
      <c r="C124" t="s">
        <v>121</v>
      </c>
      <c r="D124" t="s">
        <v>184</v>
      </c>
      <c r="E124" t="s">
        <v>18</v>
      </c>
      <c r="G124" s="1" t="s">
        <v>183</v>
      </c>
      <c r="H124">
        <v>0</v>
      </c>
      <c r="I124" t="s">
        <v>15</v>
      </c>
      <c r="J124" t="s">
        <v>124</v>
      </c>
    </row>
    <row r="125" spans="1:10" ht="45">
      <c r="A125" t="str">
        <f t="shared" si="3"/>
        <v>2015-01-28</v>
      </c>
      <c r="B125" t="str">
        <f>"2030"</f>
        <v>2030</v>
      </c>
      <c r="C125" t="s">
        <v>185</v>
      </c>
      <c r="E125" t="s">
        <v>11</v>
      </c>
      <c r="G125" s="1" t="s">
        <v>186</v>
      </c>
      <c r="H125">
        <v>0</v>
      </c>
      <c r="I125" t="s">
        <v>14</v>
      </c>
      <c r="J125" t="s">
        <v>187</v>
      </c>
    </row>
    <row r="126" spans="1:10" ht="60">
      <c r="A126" t="str">
        <f t="shared" si="3"/>
        <v>2015-01-28</v>
      </c>
      <c r="B126" t="str">
        <f>"2130"</f>
        <v>2130</v>
      </c>
      <c r="C126" t="s">
        <v>188</v>
      </c>
      <c r="E126" t="s">
        <v>42</v>
      </c>
      <c r="G126" s="1" t="s">
        <v>189</v>
      </c>
      <c r="H126">
        <v>2014</v>
      </c>
      <c r="I126" t="s">
        <v>15</v>
      </c>
      <c r="J126" t="s">
        <v>16</v>
      </c>
    </row>
    <row r="127" spans="1:10" ht="60">
      <c r="A127" t="str">
        <f t="shared" si="3"/>
        <v>2015-01-28</v>
      </c>
      <c r="B127" t="str">
        <f>"2230"</f>
        <v>2230</v>
      </c>
      <c r="C127" t="s">
        <v>190</v>
      </c>
      <c r="D127" t="s">
        <v>190</v>
      </c>
      <c r="E127" t="s">
        <v>11</v>
      </c>
      <c r="G127" s="1" t="s">
        <v>191</v>
      </c>
      <c r="H127">
        <v>2012</v>
      </c>
      <c r="I127" t="s">
        <v>15</v>
      </c>
      <c r="J127" t="s">
        <v>192</v>
      </c>
    </row>
    <row r="128" spans="1:10" ht="45">
      <c r="A128" t="str">
        <f t="shared" si="3"/>
        <v>2015-01-28</v>
      </c>
      <c r="B128" t="str">
        <f>"2245"</f>
        <v>2245</v>
      </c>
      <c r="C128" t="s">
        <v>193</v>
      </c>
      <c r="D128" t="s">
        <v>193</v>
      </c>
      <c r="E128" t="s">
        <v>11</v>
      </c>
      <c r="G128" s="1" t="s">
        <v>194</v>
      </c>
      <c r="H128">
        <v>2009</v>
      </c>
      <c r="I128" t="s">
        <v>15</v>
      </c>
      <c r="J128" t="s">
        <v>195</v>
      </c>
    </row>
    <row r="129" spans="1:10" ht="60">
      <c r="A129" t="str">
        <f t="shared" si="3"/>
        <v>2015-01-28</v>
      </c>
      <c r="B129" t="str">
        <f>"2300"</f>
        <v>2300</v>
      </c>
      <c r="C129" t="s">
        <v>113</v>
      </c>
      <c r="E129" t="s">
        <v>42</v>
      </c>
      <c r="G129" s="1" t="s">
        <v>46</v>
      </c>
      <c r="H129">
        <v>2015</v>
      </c>
      <c r="I129" t="s">
        <v>15</v>
      </c>
      <c r="J129" t="s">
        <v>29</v>
      </c>
    </row>
    <row r="130" spans="1:10" ht="45">
      <c r="A130" t="str">
        <f t="shared" si="3"/>
        <v>2015-01-28</v>
      </c>
      <c r="B130" t="str">
        <f>"2330"</f>
        <v>2330</v>
      </c>
      <c r="C130" t="s">
        <v>196</v>
      </c>
      <c r="E130" t="s">
        <v>18</v>
      </c>
      <c r="G130" s="1" t="s">
        <v>197</v>
      </c>
      <c r="H130">
        <v>0</v>
      </c>
      <c r="I130" t="s">
        <v>15</v>
      </c>
      <c r="J130" t="s">
        <v>37</v>
      </c>
    </row>
    <row r="131" spans="1:10" ht="45">
      <c r="A131" t="str">
        <f aca="true" t="shared" si="4" ref="A131:A161">"2015-01-29"</f>
        <v>2015-01-29</v>
      </c>
      <c r="B131" t="str">
        <f>"0000"</f>
        <v>0000</v>
      </c>
      <c r="C131" t="s">
        <v>10</v>
      </c>
      <c r="E131" t="s">
        <v>11</v>
      </c>
      <c r="F131" t="s">
        <v>12</v>
      </c>
      <c r="G131" s="1" t="s">
        <v>13</v>
      </c>
      <c r="H131">
        <v>2012</v>
      </c>
      <c r="I131" t="s">
        <v>15</v>
      </c>
      <c r="J131" t="s">
        <v>96</v>
      </c>
    </row>
    <row r="132" spans="1:10" ht="60">
      <c r="A132" t="str">
        <f t="shared" si="4"/>
        <v>2015-01-29</v>
      </c>
      <c r="B132" t="str">
        <f>"0600"</f>
        <v>0600</v>
      </c>
      <c r="C132" t="s">
        <v>17</v>
      </c>
      <c r="D132" t="s">
        <v>198</v>
      </c>
      <c r="E132" t="s">
        <v>18</v>
      </c>
      <c r="G132" s="1" t="s">
        <v>19</v>
      </c>
      <c r="H132">
        <v>2005</v>
      </c>
      <c r="I132" t="s">
        <v>21</v>
      </c>
      <c r="J132" t="s">
        <v>22</v>
      </c>
    </row>
    <row r="133" spans="1:10" ht="45">
      <c r="A133" t="str">
        <f t="shared" si="4"/>
        <v>2015-01-29</v>
      </c>
      <c r="B133" t="str">
        <f>"0630"</f>
        <v>0630</v>
      </c>
      <c r="C133" t="s">
        <v>30</v>
      </c>
      <c r="E133" t="s">
        <v>18</v>
      </c>
      <c r="G133" s="1" t="s">
        <v>31</v>
      </c>
      <c r="H133">
        <v>2010</v>
      </c>
      <c r="I133" t="s">
        <v>21</v>
      </c>
      <c r="J133" t="s">
        <v>83</v>
      </c>
    </row>
    <row r="134" spans="1:10" ht="45">
      <c r="A134" t="str">
        <f t="shared" si="4"/>
        <v>2015-01-29</v>
      </c>
      <c r="B134" t="str">
        <f>"0700"</f>
        <v>0700</v>
      </c>
      <c r="C134" t="s">
        <v>27</v>
      </c>
      <c r="E134" t="s">
        <v>18</v>
      </c>
      <c r="G134" s="1" t="s">
        <v>28</v>
      </c>
      <c r="H134">
        <v>0</v>
      </c>
      <c r="I134" t="s">
        <v>14</v>
      </c>
      <c r="J134" t="s">
        <v>37</v>
      </c>
    </row>
    <row r="135" spans="1:10" ht="45">
      <c r="A135" t="str">
        <f t="shared" si="4"/>
        <v>2015-01-29</v>
      </c>
      <c r="B135" t="str">
        <f>"0730"</f>
        <v>0730</v>
      </c>
      <c r="C135" t="s">
        <v>100</v>
      </c>
      <c r="D135" t="s">
        <v>199</v>
      </c>
      <c r="E135" t="s">
        <v>11</v>
      </c>
      <c r="G135" s="1" t="s">
        <v>101</v>
      </c>
      <c r="H135">
        <v>1982</v>
      </c>
      <c r="I135" t="s">
        <v>103</v>
      </c>
      <c r="J135" t="s">
        <v>26</v>
      </c>
    </row>
    <row r="136" spans="1:10" ht="60">
      <c r="A136" t="str">
        <f t="shared" si="4"/>
        <v>2015-01-29</v>
      </c>
      <c r="B136" t="str">
        <f>"0800"</f>
        <v>0800</v>
      </c>
      <c r="C136" t="s">
        <v>33</v>
      </c>
      <c r="E136" t="s">
        <v>18</v>
      </c>
      <c r="G136" s="1" t="s">
        <v>200</v>
      </c>
      <c r="H136">
        <v>0</v>
      </c>
      <c r="I136" t="s">
        <v>15</v>
      </c>
      <c r="J136" t="s">
        <v>29</v>
      </c>
    </row>
    <row r="137" spans="1:10" ht="30">
      <c r="A137" t="str">
        <f t="shared" si="4"/>
        <v>2015-01-29</v>
      </c>
      <c r="B137" t="str">
        <f>"0830"</f>
        <v>0830</v>
      </c>
      <c r="C137" t="s">
        <v>23</v>
      </c>
      <c r="D137" t="s">
        <v>202</v>
      </c>
      <c r="E137" t="s">
        <v>18</v>
      </c>
      <c r="G137" s="1" t="s">
        <v>201</v>
      </c>
      <c r="H137">
        <v>2009</v>
      </c>
      <c r="I137" t="s">
        <v>15</v>
      </c>
      <c r="J137" t="s">
        <v>26</v>
      </c>
    </row>
    <row r="138" spans="1:10" ht="60">
      <c r="A138" t="str">
        <f t="shared" si="4"/>
        <v>2015-01-29</v>
      </c>
      <c r="B138" t="str">
        <f>"0900"</f>
        <v>0900</v>
      </c>
      <c r="C138" t="s">
        <v>35</v>
      </c>
      <c r="E138" t="s">
        <v>18</v>
      </c>
      <c r="G138" s="1" t="s">
        <v>36</v>
      </c>
      <c r="H138">
        <v>2011</v>
      </c>
      <c r="I138" t="s">
        <v>15</v>
      </c>
      <c r="J138" t="s">
        <v>37</v>
      </c>
    </row>
    <row r="139" spans="1:10" ht="45">
      <c r="A139" t="str">
        <f t="shared" si="4"/>
        <v>2015-01-29</v>
      </c>
      <c r="B139" t="str">
        <f>"0930"</f>
        <v>0930</v>
      </c>
      <c r="C139" t="s">
        <v>38</v>
      </c>
      <c r="D139" t="s">
        <v>204</v>
      </c>
      <c r="E139" t="s">
        <v>18</v>
      </c>
      <c r="G139" s="1" t="s">
        <v>203</v>
      </c>
      <c r="H139">
        <v>2012</v>
      </c>
      <c r="I139" t="s">
        <v>15</v>
      </c>
      <c r="J139" t="s">
        <v>22</v>
      </c>
    </row>
    <row r="140" spans="1:10" ht="45">
      <c r="A140" t="str">
        <f t="shared" si="4"/>
        <v>2015-01-29</v>
      </c>
      <c r="B140" t="str">
        <f>"1000"</f>
        <v>1000</v>
      </c>
      <c r="C140" t="s">
        <v>175</v>
      </c>
      <c r="E140" t="s">
        <v>18</v>
      </c>
      <c r="G140" s="1" t="s">
        <v>176</v>
      </c>
      <c r="H140">
        <v>0</v>
      </c>
      <c r="I140" t="s">
        <v>21</v>
      </c>
      <c r="J140" t="s">
        <v>22</v>
      </c>
    </row>
    <row r="141" spans="1:10" ht="60">
      <c r="A141" t="str">
        <f t="shared" si="4"/>
        <v>2015-01-29</v>
      </c>
      <c r="B141" t="str">
        <f>"1030"</f>
        <v>1030</v>
      </c>
      <c r="C141" t="s">
        <v>177</v>
      </c>
      <c r="D141" t="s">
        <v>179</v>
      </c>
      <c r="G141" s="1" t="s">
        <v>178</v>
      </c>
      <c r="H141">
        <v>2012</v>
      </c>
      <c r="I141" t="s">
        <v>15</v>
      </c>
      <c r="J141" t="s">
        <v>117</v>
      </c>
    </row>
    <row r="142" spans="1:10" ht="60">
      <c r="A142" t="str">
        <f t="shared" si="4"/>
        <v>2015-01-29</v>
      </c>
      <c r="B142" t="str">
        <f>"1100"</f>
        <v>1100</v>
      </c>
      <c r="C142" t="s">
        <v>190</v>
      </c>
      <c r="D142" t="s">
        <v>190</v>
      </c>
      <c r="E142" t="s">
        <v>11</v>
      </c>
      <c r="G142" s="1" t="s">
        <v>191</v>
      </c>
      <c r="H142">
        <v>2012</v>
      </c>
      <c r="I142" t="s">
        <v>15</v>
      </c>
      <c r="J142" t="s">
        <v>192</v>
      </c>
    </row>
    <row r="143" spans="1:10" ht="45">
      <c r="A143" t="str">
        <f t="shared" si="4"/>
        <v>2015-01-29</v>
      </c>
      <c r="B143" t="str">
        <f>"1115"</f>
        <v>1115</v>
      </c>
      <c r="C143" t="s">
        <v>193</v>
      </c>
      <c r="D143" t="s">
        <v>193</v>
      </c>
      <c r="E143" t="s">
        <v>11</v>
      </c>
      <c r="G143" s="1" t="s">
        <v>194</v>
      </c>
      <c r="H143">
        <v>2009</v>
      </c>
      <c r="I143" t="s">
        <v>15</v>
      </c>
      <c r="J143" t="s">
        <v>195</v>
      </c>
    </row>
    <row r="144" spans="1:10" ht="60">
      <c r="A144" t="str">
        <f t="shared" si="4"/>
        <v>2015-01-29</v>
      </c>
      <c r="B144" t="str">
        <f>"1130"</f>
        <v>1130</v>
      </c>
      <c r="C144" t="s">
        <v>188</v>
      </c>
      <c r="E144" t="s">
        <v>42</v>
      </c>
      <c r="G144" s="1" t="s">
        <v>189</v>
      </c>
      <c r="H144">
        <v>2014</v>
      </c>
      <c r="I144" t="s">
        <v>15</v>
      </c>
      <c r="J144" t="s">
        <v>16</v>
      </c>
    </row>
    <row r="145" spans="1:10" ht="45">
      <c r="A145" t="str">
        <f t="shared" si="4"/>
        <v>2015-01-29</v>
      </c>
      <c r="B145" t="str">
        <f>"1230"</f>
        <v>1230</v>
      </c>
      <c r="C145" t="s">
        <v>180</v>
      </c>
      <c r="E145" t="s">
        <v>18</v>
      </c>
      <c r="G145" s="1" t="s">
        <v>181</v>
      </c>
      <c r="H145">
        <v>2012</v>
      </c>
      <c r="I145" t="s">
        <v>15</v>
      </c>
      <c r="J145" t="s">
        <v>182</v>
      </c>
    </row>
    <row r="146" spans="1:10" ht="45">
      <c r="A146" t="str">
        <f t="shared" si="4"/>
        <v>2015-01-29</v>
      </c>
      <c r="B146" t="str">
        <f>"1330"</f>
        <v>1330</v>
      </c>
      <c r="C146" t="s">
        <v>185</v>
      </c>
      <c r="E146" t="s">
        <v>11</v>
      </c>
      <c r="G146" s="1" t="s">
        <v>186</v>
      </c>
      <c r="H146">
        <v>0</v>
      </c>
      <c r="I146" t="s">
        <v>14</v>
      </c>
      <c r="J146" t="s">
        <v>187</v>
      </c>
    </row>
    <row r="147" spans="1:10" ht="60">
      <c r="A147" t="str">
        <f t="shared" si="4"/>
        <v>2015-01-29</v>
      </c>
      <c r="B147" t="str">
        <f>"1430"</f>
        <v>1430</v>
      </c>
      <c r="C147" t="s">
        <v>33</v>
      </c>
      <c r="E147" t="s">
        <v>18</v>
      </c>
      <c r="G147" s="1" t="s">
        <v>200</v>
      </c>
      <c r="H147">
        <v>0</v>
      </c>
      <c r="I147" t="s">
        <v>15</v>
      </c>
      <c r="J147" t="s">
        <v>29</v>
      </c>
    </row>
    <row r="148" spans="1:10" ht="45">
      <c r="A148" t="str">
        <f t="shared" si="4"/>
        <v>2015-01-29</v>
      </c>
      <c r="B148" t="str">
        <f>"1500"</f>
        <v>1500</v>
      </c>
      <c r="C148" t="s">
        <v>30</v>
      </c>
      <c r="E148" t="s">
        <v>18</v>
      </c>
      <c r="G148" s="1" t="s">
        <v>31</v>
      </c>
      <c r="H148">
        <v>2010</v>
      </c>
      <c r="I148" t="s">
        <v>21</v>
      </c>
      <c r="J148" t="s">
        <v>83</v>
      </c>
    </row>
    <row r="149" spans="1:10" ht="45">
      <c r="A149" t="str">
        <f t="shared" si="4"/>
        <v>2015-01-29</v>
      </c>
      <c r="B149" t="str">
        <f>"1530"</f>
        <v>1530</v>
      </c>
      <c r="C149" t="s">
        <v>38</v>
      </c>
      <c r="D149" t="s">
        <v>204</v>
      </c>
      <c r="E149" t="s">
        <v>18</v>
      </c>
      <c r="G149" s="1" t="s">
        <v>203</v>
      </c>
      <c r="H149">
        <v>2012</v>
      </c>
      <c r="I149" t="s">
        <v>15</v>
      </c>
      <c r="J149" t="s">
        <v>22</v>
      </c>
    </row>
    <row r="150" spans="1:10" ht="60">
      <c r="A150" t="str">
        <f t="shared" si="4"/>
        <v>2015-01-29</v>
      </c>
      <c r="B150" t="str">
        <f>"1600"</f>
        <v>1600</v>
      </c>
      <c r="C150" t="s">
        <v>35</v>
      </c>
      <c r="E150" t="s">
        <v>18</v>
      </c>
      <c r="G150" s="1" t="s">
        <v>36</v>
      </c>
      <c r="H150">
        <v>2011</v>
      </c>
      <c r="I150" t="s">
        <v>15</v>
      </c>
      <c r="J150" t="s">
        <v>37</v>
      </c>
    </row>
    <row r="151" spans="1:10" ht="45">
      <c r="A151" t="str">
        <f t="shared" si="4"/>
        <v>2015-01-29</v>
      </c>
      <c r="B151" t="str">
        <f>"1630"</f>
        <v>1630</v>
      </c>
      <c r="C151" t="s">
        <v>27</v>
      </c>
      <c r="E151" t="s">
        <v>18</v>
      </c>
      <c r="G151" s="1" t="s">
        <v>28</v>
      </c>
      <c r="H151">
        <v>0</v>
      </c>
      <c r="I151" t="s">
        <v>14</v>
      </c>
      <c r="J151" t="s">
        <v>37</v>
      </c>
    </row>
    <row r="152" spans="1:10" ht="45">
      <c r="A152" t="str">
        <f t="shared" si="4"/>
        <v>2015-01-29</v>
      </c>
      <c r="B152" t="str">
        <f>"1700"</f>
        <v>1700</v>
      </c>
      <c r="C152" t="s">
        <v>100</v>
      </c>
      <c r="D152" t="s">
        <v>199</v>
      </c>
      <c r="E152" t="s">
        <v>11</v>
      </c>
      <c r="G152" s="1" t="s">
        <v>101</v>
      </c>
      <c r="H152">
        <v>1982</v>
      </c>
      <c r="I152" t="s">
        <v>103</v>
      </c>
      <c r="J152" t="s">
        <v>26</v>
      </c>
    </row>
    <row r="153" spans="1:10" ht="60">
      <c r="A153" t="str">
        <f t="shared" si="4"/>
        <v>2015-01-29</v>
      </c>
      <c r="B153" t="str">
        <f>"1730"</f>
        <v>1730</v>
      </c>
      <c r="C153" t="s">
        <v>113</v>
      </c>
      <c r="E153" t="s">
        <v>42</v>
      </c>
      <c r="G153" s="1" t="s">
        <v>46</v>
      </c>
      <c r="H153">
        <v>2015</v>
      </c>
      <c r="I153" t="s">
        <v>15</v>
      </c>
      <c r="J153" t="s">
        <v>29</v>
      </c>
    </row>
    <row r="154" spans="1:10" ht="45">
      <c r="A154" t="str">
        <f t="shared" si="4"/>
        <v>2015-01-29</v>
      </c>
      <c r="B154" t="str">
        <f>"1800"</f>
        <v>1800</v>
      </c>
      <c r="C154" t="s">
        <v>175</v>
      </c>
      <c r="E154" t="s">
        <v>18</v>
      </c>
      <c r="G154" s="1" t="s">
        <v>176</v>
      </c>
      <c r="H154">
        <v>0</v>
      </c>
      <c r="I154" t="s">
        <v>21</v>
      </c>
      <c r="J154" t="s">
        <v>22</v>
      </c>
    </row>
    <row r="155" spans="1:10" ht="60">
      <c r="A155" t="str">
        <f t="shared" si="4"/>
        <v>2015-01-29</v>
      </c>
      <c r="B155" t="str">
        <f>"1830"</f>
        <v>1830</v>
      </c>
      <c r="C155" t="s">
        <v>177</v>
      </c>
      <c r="D155" t="s">
        <v>205</v>
      </c>
      <c r="G155" s="1" t="s">
        <v>178</v>
      </c>
      <c r="H155">
        <v>2012</v>
      </c>
      <c r="I155" t="s">
        <v>15</v>
      </c>
      <c r="J155" t="s">
        <v>117</v>
      </c>
    </row>
    <row r="156" spans="1:10" ht="60">
      <c r="A156" t="str">
        <f t="shared" si="4"/>
        <v>2015-01-29</v>
      </c>
      <c r="B156" t="str">
        <f>"1900"</f>
        <v>1900</v>
      </c>
      <c r="C156" t="s">
        <v>113</v>
      </c>
      <c r="E156" t="s">
        <v>42</v>
      </c>
      <c r="G156" s="1" t="s">
        <v>46</v>
      </c>
      <c r="H156">
        <v>2015</v>
      </c>
      <c r="I156" t="s">
        <v>15</v>
      </c>
      <c r="J156" t="s">
        <v>29</v>
      </c>
    </row>
    <row r="157" spans="1:10" ht="30">
      <c r="A157" t="str">
        <f t="shared" si="4"/>
        <v>2015-01-29</v>
      </c>
      <c r="B157" t="str">
        <f>"1930"</f>
        <v>1930</v>
      </c>
      <c r="C157" t="s">
        <v>206</v>
      </c>
      <c r="E157" t="s">
        <v>42</v>
      </c>
      <c r="G157" s="1" t="s">
        <v>207</v>
      </c>
      <c r="H157">
        <v>0</v>
      </c>
      <c r="I157" t="s">
        <v>14</v>
      </c>
      <c r="J157" t="s">
        <v>208</v>
      </c>
    </row>
    <row r="158" spans="1:10" ht="30">
      <c r="A158" t="str">
        <f t="shared" si="4"/>
        <v>2015-01-29</v>
      </c>
      <c r="B158" t="str">
        <f>"2130"</f>
        <v>2130</v>
      </c>
      <c r="C158" t="s">
        <v>209</v>
      </c>
      <c r="G158" s="1" t="s">
        <v>210</v>
      </c>
      <c r="H158">
        <v>2013</v>
      </c>
      <c r="I158" t="s">
        <v>21</v>
      </c>
      <c r="J158" t="s">
        <v>83</v>
      </c>
    </row>
    <row r="159" spans="1:10" ht="60">
      <c r="A159" t="str">
        <f t="shared" si="4"/>
        <v>2015-01-29</v>
      </c>
      <c r="B159" t="str">
        <f>"2200"</f>
        <v>2200</v>
      </c>
      <c r="C159" t="s">
        <v>211</v>
      </c>
      <c r="D159" t="s">
        <v>213</v>
      </c>
      <c r="E159" t="s">
        <v>11</v>
      </c>
      <c r="F159" t="s">
        <v>91</v>
      </c>
      <c r="G159" s="1" t="s">
        <v>212</v>
      </c>
      <c r="H159">
        <v>2012</v>
      </c>
      <c r="I159" t="s">
        <v>88</v>
      </c>
      <c r="J159" t="s">
        <v>68</v>
      </c>
    </row>
    <row r="160" spans="1:10" ht="60">
      <c r="A160" t="str">
        <f t="shared" si="4"/>
        <v>2015-01-29</v>
      </c>
      <c r="B160" t="str">
        <f>"2300"</f>
        <v>2300</v>
      </c>
      <c r="C160" t="s">
        <v>113</v>
      </c>
      <c r="E160" t="s">
        <v>42</v>
      </c>
      <c r="G160" s="1" t="s">
        <v>46</v>
      </c>
      <c r="H160">
        <v>2015</v>
      </c>
      <c r="I160" t="s">
        <v>15</v>
      </c>
      <c r="J160" t="s">
        <v>29</v>
      </c>
    </row>
    <row r="161" spans="1:10" ht="60">
      <c r="A161" t="str">
        <f t="shared" si="4"/>
        <v>2015-01-29</v>
      </c>
      <c r="B161" t="str">
        <f>"2330"</f>
        <v>2330</v>
      </c>
      <c r="C161" t="s">
        <v>196</v>
      </c>
      <c r="E161" t="s">
        <v>11</v>
      </c>
      <c r="G161" s="1" t="s">
        <v>214</v>
      </c>
      <c r="H161">
        <v>0</v>
      </c>
      <c r="I161" t="s">
        <v>15</v>
      </c>
      <c r="J161" t="s">
        <v>37</v>
      </c>
    </row>
    <row r="162" spans="1:10" ht="45">
      <c r="A162" t="str">
        <f aca="true" t="shared" si="5" ref="A162:A191">"2015-01-30"</f>
        <v>2015-01-30</v>
      </c>
      <c r="B162" t="str">
        <f>"0000"</f>
        <v>0000</v>
      </c>
      <c r="C162" t="s">
        <v>10</v>
      </c>
      <c r="E162" t="s">
        <v>11</v>
      </c>
      <c r="F162" t="s">
        <v>12</v>
      </c>
      <c r="G162" s="1" t="s">
        <v>13</v>
      </c>
      <c r="H162">
        <v>2012</v>
      </c>
      <c r="I162" t="s">
        <v>15</v>
      </c>
      <c r="J162" t="s">
        <v>96</v>
      </c>
    </row>
    <row r="163" spans="1:10" ht="60">
      <c r="A163" t="str">
        <f t="shared" si="5"/>
        <v>2015-01-30</v>
      </c>
      <c r="B163" t="str">
        <f>"0600"</f>
        <v>0600</v>
      </c>
      <c r="C163" t="s">
        <v>17</v>
      </c>
      <c r="D163" t="s">
        <v>20</v>
      </c>
      <c r="E163" t="s">
        <v>18</v>
      </c>
      <c r="G163" s="1" t="s">
        <v>19</v>
      </c>
      <c r="H163">
        <v>2005</v>
      </c>
      <c r="I163" t="s">
        <v>21</v>
      </c>
      <c r="J163" t="s">
        <v>22</v>
      </c>
    </row>
    <row r="164" spans="1:10" ht="45">
      <c r="A164" t="str">
        <f t="shared" si="5"/>
        <v>2015-01-30</v>
      </c>
      <c r="B164" t="str">
        <f>"0630"</f>
        <v>0630</v>
      </c>
      <c r="C164" t="s">
        <v>30</v>
      </c>
      <c r="E164" t="s">
        <v>18</v>
      </c>
      <c r="G164" s="1" t="s">
        <v>31</v>
      </c>
      <c r="H164">
        <v>2010</v>
      </c>
      <c r="I164" t="s">
        <v>21</v>
      </c>
      <c r="J164" t="s">
        <v>83</v>
      </c>
    </row>
    <row r="165" spans="1:10" ht="45">
      <c r="A165" t="str">
        <f t="shared" si="5"/>
        <v>2015-01-30</v>
      </c>
      <c r="B165" t="str">
        <f>"0700"</f>
        <v>0700</v>
      </c>
      <c r="C165" t="s">
        <v>27</v>
      </c>
      <c r="E165" t="s">
        <v>18</v>
      </c>
      <c r="G165" s="1" t="s">
        <v>28</v>
      </c>
      <c r="H165">
        <v>0</v>
      </c>
      <c r="I165" t="s">
        <v>14</v>
      </c>
      <c r="J165" t="s">
        <v>37</v>
      </c>
    </row>
    <row r="166" spans="1:10" ht="45">
      <c r="A166" t="str">
        <f t="shared" si="5"/>
        <v>2015-01-30</v>
      </c>
      <c r="B166" t="str">
        <f>"0730"</f>
        <v>0730</v>
      </c>
      <c r="C166" t="s">
        <v>100</v>
      </c>
      <c r="D166" t="s">
        <v>216</v>
      </c>
      <c r="E166" t="s">
        <v>11</v>
      </c>
      <c r="G166" s="1" t="s">
        <v>215</v>
      </c>
      <c r="H166">
        <v>1982</v>
      </c>
      <c r="I166" t="s">
        <v>103</v>
      </c>
      <c r="J166" t="s">
        <v>26</v>
      </c>
    </row>
    <row r="167" spans="1:10" ht="60">
      <c r="A167" t="str">
        <f t="shared" si="5"/>
        <v>2015-01-30</v>
      </c>
      <c r="B167" t="str">
        <f>"0800"</f>
        <v>0800</v>
      </c>
      <c r="C167" t="s">
        <v>33</v>
      </c>
      <c r="E167" t="s">
        <v>18</v>
      </c>
      <c r="G167" s="1" t="s">
        <v>217</v>
      </c>
      <c r="H167">
        <v>0</v>
      </c>
      <c r="I167" t="s">
        <v>15</v>
      </c>
      <c r="J167" t="s">
        <v>26</v>
      </c>
    </row>
    <row r="168" spans="1:10" ht="60">
      <c r="A168" t="str">
        <f t="shared" si="5"/>
        <v>2015-01-30</v>
      </c>
      <c r="B168" t="str">
        <f>"0830"</f>
        <v>0830</v>
      </c>
      <c r="C168" t="s">
        <v>23</v>
      </c>
      <c r="D168" t="s">
        <v>25</v>
      </c>
      <c r="E168" t="s">
        <v>18</v>
      </c>
      <c r="G168" s="1" t="s">
        <v>24</v>
      </c>
      <c r="H168">
        <v>2009</v>
      </c>
      <c r="I168" t="s">
        <v>15</v>
      </c>
      <c r="J168" t="s">
        <v>26</v>
      </c>
    </row>
    <row r="169" spans="1:10" ht="60">
      <c r="A169" t="str">
        <f t="shared" si="5"/>
        <v>2015-01-30</v>
      </c>
      <c r="B169" t="str">
        <f>"0900"</f>
        <v>0900</v>
      </c>
      <c r="C169" t="s">
        <v>35</v>
      </c>
      <c r="E169" t="s">
        <v>18</v>
      </c>
      <c r="G169" s="1" t="s">
        <v>36</v>
      </c>
      <c r="H169">
        <v>2011</v>
      </c>
      <c r="I169" t="s">
        <v>15</v>
      </c>
      <c r="J169" t="s">
        <v>37</v>
      </c>
    </row>
    <row r="170" spans="1:10" ht="30">
      <c r="A170" t="str">
        <f t="shared" si="5"/>
        <v>2015-01-30</v>
      </c>
      <c r="B170" t="str">
        <f>"0930"</f>
        <v>0930</v>
      </c>
      <c r="C170" t="s">
        <v>38</v>
      </c>
      <c r="D170" t="s">
        <v>40</v>
      </c>
      <c r="E170" t="s">
        <v>18</v>
      </c>
      <c r="G170" s="1" t="s">
        <v>39</v>
      </c>
      <c r="H170">
        <v>2012</v>
      </c>
      <c r="I170" t="s">
        <v>15</v>
      </c>
      <c r="J170" t="s">
        <v>22</v>
      </c>
    </row>
    <row r="171" spans="1:10" ht="45">
      <c r="A171" t="str">
        <f t="shared" si="5"/>
        <v>2015-01-30</v>
      </c>
      <c r="B171" t="str">
        <f>"1000"</f>
        <v>1000</v>
      </c>
      <c r="C171" t="s">
        <v>175</v>
      </c>
      <c r="E171" t="s">
        <v>18</v>
      </c>
      <c r="G171" s="1" t="s">
        <v>176</v>
      </c>
      <c r="H171">
        <v>0</v>
      </c>
      <c r="I171" t="s">
        <v>21</v>
      </c>
      <c r="J171" t="s">
        <v>22</v>
      </c>
    </row>
    <row r="172" spans="1:10" ht="60">
      <c r="A172" t="str">
        <f t="shared" si="5"/>
        <v>2015-01-30</v>
      </c>
      <c r="B172" t="str">
        <f>"1030"</f>
        <v>1030</v>
      </c>
      <c r="C172" t="s">
        <v>177</v>
      </c>
      <c r="D172" t="s">
        <v>205</v>
      </c>
      <c r="G172" s="1" t="s">
        <v>178</v>
      </c>
      <c r="H172">
        <v>2012</v>
      </c>
      <c r="I172" t="s">
        <v>15</v>
      </c>
      <c r="J172" t="s">
        <v>117</v>
      </c>
    </row>
    <row r="173" spans="1:10" ht="30">
      <c r="A173" t="str">
        <f t="shared" si="5"/>
        <v>2015-01-30</v>
      </c>
      <c r="B173" t="str">
        <f>"1100"</f>
        <v>1100</v>
      </c>
      <c r="C173" t="s">
        <v>206</v>
      </c>
      <c r="E173" t="s">
        <v>42</v>
      </c>
      <c r="G173" s="1" t="s">
        <v>207</v>
      </c>
      <c r="H173">
        <v>0</v>
      </c>
      <c r="I173" t="s">
        <v>14</v>
      </c>
      <c r="J173" t="s">
        <v>208</v>
      </c>
    </row>
    <row r="174" spans="1:10" ht="30">
      <c r="A174" t="str">
        <f t="shared" si="5"/>
        <v>2015-01-30</v>
      </c>
      <c r="B174" t="str">
        <f>"1300"</f>
        <v>1300</v>
      </c>
      <c r="C174" t="s">
        <v>209</v>
      </c>
      <c r="G174" s="1" t="s">
        <v>210</v>
      </c>
      <c r="H174">
        <v>2013</v>
      </c>
      <c r="I174" t="s">
        <v>21</v>
      </c>
      <c r="J174" t="s">
        <v>83</v>
      </c>
    </row>
    <row r="175" spans="1:10" ht="60">
      <c r="A175" t="str">
        <f t="shared" si="5"/>
        <v>2015-01-30</v>
      </c>
      <c r="B175" t="str">
        <f>"1330"</f>
        <v>1330</v>
      </c>
      <c r="C175" t="s">
        <v>218</v>
      </c>
      <c r="E175" t="s">
        <v>11</v>
      </c>
      <c r="F175" t="s">
        <v>219</v>
      </c>
      <c r="G175" s="1" t="s">
        <v>220</v>
      </c>
      <c r="H175">
        <v>2007</v>
      </c>
      <c r="I175" t="s">
        <v>15</v>
      </c>
      <c r="J175" t="s">
        <v>68</v>
      </c>
    </row>
    <row r="176" spans="1:10" ht="60">
      <c r="A176" t="str">
        <f t="shared" si="5"/>
        <v>2015-01-30</v>
      </c>
      <c r="B176" t="str">
        <f>"1430"</f>
        <v>1430</v>
      </c>
      <c r="C176" t="s">
        <v>33</v>
      </c>
      <c r="E176" t="s">
        <v>18</v>
      </c>
      <c r="G176" s="1" t="s">
        <v>217</v>
      </c>
      <c r="H176">
        <v>0</v>
      </c>
      <c r="I176" t="s">
        <v>15</v>
      </c>
      <c r="J176" t="s">
        <v>26</v>
      </c>
    </row>
    <row r="177" spans="1:10" ht="45">
      <c r="A177" t="str">
        <f t="shared" si="5"/>
        <v>2015-01-30</v>
      </c>
      <c r="B177" t="str">
        <f>"1500"</f>
        <v>1500</v>
      </c>
      <c r="C177" t="s">
        <v>30</v>
      </c>
      <c r="E177" t="s">
        <v>18</v>
      </c>
      <c r="G177" s="1" t="s">
        <v>31</v>
      </c>
      <c r="H177">
        <v>2010</v>
      </c>
      <c r="I177" t="s">
        <v>21</v>
      </c>
      <c r="J177" t="s">
        <v>83</v>
      </c>
    </row>
    <row r="178" spans="1:10" ht="30">
      <c r="A178" t="str">
        <f t="shared" si="5"/>
        <v>2015-01-30</v>
      </c>
      <c r="B178" t="str">
        <f>"1530"</f>
        <v>1530</v>
      </c>
      <c r="C178" t="s">
        <v>38</v>
      </c>
      <c r="D178" t="s">
        <v>40</v>
      </c>
      <c r="E178" t="s">
        <v>18</v>
      </c>
      <c r="G178" s="1" t="s">
        <v>39</v>
      </c>
      <c r="H178">
        <v>2012</v>
      </c>
      <c r="I178" t="s">
        <v>15</v>
      </c>
      <c r="J178" t="s">
        <v>22</v>
      </c>
    </row>
    <row r="179" spans="1:10" ht="60">
      <c r="A179" t="str">
        <f t="shared" si="5"/>
        <v>2015-01-30</v>
      </c>
      <c r="B179" t="str">
        <f>"1600"</f>
        <v>1600</v>
      </c>
      <c r="C179" t="s">
        <v>35</v>
      </c>
      <c r="E179" t="s">
        <v>18</v>
      </c>
      <c r="G179" s="1" t="s">
        <v>36</v>
      </c>
      <c r="H179">
        <v>2011</v>
      </c>
      <c r="I179" t="s">
        <v>15</v>
      </c>
      <c r="J179" t="s">
        <v>37</v>
      </c>
    </row>
    <row r="180" spans="1:10" ht="45">
      <c r="A180" t="str">
        <f t="shared" si="5"/>
        <v>2015-01-30</v>
      </c>
      <c r="B180" t="str">
        <f>"1630"</f>
        <v>1630</v>
      </c>
      <c r="C180" t="s">
        <v>27</v>
      </c>
      <c r="E180" t="s">
        <v>18</v>
      </c>
      <c r="G180" s="1" t="s">
        <v>28</v>
      </c>
      <c r="H180">
        <v>0</v>
      </c>
      <c r="I180" t="s">
        <v>14</v>
      </c>
      <c r="J180" t="s">
        <v>37</v>
      </c>
    </row>
    <row r="181" spans="1:10" ht="45">
      <c r="A181" t="str">
        <f t="shared" si="5"/>
        <v>2015-01-30</v>
      </c>
      <c r="B181" t="str">
        <f>"1700"</f>
        <v>1700</v>
      </c>
      <c r="C181" t="s">
        <v>100</v>
      </c>
      <c r="D181" t="s">
        <v>216</v>
      </c>
      <c r="E181" t="s">
        <v>11</v>
      </c>
      <c r="G181" s="1" t="s">
        <v>215</v>
      </c>
      <c r="H181">
        <v>1982</v>
      </c>
      <c r="I181" t="s">
        <v>103</v>
      </c>
      <c r="J181" t="s">
        <v>26</v>
      </c>
    </row>
    <row r="182" spans="1:10" ht="60">
      <c r="A182" t="str">
        <f t="shared" si="5"/>
        <v>2015-01-30</v>
      </c>
      <c r="B182" t="str">
        <f>"1730"</f>
        <v>1730</v>
      </c>
      <c r="C182" t="s">
        <v>113</v>
      </c>
      <c r="E182" t="s">
        <v>42</v>
      </c>
      <c r="G182" s="1" t="s">
        <v>46</v>
      </c>
      <c r="H182">
        <v>2015</v>
      </c>
      <c r="I182" t="s">
        <v>15</v>
      </c>
      <c r="J182" t="s">
        <v>29</v>
      </c>
    </row>
    <row r="183" spans="1:10" ht="45">
      <c r="A183" t="str">
        <f t="shared" si="5"/>
        <v>2015-01-30</v>
      </c>
      <c r="B183" t="str">
        <f>"1800"</f>
        <v>1800</v>
      </c>
      <c r="C183" t="s">
        <v>175</v>
      </c>
      <c r="E183" t="s">
        <v>18</v>
      </c>
      <c r="G183" s="1" t="s">
        <v>176</v>
      </c>
      <c r="H183">
        <v>0</v>
      </c>
      <c r="I183" t="s">
        <v>21</v>
      </c>
      <c r="J183" t="s">
        <v>22</v>
      </c>
    </row>
    <row r="184" spans="1:10" ht="60">
      <c r="A184" t="str">
        <f t="shared" si="5"/>
        <v>2015-01-30</v>
      </c>
      <c r="B184" t="str">
        <f>"1830"</f>
        <v>1830</v>
      </c>
      <c r="C184" t="s">
        <v>177</v>
      </c>
      <c r="D184" t="s">
        <v>221</v>
      </c>
      <c r="G184" s="1" t="s">
        <v>178</v>
      </c>
      <c r="H184">
        <v>2012</v>
      </c>
      <c r="I184" t="s">
        <v>15</v>
      </c>
      <c r="J184" t="s">
        <v>117</v>
      </c>
    </row>
    <row r="185" spans="1:10" ht="60">
      <c r="A185" t="str">
        <f t="shared" si="5"/>
        <v>2015-01-30</v>
      </c>
      <c r="B185" t="str">
        <f>"1900"</f>
        <v>1900</v>
      </c>
      <c r="C185" t="s">
        <v>113</v>
      </c>
      <c r="E185" t="s">
        <v>42</v>
      </c>
      <c r="G185" s="1" t="s">
        <v>46</v>
      </c>
      <c r="H185">
        <v>2015</v>
      </c>
      <c r="I185" t="s">
        <v>15</v>
      </c>
      <c r="J185" t="s">
        <v>29</v>
      </c>
    </row>
    <row r="186" spans="1:10" ht="45">
      <c r="A186" t="str">
        <f t="shared" si="5"/>
        <v>2015-01-30</v>
      </c>
      <c r="B186" t="str">
        <f>"1930"</f>
        <v>1930</v>
      </c>
      <c r="C186" t="s">
        <v>222</v>
      </c>
      <c r="G186" s="1" t="s">
        <v>223</v>
      </c>
      <c r="H186">
        <v>2015</v>
      </c>
      <c r="I186" t="s">
        <v>15</v>
      </c>
      <c r="J186" t="s">
        <v>117</v>
      </c>
    </row>
    <row r="187" spans="1:10" ht="45">
      <c r="A187" t="str">
        <f t="shared" si="5"/>
        <v>2015-01-30</v>
      </c>
      <c r="B187" t="str">
        <f>"2100"</f>
        <v>2100</v>
      </c>
      <c r="C187" t="s">
        <v>224</v>
      </c>
      <c r="E187" t="s">
        <v>11</v>
      </c>
      <c r="F187" t="s">
        <v>91</v>
      </c>
      <c r="G187" s="1" t="s">
        <v>225</v>
      </c>
      <c r="H187">
        <v>2012</v>
      </c>
      <c r="I187" t="s">
        <v>15</v>
      </c>
      <c r="J187" t="s">
        <v>83</v>
      </c>
    </row>
    <row r="188" spans="1:10" ht="45">
      <c r="A188" t="str">
        <f t="shared" si="5"/>
        <v>2015-01-30</v>
      </c>
      <c r="B188" t="str">
        <f>"2130"</f>
        <v>2130</v>
      </c>
      <c r="C188" t="s">
        <v>226</v>
      </c>
      <c r="D188" t="s">
        <v>229</v>
      </c>
      <c r="E188" t="s">
        <v>128</v>
      </c>
      <c r="F188" t="s">
        <v>227</v>
      </c>
      <c r="G188" s="1" t="s">
        <v>228</v>
      </c>
      <c r="H188">
        <v>0</v>
      </c>
      <c r="I188" t="s">
        <v>14</v>
      </c>
      <c r="J188" t="s">
        <v>132</v>
      </c>
    </row>
    <row r="189" spans="1:10" ht="45">
      <c r="A189" t="str">
        <f t="shared" si="5"/>
        <v>2015-01-30</v>
      </c>
      <c r="B189" t="str">
        <f>"2230"</f>
        <v>2230</v>
      </c>
      <c r="C189" t="s">
        <v>156</v>
      </c>
      <c r="E189" t="s">
        <v>157</v>
      </c>
      <c r="F189" t="s">
        <v>158</v>
      </c>
      <c r="G189" s="1" t="s">
        <v>159</v>
      </c>
      <c r="H189">
        <v>2010</v>
      </c>
      <c r="I189" t="s">
        <v>88</v>
      </c>
      <c r="J189" t="s">
        <v>83</v>
      </c>
    </row>
    <row r="190" spans="1:10" ht="60">
      <c r="A190" t="str">
        <f t="shared" si="5"/>
        <v>2015-01-30</v>
      </c>
      <c r="B190" t="str">
        <f>"2300"</f>
        <v>2300</v>
      </c>
      <c r="C190" t="s">
        <v>113</v>
      </c>
      <c r="E190" t="s">
        <v>42</v>
      </c>
      <c r="G190" s="1" t="s">
        <v>46</v>
      </c>
      <c r="H190">
        <v>2015</v>
      </c>
      <c r="I190" t="s">
        <v>15</v>
      </c>
      <c r="J190" t="s">
        <v>29</v>
      </c>
    </row>
    <row r="191" spans="1:10" ht="60">
      <c r="A191" t="str">
        <f t="shared" si="5"/>
        <v>2015-01-30</v>
      </c>
      <c r="B191" t="str">
        <f>"2330"</f>
        <v>2330</v>
      </c>
      <c r="C191" t="s">
        <v>230</v>
      </c>
      <c r="E191" t="s">
        <v>11</v>
      </c>
      <c r="G191" s="1" t="s">
        <v>231</v>
      </c>
      <c r="H191">
        <v>0</v>
      </c>
      <c r="I191" t="s">
        <v>15</v>
      </c>
      <c r="J191" t="s">
        <v>32</v>
      </c>
    </row>
    <row r="192" spans="1:10" ht="30">
      <c r="A192" t="str">
        <f aca="true" t="shared" si="6" ref="A192:A232">"2015-01-31"</f>
        <v>2015-01-31</v>
      </c>
      <c r="B192" t="str">
        <f>"0000"</f>
        <v>0000</v>
      </c>
      <c r="C192" t="s">
        <v>54</v>
      </c>
      <c r="G192" s="1" t="s">
        <v>55</v>
      </c>
      <c r="H192">
        <v>0</v>
      </c>
      <c r="I192" t="s">
        <v>15</v>
      </c>
      <c r="J192" t="s">
        <v>56</v>
      </c>
    </row>
    <row r="193" spans="1:10" ht="30">
      <c r="A193" t="str">
        <f t="shared" si="6"/>
        <v>2015-01-31</v>
      </c>
      <c r="B193" t="str">
        <f>"0100"</f>
        <v>0100</v>
      </c>
      <c r="C193" t="s">
        <v>57</v>
      </c>
      <c r="G193" s="1" t="s">
        <v>58</v>
      </c>
      <c r="H193">
        <v>0</v>
      </c>
      <c r="I193" t="s">
        <v>14</v>
      </c>
      <c r="J193" t="s">
        <v>59</v>
      </c>
    </row>
    <row r="194" spans="1:10" ht="45">
      <c r="A194" t="str">
        <f t="shared" si="6"/>
        <v>2015-01-31</v>
      </c>
      <c r="B194" t="str">
        <f>"0230"</f>
        <v>0230</v>
      </c>
      <c r="C194" t="s">
        <v>60</v>
      </c>
      <c r="E194" t="s">
        <v>11</v>
      </c>
      <c r="G194" s="1" t="s">
        <v>61</v>
      </c>
      <c r="H194">
        <v>2013</v>
      </c>
      <c r="I194" t="s">
        <v>15</v>
      </c>
      <c r="J194" t="s">
        <v>62</v>
      </c>
    </row>
    <row r="195" spans="1:10" ht="45">
      <c r="A195" t="str">
        <f t="shared" si="6"/>
        <v>2015-01-31</v>
      </c>
      <c r="B195" t="str">
        <f>"0300"</f>
        <v>0300</v>
      </c>
      <c r="C195" t="s">
        <v>232</v>
      </c>
      <c r="E195" t="s">
        <v>42</v>
      </c>
      <c r="G195" s="1" t="s">
        <v>233</v>
      </c>
      <c r="H195">
        <v>2009</v>
      </c>
      <c r="I195" t="s">
        <v>15</v>
      </c>
      <c r="J195" t="s">
        <v>234</v>
      </c>
    </row>
    <row r="196" spans="1:10" ht="15">
      <c r="A196" t="str">
        <f t="shared" si="6"/>
        <v>2015-01-31</v>
      </c>
      <c r="B196" t="str">
        <f>"0400"</f>
        <v>0400</v>
      </c>
      <c r="C196" t="s">
        <v>235</v>
      </c>
      <c r="D196" t="s">
        <v>237</v>
      </c>
      <c r="E196" t="s">
        <v>42</v>
      </c>
      <c r="G196" s="1" t="s">
        <v>236</v>
      </c>
      <c r="H196">
        <v>2011</v>
      </c>
      <c r="I196" t="s">
        <v>15</v>
      </c>
      <c r="J196" t="s">
        <v>16</v>
      </c>
    </row>
    <row r="197" spans="1:10" ht="60">
      <c r="A197" t="str">
        <f t="shared" si="6"/>
        <v>2015-01-31</v>
      </c>
      <c r="B197" t="str">
        <f>"0500"</f>
        <v>0500</v>
      </c>
      <c r="C197" t="s">
        <v>238</v>
      </c>
      <c r="D197" t="s">
        <v>240</v>
      </c>
      <c r="E197" t="s">
        <v>11</v>
      </c>
      <c r="G197" s="1" t="s">
        <v>239</v>
      </c>
      <c r="H197">
        <v>0</v>
      </c>
      <c r="I197" t="s">
        <v>15</v>
      </c>
      <c r="J197" t="s">
        <v>68</v>
      </c>
    </row>
    <row r="198" spans="1:10" ht="60">
      <c r="A198" t="str">
        <f t="shared" si="6"/>
        <v>2015-01-31</v>
      </c>
      <c r="B198" t="str">
        <f>"0600"</f>
        <v>0600</v>
      </c>
      <c r="C198" t="s">
        <v>17</v>
      </c>
      <c r="D198" t="s">
        <v>241</v>
      </c>
      <c r="E198" t="s">
        <v>18</v>
      </c>
      <c r="G198" s="1" t="s">
        <v>19</v>
      </c>
      <c r="H198">
        <v>2005</v>
      </c>
      <c r="I198" t="s">
        <v>21</v>
      </c>
      <c r="J198" t="s">
        <v>22</v>
      </c>
    </row>
    <row r="199" spans="1:10" ht="30">
      <c r="A199" t="str">
        <f t="shared" si="6"/>
        <v>2015-01-31</v>
      </c>
      <c r="B199" t="str">
        <f>"0630"</f>
        <v>0630</v>
      </c>
      <c r="C199" t="s">
        <v>23</v>
      </c>
      <c r="D199" t="s">
        <v>243</v>
      </c>
      <c r="E199" t="s">
        <v>18</v>
      </c>
      <c r="G199" s="1" t="s">
        <v>242</v>
      </c>
      <c r="H199">
        <v>2009</v>
      </c>
      <c r="I199" t="s">
        <v>15</v>
      </c>
      <c r="J199" t="s">
        <v>26</v>
      </c>
    </row>
    <row r="200" spans="1:10" ht="45">
      <c r="A200" t="str">
        <f t="shared" si="6"/>
        <v>2015-01-31</v>
      </c>
      <c r="B200" t="str">
        <f>"0700"</f>
        <v>0700</v>
      </c>
      <c r="C200" t="s">
        <v>27</v>
      </c>
      <c r="E200" t="s">
        <v>18</v>
      </c>
      <c r="G200" s="1" t="s">
        <v>28</v>
      </c>
      <c r="H200">
        <v>0</v>
      </c>
      <c r="I200" t="s">
        <v>14</v>
      </c>
      <c r="J200" t="s">
        <v>22</v>
      </c>
    </row>
    <row r="201" spans="1:10" ht="45">
      <c r="A201" t="str">
        <f t="shared" si="6"/>
        <v>2015-01-31</v>
      </c>
      <c r="B201" t="str">
        <f>"0730"</f>
        <v>0730</v>
      </c>
      <c r="C201" t="s">
        <v>30</v>
      </c>
      <c r="E201" t="s">
        <v>18</v>
      </c>
      <c r="G201" s="1" t="s">
        <v>31</v>
      </c>
      <c r="H201">
        <v>2010</v>
      </c>
      <c r="I201" t="s">
        <v>21</v>
      </c>
      <c r="J201" t="s">
        <v>32</v>
      </c>
    </row>
    <row r="202" spans="1:10" ht="45">
      <c r="A202" t="str">
        <f t="shared" si="6"/>
        <v>2015-01-31</v>
      </c>
      <c r="B202" t="str">
        <f>"0800"</f>
        <v>0800</v>
      </c>
      <c r="C202" t="s">
        <v>244</v>
      </c>
      <c r="E202" t="s">
        <v>18</v>
      </c>
      <c r="G202" s="1" t="s">
        <v>245</v>
      </c>
      <c r="H202">
        <v>0</v>
      </c>
      <c r="I202" t="s">
        <v>15</v>
      </c>
      <c r="J202" t="s">
        <v>26</v>
      </c>
    </row>
    <row r="203" spans="1:10" ht="60">
      <c r="A203" t="str">
        <f t="shared" si="6"/>
        <v>2015-01-31</v>
      </c>
      <c r="B203" t="str">
        <f>"0830"</f>
        <v>0830</v>
      </c>
      <c r="C203" t="s">
        <v>35</v>
      </c>
      <c r="E203" t="s">
        <v>18</v>
      </c>
      <c r="G203" s="1" t="s">
        <v>36</v>
      </c>
      <c r="H203">
        <v>2011</v>
      </c>
      <c r="I203" t="s">
        <v>15</v>
      </c>
      <c r="J203" t="s">
        <v>37</v>
      </c>
    </row>
    <row r="204" spans="1:10" ht="45">
      <c r="A204" t="str">
        <f t="shared" si="6"/>
        <v>2015-01-31</v>
      </c>
      <c r="B204" t="str">
        <f>"0900"</f>
        <v>0900</v>
      </c>
      <c r="C204" t="s">
        <v>38</v>
      </c>
      <c r="D204" t="s">
        <v>247</v>
      </c>
      <c r="E204" t="s">
        <v>18</v>
      </c>
      <c r="G204" s="1" t="s">
        <v>246</v>
      </c>
      <c r="H204">
        <v>2012</v>
      </c>
      <c r="I204" t="s">
        <v>15</v>
      </c>
      <c r="J204" t="s">
        <v>37</v>
      </c>
    </row>
    <row r="205" spans="1:10" ht="45">
      <c r="A205" t="str">
        <f t="shared" si="6"/>
        <v>2015-01-31</v>
      </c>
      <c r="B205" t="str">
        <f>"0930"</f>
        <v>0930</v>
      </c>
      <c r="C205" t="s">
        <v>27</v>
      </c>
      <c r="E205" t="s">
        <v>18</v>
      </c>
      <c r="G205" s="1" t="s">
        <v>28</v>
      </c>
      <c r="H205">
        <v>0</v>
      </c>
      <c r="I205" t="s">
        <v>15</v>
      </c>
      <c r="J205" t="s">
        <v>22</v>
      </c>
    </row>
    <row r="206" spans="1:10" ht="45">
      <c r="A206" t="str">
        <f t="shared" si="6"/>
        <v>2015-01-31</v>
      </c>
      <c r="B206" t="str">
        <f>"1000"</f>
        <v>1000</v>
      </c>
      <c r="C206" t="s">
        <v>166</v>
      </c>
      <c r="E206" t="s">
        <v>11</v>
      </c>
      <c r="G206" s="1" t="s">
        <v>167</v>
      </c>
      <c r="H206">
        <v>0</v>
      </c>
      <c r="I206" t="s">
        <v>14</v>
      </c>
      <c r="J206" t="s">
        <v>16</v>
      </c>
    </row>
    <row r="207" spans="1:10" ht="45">
      <c r="A207" t="str">
        <f t="shared" si="6"/>
        <v>2015-01-31</v>
      </c>
      <c r="B207" t="str">
        <f>"1100"</f>
        <v>1100</v>
      </c>
      <c r="C207" t="s">
        <v>166</v>
      </c>
      <c r="E207" t="s">
        <v>11</v>
      </c>
      <c r="G207" s="1" t="s">
        <v>248</v>
      </c>
      <c r="H207">
        <v>0</v>
      </c>
      <c r="I207" t="s">
        <v>14</v>
      </c>
      <c r="J207" t="s">
        <v>68</v>
      </c>
    </row>
    <row r="208" spans="1:10" ht="60">
      <c r="A208" t="str">
        <f t="shared" si="6"/>
        <v>2015-01-31</v>
      </c>
      <c r="B208" t="str">
        <f>"1200"</f>
        <v>1200</v>
      </c>
      <c r="C208" t="s">
        <v>45</v>
      </c>
      <c r="E208" t="s">
        <v>42</v>
      </c>
      <c r="G208" s="1" t="s">
        <v>46</v>
      </c>
      <c r="H208">
        <v>2015</v>
      </c>
      <c r="I208" t="s">
        <v>15</v>
      </c>
      <c r="J208" t="s">
        <v>29</v>
      </c>
    </row>
    <row r="209" spans="1:10" ht="30">
      <c r="A209" t="str">
        <f t="shared" si="6"/>
        <v>2015-01-31</v>
      </c>
      <c r="B209" t="str">
        <f>"1230"</f>
        <v>1230</v>
      </c>
      <c r="C209" t="s">
        <v>78</v>
      </c>
      <c r="E209" t="s">
        <v>18</v>
      </c>
      <c r="F209" t="s">
        <v>79</v>
      </c>
      <c r="G209" s="1" t="s">
        <v>80</v>
      </c>
      <c r="H209">
        <v>2013</v>
      </c>
      <c r="I209" t="s">
        <v>15</v>
      </c>
      <c r="J209" t="s">
        <v>26</v>
      </c>
    </row>
    <row r="210" spans="1:10" ht="30">
      <c r="A210" t="str">
        <f t="shared" si="6"/>
        <v>2015-01-31</v>
      </c>
      <c r="B210" t="str">
        <f>"1300"</f>
        <v>1300</v>
      </c>
      <c r="C210" t="s">
        <v>144</v>
      </c>
      <c r="E210" t="s">
        <v>18</v>
      </c>
      <c r="F210" t="s">
        <v>79</v>
      </c>
      <c r="G210" s="1" t="s">
        <v>145</v>
      </c>
      <c r="H210">
        <v>0</v>
      </c>
      <c r="I210" t="s">
        <v>14</v>
      </c>
      <c r="J210" t="s">
        <v>62</v>
      </c>
    </row>
    <row r="211" spans="1:10" ht="45">
      <c r="A211" t="str">
        <f t="shared" si="6"/>
        <v>2015-01-31</v>
      </c>
      <c r="B211" t="str">
        <f>"1330"</f>
        <v>1330</v>
      </c>
      <c r="C211" t="s">
        <v>175</v>
      </c>
      <c r="E211" t="s">
        <v>18</v>
      </c>
      <c r="G211" s="1" t="s">
        <v>176</v>
      </c>
      <c r="H211">
        <v>0</v>
      </c>
      <c r="I211" t="s">
        <v>21</v>
      </c>
      <c r="J211" t="s">
        <v>22</v>
      </c>
    </row>
    <row r="212" spans="1:10" ht="60">
      <c r="A212" t="str">
        <f t="shared" si="6"/>
        <v>2015-01-31</v>
      </c>
      <c r="B212" t="str">
        <f>"1400"</f>
        <v>1400</v>
      </c>
      <c r="C212" t="s">
        <v>177</v>
      </c>
      <c r="D212" t="s">
        <v>221</v>
      </c>
      <c r="G212" s="1" t="s">
        <v>178</v>
      </c>
      <c r="H212">
        <v>2012</v>
      </c>
      <c r="I212" t="s">
        <v>15</v>
      </c>
      <c r="J212" t="s">
        <v>117</v>
      </c>
    </row>
    <row r="213" spans="1:10" ht="45">
      <c r="A213" t="str">
        <f t="shared" si="6"/>
        <v>2015-01-31</v>
      </c>
      <c r="B213" t="str">
        <f>"1430"</f>
        <v>1430</v>
      </c>
      <c r="C213" t="s">
        <v>118</v>
      </c>
      <c r="D213" t="s">
        <v>250</v>
      </c>
      <c r="E213" t="s">
        <v>18</v>
      </c>
      <c r="G213" s="1" t="s">
        <v>249</v>
      </c>
      <c r="H213">
        <v>2013</v>
      </c>
      <c r="I213" t="s">
        <v>15</v>
      </c>
      <c r="J213" t="s">
        <v>72</v>
      </c>
    </row>
    <row r="214" spans="1:10" ht="60">
      <c r="A214" t="str">
        <f t="shared" si="6"/>
        <v>2015-01-31</v>
      </c>
      <c r="B214" t="str">
        <f>"1445"</f>
        <v>1445</v>
      </c>
      <c r="C214" t="s">
        <v>118</v>
      </c>
      <c r="D214" t="s">
        <v>252</v>
      </c>
      <c r="E214" t="s">
        <v>18</v>
      </c>
      <c r="G214" s="1" t="s">
        <v>251</v>
      </c>
      <c r="H214">
        <v>2013</v>
      </c>
      <c r="I214" t="s">
        <v>15</v>
      </c>
      <c r="J214" t="s">
        <v>72</v>
      </c>
    </row>
    <row r="215" spans="1:10" ht="60">
      <c r="A215" t="str">
        <f t="shared" si="6"/>
        <v>2015-01-31</v>
      </c>
      <c r="B215" t="str">
        <f>"1500"</f>
        <v>1500</v>
      </c>
      <c r="C215" t="s">
        <v>146</v>
      </c>
      <c r="D215" t="s">
        <v>254</v>
      </c>
      <c r="E215" t="s">
        <v>18</v>
      </c>
      <c r="G215" s="1" t="s">
        <v>253</v>
      </c>
      <c r="H215">
        <v>2013</v>
      </c>
      <c r="I215" t="s">
        <v>15</v>
      </c>
      <c r="J215" t="s">
        <v>75</v>
      </c>
    </row>
    <row r="216" spans="1:10" ht="60">
      <c r="A216" t="str">
        <f t="shared" si="6"/>
        <v>2015-01-31</v>
      </c>
      <c r="B216" t="str">
        <f>"1515"</f>
        <v>1515</v>
      </c>
      <c r="C216" t="s">
        <v>146</v>
      </c>
      <c r="D216" t="s">
        <v>256</v>
      </c>
      <c r="E216" t="s">
        <v>11</v>
      </c>
      <c r="F216" t="s">
        <v>79</v>
      </c>
      <c r="G216" s="1" t="s">
        <v>255</v>
      </c>
      <c r="H216">
        <v>2013</v>
      </c>
      <c r="I216" t="s">
        <v>15</v>
      </c>
      <c r="J216" t="s">
        <v>72</v>
      </c>
    </row>
    <row r="217" spans="1:10" ht="60">
      <c r="A217" t="str">
        <f t="shared" si="6"/>
        <v>2015-01-31</v>
      </c>
      <c r="B217" t="str">
        <f>"1530"</f>
        <v>1530</v>
      </c>
      <c r="C217" t="s">
        <v>257</v>
      </c>
      <c r="D217" t="s">
        <v>259</v>
      </c>
      <c r="E217" t="s">
        <v>18</v>
      </c>
      <c r="F217" t="s">
        <v>79</v>
      </c>
      <c r="G217" s="1" t="s">
        <v>258</v>
      </c>
      <c r="H217">
        <v>2013</v>
      </c>
      <c r="I217" t="s">
        <v>15</v>
      </c>
      <c r="J217" t="s">
        <v>72</v>
      </c>
    </row>
    <row r="218" spans="1:10" ht="60">
      <c r="A218" t="str">
        <f t="shared" si="6"/>
        <v>2015-01-31</v>
      </c>
      <c r="B218" t="str">
        <f>"1545"</f>
        <v>1545</v>
      </c>
      <c r="C218" t="s">
        <v>257</v>
      </c>
      <c r="D218" t="s">
        <v>261</v>
      </c>
      <c r="E218" t="s">
        <v>18</v>
      </c>
      <c r="F218" t="s">
        <v>79</v>
      </c>
      <c r="G218" s="1" t="s">
        <v>260</v>
      </c>
      <c r="H218">
        <v>2013</v>
      </c>
      <c r="I218" t="s">
        <v>15</v>
      </c>
      <c r="J218" t="s">
        <v>72</v>
      </c>
    </row>
    <row r="219" spans="1:10" ht="45">
      <c r="A219" t="str">
        <f t="shared" si="6"/>
        <v>2015-01-31</v>
      </c>
      <c r="B219" t="str">
        <f>"1600"</f>
        <v>1600</v>
      </c>
      <c r="C219" t="s">
        <v>262</v>
      </c>
      <c r="D219" t="s">
        <v>264</v>
      </c>
      <c r="E219" t="s">
        <v>18</v>
      </c>
      <c r="F219" t="s">
        <v>79</v>
      </c>
      <c r="G219" s="1" t="s">
        <v>263</v>
      </c>
      <c r="H219">
        <v>2013</v>
      </c>
      <c r="I219" t="s">
        <v>15</v>
      </c>
      <c r="J219" t="s">
        <v>72</v>
      </c>
    </row>
    <row r="220" spans="1:10" ht="45">
      <c r="A220" t="str">
        <f t="shared" si="6"/>
        <v>2015-01-31</v>
      </c>
      <c r="B220" t="str">
        <f>"1615"</f>
        <v>1615</v>
      </c>
      <c r="C220" t="s">
        <v>262</v>
      </c>
      <c r="D220" t="s">
        <v>266</v>
      </c>
      <c r="E220" t="s">
        <v>18</v>
      </c>
      <c r="F220" t="s">
        <v>79</v>
      </c>
      <c r="G220" s="1" t="s">
        <v>265</v>
      </c>
      <c r="H220">
        <v>2013</v>
      </c>
      <c r="I220" t="s">
        <v>15</v>
      </c>
      <c r="J220" t="s">
        <v>72</v>
      </c>
    </row>
    <row r="221" spans="1:10" ht="45">
      <c r="A221" t="str">
        <f t="shared" si="6"/>
        <v>2015-01-31</v>
      </c>
      <c r="B221" t="str">
        <f>"1630"</f>
        <v>1630</v>
      </c>
      <c r="C221" t="s">
        <v>267</v>
      </c>
      <c r="D221" t="s">
        <v>269</v>
      </c>
      <c r="E221" t="s">
        <v>11</v>
      </c>
      <c r="G221" s="1" t="s">
        <v>268</v>
      </c>
      <c r="H221">
        <v>2013</v>
      </c>
      <c r="I221" t="s">
        <v>15</v>
      </c>
      <c r="J221" t="s">
        <v>72</v>
      </c>
    </row>
    <row r="222" spans="1:10" ht="45">
      <c r="A222" t="str">
        <f t="shared" si="6"/>
        <v>2015-01-31</v>
      </c>
      <c r="B222" t="str">
        <f>"1645"</f>
        <v>1645</v>
      </c>
      <c r="C222" t="s">
        <v>267</v>
      </c>
      <c r="D222" t="s">
        <v>271</v>
      </c>
      <c r="E222" t="s">
        <v>11</v>
      </c>
      <c r="F222" t="s">
        <v>91</v>
      </c>
      <c r="G222" s="1" t="s">
        <v>270</v>
      </c>
      <c r="H222">
        <v>2013</v>
      </c>
      <c r="I222" t="s">
        <v>15</v>
      </c>
      <c r="J222" t="s">
        <v>72</v>
      </c>
    </row>
    <row r="223" spans="1:10" ht="60">
      <c r="A223" t="str">
        <f t="shared" si="6"/>
        <v>2015-01-31</v>
      </c>
      <c r="B223" t="str">
        <f>"1700"</f>
        <v>1700</v>
      </c>
      <c r="C223" t="s">
        <v>69</v>
      </c>
      <c r="D223" t="s">
        <v>74</v>
      </c>
      <c r="E223" t="s">
        <v>18</v>
      </c>
      <c r="G223" s="1" t="s">
        <v>73</v>
      </c>
      <c r="H223">
        <v>2013</v>
      </c>
      <c r="I223" t="s">
        <v>15</v>
      </c>
      <c r="J223" t="s">
        <v>75</v>
      </c>
    </row>
    <row r="224" spans="1:10" ht="45">
      <c r="A224" t="str">
        <f t="shared" si="6"/>
        <v>2015-01-31</v>
      </c>
      <c r="B224" t="str">
        <f>"1715"</f>
        <v>1715</v>
      </c>
      <c r="C224" t="s">
        <v>69</v>
      </c>
      <c r="D224" t="s">
        <v>273</v>
      </c>
      <c r="E224" t="s">
        <v>18</v>
      </c>
      <c r="G224" s="1" t="s">
        <v>272</v>
      </c>
      <c r="H224">
        <v>2013</v>
      </c>
      <c r="I224" t="s">
        <v>15</v>
      </c>
      <c r="J224" t="s">
        <v>72</v>
      </c>
    </row>
    <row r="225" spans="1:10" ht="60">
      <c r="A225" t="str">
        <f t="shared" si="6"/>
        <v>2015-01-31</v>
      </c>
      <c r="B225" t="str">
        <f>"1730"</f>
        <v>1730</v>
      </c>
      <c r="C225" t="s">
        <v>45</v>
      </c>
      <c r="E225" t="s">
        <v>42</v>
      </c>
      <c r="G225" s="1" t="s">
        <v>46</v>
      </c>
      <c r="H225">
        <v>2015</v>
      </c>
      <c r="I225" t="s">
        <v>15</v>
      </c>
      <c r="J225" t="s">
        <v>29</v>
      </c>
    </row>
    <row r="226" spans="1:10" ht="45">
      <c r="A226" t="str">
        <f t="shared" si="6"/>
        <v>2015-01-31</v>
      </c>
      <c r="B226" t="str">
        <f>"1800"</f>
        <v>1800</v>
      </c>
      <c r="C226" t="s">
        <v>274</v>
      </c>
      <c r="G226" s="1" t="s">
        <v>275</v>
      </c>
      <c r="H226">
        <v>0</v>
      </c>
      <c r="I226" t="s">
        <v>14</v>
      </c>
      <c r="J226" t="s">
        <v>208</v>
      </c>
    </row>
    <row r="227" spans="1:10" ht="45">
      <c r="A227" t="str">
        <f t="shared" si="6"/>
        <v>2015-01-31</v>
      </c>
      <c r="B227" t="str">
        <f>"1900"</f>
        <v>1900</v>
      </c>
      <c r="C227" t="s">
        <v>267</v>
      </c>
      <c r="D227" t="s">
        <v>277</v>
      </c>
      <c r="E227" t="s">
        <v>11</v>
      </c>
      <c r="G227" s="1" t="s">
        <v>276</v>
      </c>
      <c r="H227">
        <v>0</v>
      </c>
      <c r="I227" t="s">
        <v>14</v>
      </c>
      <c r="J227" t="s">
        <v>278</v>
      </c>
    </row>
    <row r="228" spans="1:10" ht="45">
      <c r="A228" t="str">
        <f t="shared" si="6"/>
        <v>2015-01-31</v>
      </c>
      <c r="B228" t="str">
        <f>"1915"</f>
        <v>1915</v>
      </c>
      <c r="C228" t="s">
        <v>267</v>
      </c>
      <c r="D228" t="s">
        <v>280</v>
      </c>
      <c r="E228" t="s">
        <v>18</v>
      </c>
      <c r="G228" s="1" t="s">
        <v>279</v>
      </c>
      <c r="H228">
        <v>0</v>
      </c>
      <c r="I228" t="s">
        <v>14</v>
      </c>
      <c r="J228" t="s">
        <v>281</v>
      </c>
    </row>
    <row r="229" spans="1:10" ht="60">
      <c r="A229" t="str">
        <f t="shared" si="6"/>
        <v>2015-01-31</v>
      </c>
      <c r="B229" t="str">
        <f>"1930"</f>
        <v>1930</v>
      </c>
      <c r="C229" t="s">
        <v>282</v>
      </c>
      <c r="E229" t="s">
        <v>18</v>
      </c>
      <c r="G229" s="1" t="s">
        <v>283</v>
      </c>
      <c r="H229">
        <v>0</v>
      </c>
      <c r="I229" t="s">
        <v>15</v>
      </c>
      <c r="J229" t="s">
        <v>187</v>
      </c>
    </row>
    <row r="230" spans="1:10" ht="45">
      <c r="A230" t="str">
        <f t="shared" si="6"/>
        <v>2015-01-31</v>
      </c>
      <c r="B230" t="str">
        <f>"2030"</f>
        <v>2030</v>
      </c>
      <c r="C230" t="s">
        <v>166</v>
      </c>
      <c r="E230" t="s">
        <v>11</v>
      </c>
      <c r="G230" s="1" t="s">
        <v>248</v>
      </c>
      <c r="H230">
        <v>0</v>
      </c>
      <c r="I230" t="s">
        <v>14</v>
      </c>
      <c r="J230" t="s">
        <v>68</v>
      </c>
    </row>
    <row r="231" spans="1:10" ht="60">
      <c r="A231" t="str">
        <f t="shared" si="6"/>
        <v>2015-01-31</v>
      </c>
      <c r="B231" t="str">
        <f>"2130"</f>
        <v>2130</v>
      </c>
      <c r="C231" t="s">
        <v>284</v>
      </c>
      <c r="D231" t="s">
        <v>286</v>
      </c>
      <c r="E231" t="s">
        <v>11</v>
      </c>
      <c r="G231" s="1" t="s">
        <v>285</v>
      </c>
      <c r="H231">
        <v>2001</v>
      </c>
      <c r="I231" t="s">
        <v>88</v>
      </c>
      <c r="J231" t="s">
        <v>97</v>
      </c>
    </row>
    <row r="232" spans="1:10" ht="45">
      <c r="A232" t="str">
        <f t="shared" si="6"/>
        <v>2015-01-31</v>
      </c>
      <c r="B232" t="str">
        <f>"2230"</f>
        <v>2230</v>
      </c>
      <c r="C232" t="s">
        <v>222</v>
      </c>
      <c r="G232" s="1" t="s">
        <v>223</v>
      </c>
      <c r="H232">
        <v>2015</v>
      </c>
      <c r="I232" t="s">
        <v>15</v>
      </c>
      <c r="J232" t="s">
        <v>117</v>
      </c>
    </row>
    <row r="233" spans="1:10" ht="45">
      <c r="A233" t="str">
        <f>"2015-02-01"</f>
        <v>2015-02-01</v>
      </c>
      <c r="B233" t="str">
        <f>"0000"</f>
        <v>0000</v>
      </c>
      <c r="C233" t="s">
        <v>10</v>
      </c>
      <c r="E233" t="s">
        <v>11</v>
      </c>
      <c r="F233" t="s">
        <v>12</v>
      </c>
      <c r="G233" s="1" t="s">
        <v>13</v>
      </c>
      <c r="H233">
        <v>2012</v>
      </c>
      <c r="I233" t="s">
        <v>15</v>
      </c>
      <c r="J233" t="s">
        <v>96</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2015-01-06T05:42:07Z</dcterms:created>
  <dcterms:modified xsi:type="dcterms:W3CDTF">2015-01-06T05:42:11Z</dcterms:modified>
  <cp:category/>
  <cp:version/>
  <cp:contentType/>
  <cp:contentStatus/>
</cp:coreProperties>
</file>