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3256" windowHeight="12588" activeTab="0"/>
  </bookViews>
  <sheets>
    <sheet name=" NITV_EPG_Rpt655215" sheetId="1" r:id="rId1"/>
  </sheets>
  <definedNames/>
  <calcPr fullCalcOnLoad="1"/>
</workbook>
</file>

<file path=xl/sharedStrings.xml><?xml version="1.0" encoding="utf-8"?>
<sst xmlns="http://schemas.openxmlformats.org/spreadsheetml/2006/main" count="1328" uniqueCount="349">
  <si>
    <t>Date</t>
  </si>
  <si>
    <t>Start Time</t>
  </si>
  <si>
    <t>Title</t>
  </si>
  <si>
    <t>Classification</t>
  </si>
  <si>
    <t>Consumer Advice</t>
  </si>
  <si>
    <t>Digital Epg Synpopsis</t>
  </si>
  <si>
    <t>Episode Title</t>
  </si>
  <si>
    <t>Year of Production</t>
  </si>
  <si>
    <t>Country of Origin</t>
  </si>
  <si>
    <t>Nominal Length</t>
  </si>
  <si>
    <t>NITV On The Road</t>
  </si>
  <si>
    <t>G</t>
  </si>
  <si>
    <t>This program showcases performances by the traditional dance groups who were at the Laura Aboriginal Dance Festival 2013 with the Festival coordinator Raymond Blanco giving insight into the event.</t>
  </si>
  <si>
    <t>Nitv On The Road: Laura Festival</t>
  </si>
  <si>
    <t xml:space="preserve"> </t>
  </si>
  <si>
    <t>AUSTRALIA</t>
  </si>
  <si>
    <t>52mins</t>
  </si>
  <si>
    <t>Tipi Tales</t>
  </si>
  <si>
    <t>Set in the crook of a forest, Tipi Tales are adventures in story and song, where Elizabeth, Junior, Russell and Sam play and grow together.</t>
  </si>
  <si>
    <t>Mighty Hunter</t>
  </si>
  <si>
    <t>CANADA</t>
  </si>
  <si>
    <t>13mins</t>
  </si>
  <si>
    <t>Shawl, The</t>
  </si>
  <si>
    <t>14mins</t>
  </si>
  <si>
    <t>Waabiny Time</t>
  </si>
  <si>
    <t>Waabiny time, playing time is djooradiny, it's fun. It's about keeping walang, keeping healthy. Let's play djenborl football and learn to handball and take on the obstacle course. It's deadly koolangk</t>
  </si>
  <si>
    <t>Playtime</t>
  </si>
  <si>
    <t>26mins</t>
  </si>
  <si>
    <t>Move It Mob Style</t>
  </si>
  <si>
    <t>We're here to get you moving and keeping fit and healthy. So get your mum, dad, brothers, sisters, aunties and uncles wherever you are to come and Move it Mob Style!</t>
  </si>
  <si>
    <t>24mins</t>
  </si>
  <si>
    <t>Bizou</t>
  </si>
  <si>
    <t>A lively, animated pre-school series that explores the wonderful world of animals through the eyes of a cheerful little Aboriginal princess named Bizou.</t>
  </si>
  <si>
    <t>22mins</t>
  </si>
  <si>
    <t>Mugu Kids</t>
  </si>
  <si>
    <t>Look, listen, learn and dance with Mugu Kids host Jub. Bronwyn Bancroft reads her book, Remembering Lionsville also we learn some of the Eastern Arrernte language from Patricia Ellis.</t>
  </si>
  <si>
    <t>25mins</t>
  </si>
  <si>
    <t>Bushwhacked</t>
  </si>
  <si>
    <t>In this reverse episode, Kayne challenges Brandon to help save animals that live in the city or get into a spot of bother living alongside humans.</t>
  </si>
  <si>
    <t>Melbourne</t>
  </si>
  <si>
    <t>23mins</t>
  </si>
  <si>
    <t>Go Lingo</t>
  </si>
  <si>
    <t>A high energy game show packed with fun and challenges as students aged between 11-12 play a variety of hi-tech games using the latest in touch screen technology. Host Alanah Ahmat.</t>
  </si>
  <si>
    <t>Hyundai A-League: BRI v NEW Live</t>
  </si>
  <si>
    <t>Brisbane Roar v Newcastle Jets - Round 19 of the Hyundai A-League kicks off on SBS 2 with live coverage as Brisbane Roar take on Newcastle Jets at Suncorp Stadium, Brisbane. #SBSALeague</t>
  </si>
  <si>
    <t>A-League Live Round 19: Brisbane Roar V Newcastle Jets</t>
  </si>
  <si>
    <t>90mins</t>
  </si>
  <si>
    <t>The Medicine Line</t>
  </si>
  <si>
    <t>Traveling is a passion for many. Join Dave Gaudet as he zigzags his way across the Canada-US border to discover the art, language, history, and culture of Aboriginal people in both places.</t>
  </si>
  <si>
    <t>20mins</t>
  </si>
  <si>
    <t>Nitv On The Road: Barunga Festival 2015</t>
  </si>
  <si>
    <t>From our travelling music series NITV showcases veterans and newcomers alike as they perform at the Barunga Festival 2015</t>
  </si>
  <si>
    <t>53mins</t>
  </si>
  <si>
    <t>Talking Language</t>
  </si>
  <si>
    <t>Talking Language with Ernie Dingo is a personal journey providing a unique understanding of how knowledge of Aboriginal languages is shaped by ancestral connections to the land, stars, water, sea and</t>
  </si>
  <si>
    <t>Tom Trevorrow</t>
  </si>
  <si>
    <t>Rugby League 2015 - Koori Knockout</t>
  </si>
  <si>
    <t>NC</t>
  </si>
  <si>
    <t>We relive all the action and excitement from the Koori Knockout 2015  -  Koori Men's Round 2 - Northern Gomeroi V Narwan Eels No. 1</t>
  </si>
  <si>
    <t>Men's Round 2 - Northern Gomeroi V Narwan Eels No.1</t>
  </si>
  <si>
    <t>50mins</t>
  </si>
  <si>
    <t>Rugby League 2015: QMC Men's Grand Final</t>
  </si>
  <si>
    <t>We relive all the action from the 2015 Quensland Murri Carnival Grand Final starting with the Mens Grand Final: Saguci Tigers V Southern Dingoes Black</t>
  </si>
  <si>
    <t>Men's Grand Final: Saguci Tigers V Southern Dingoes Black</t>
  </si>
  <si>
    <t>68mins</t>
  </si>
  <si>
    <t>Yorta Yorta Youth</t>
  </si>
  <si>
    <t>The Yorta Yorta Youth Journey is a week of speaking language, walking country, eating traditional foods, learning from elders and hanging out with other young Aboriginal kids.</t>
  </si>
  <si>
    <t>37mins</t>
  </si>
  <si>
    <t>Te Kaea 2016</t>
  </si>
  <si>
    <t>When it happens in the Maori world, you'll hear about it on Te Kaea first. This is Maori Television's flagship news program's week in review, featuring local, national and international stories.</t>
  </si>
  <si>
    <t>NEW ZEALAND</t>
  </si>
  <si>
    <t>30mins</t>
  </si>
  <si>
    <t>White Tuft The Little Beaver</t>
  </si>
  <si>
    <t>After one of her babies gets lost in the forest, a mother beaver searches frantically for him, while he is rescued by an unlikely ally</t>
  </si>
  <si>
    <t>74mins</t>
  </si>
  <si>
    <t>Marley Africa Road Trip</t>
  </si>
  <si>
    <t>PG</t>
  </si>
  <si>
    <t xml:space="preserve">d </t>
  </si>
  <si>
    <t>Follows three sons of music legend Bob Marley as they travel back to Africa with hopes of reconnecting with their father.</t>
  </si>
  <si>
    <t>49mins</t>
  </si>
  <si>
    <t>Mparntwe: Sacred Sites</t>
  </si>
  <si>
    <t>A look at the sacred sites in and around Mparntwe in central Australia, and the struggle of the Arrernte people to identify, document and preserve these sites in the face of urban expansion.</t>
  </si>
  <si>
    <t>Our Story: Six Sisters Of The Stolen Generation</t>
  </si>
  <si>
    <t xml:space="preserve">a w </t>
  </si>
  <si>
    <t>Experience the warmth and humour of the Warrells and their beautiful family gatherings, in stark contrast to their tragic childhood memories of being taken from their own families as children.</t>
  </si>
  <si>
    <t>44mins</t>
  </si>
  <si>
    <t xml:space="preserve">Jedda </t>
  </si>
  <si>
    <t>Jedda is an orphaned Arrernte baby who is adopted by a white family. Jedda grows up, confused over her heritage and place in the world.</t>
  </si>
  <si>
    <t>mins</t>
  </si>
  <si>
    <t>Around The 44</t>
  </si>
  <si>
    <t>Synopsis - Get to know the competitors from the 2015 Indigenous Surfing titles, With in-depth discussion about what it means to be a indigenous athlete in todays society.</t>
  </si>
  <si>
    <t>57mins</t>
  </si>
  <si>
    <t>Volumz</t>
  </si>
  <si>
    <t>Hosted by Alec Doomadgee, Volumz brings you music and interviews highlighting the best of the Australian Indigenous music scene.</t>
  </si>
  <si>
    <t>Volumz Series 3 Ep 17</t>
  </si>
  <si>
    <t>60mins</t>
  </si>
  <si>
    <t>Brandon challenges Kayne to the unthinkable- to lure in a great white shark by beatboxing!</t>
  </si>
  <si>
    <t>Great White Sharks</t>
  </si>
  <si>
    <t>Look, listen, learn and dance with Mugu Kids host Jub while the Witchetty Grubs sing, Tricky Little Things and Arone Raymond Meek reads his book, Enora and The Black Crane.</t>
  </si>
  <si>
    <t>27mins</t>
  </si>
  <si>
    <t>Look, listen, learn and dance with Mugu Kids host Jub as we all learn about Australian Reptiles. The Witchetty Grubs sing a song about Gugga the Goanna.</t>
  </si>
  <si>
    <t>Reptiles</t>
  </si>
  <si>
    <t>Yarrabah The Musical</t>
  </si>
  <si>
    <t xml:space="preserve">w </t>
  </si>
  <si>
    <t>Opera ignites musical life in the small northern community of Yarrabah</t>
  </si>
  <si>
    <t xml:space="preserve">Mugu Kids </t>
  </si>
  <si>
    <t>Look, listen, learn and dance with Mugu Kids host Jub as we learn about nature. Also Aunty Sharon Edgar Jones teaches her kids landscapes names in the Wanarruwa language.</t>
  </si>
  <si>
    <t>Tummy Ache</t>
  </si>
  <si>
    <t>Runner Boy</t>
  </si>
  <si>
    <t>Brandon challenges Kayne to catch a saltwater croc and attach a satellite tag to it to help rangers keep the local community safe.</t>
  </si>
  <si>
    <t>Saltwater Croc</t>
  </si>
  <si>
    <t>The Deerskins</t>
  </si>
  <si>
    <t>When the mayor and his cronies decide to expand the local mini-putt course, the Deerskins are forced off the reserve and into the neighbouring community of Cheddarville.</t>
  </si>
  <si>
    <t>Meet The Deerskins</t>
  </si>
  <si>
    <t>21mins</t>
  </si>
  <si>
    <t xml:space="preserve">Tangaroa With Pio </t>
  </si>
  <si>
    <t>Pio is back with fresh new ocean adventures in this fun and bilingual fishing programme exploring the oceans around the coastal communities of Aotearoa</t>
  </si>
  <si>
    <t>Te Anau / Milford Sounds</t>
  </si>
  <si>
    <t>Underexposed</t>
  </si>
  <si>
    <t>An adrenaline packed series following a new partnership between two emerging Aboriginal extreme sports storytellers, photographer Mason Mashon and writer Tannis Baradziej.</t>
  </si>
  <si>
    <t>Surviving</t>
  </si>
  <si>
    <t>Sharon Brown has lived all around NSW, but when her mother told her, their connection to the Blue Mountains region and the stories of that area, it impelled her to move to there.</t>
  </si>
  <si>
    <t>Sharon Brown</t>
  </si>
  <si>
    <t>NITV News Mini-Bulletin</t>
  </si>
  <si>
    <t>NITV presents the latest stories from a trusted lens, with a specific focus on Aboriginal and Torres Strait Islander news relevant to all Australians. For more news coverage, visit nitv.org.au/news</t>
  </si>
  <si>
    <t>7mins</t>
  </si>
  <si>
    <t>Back To Munda</t>
  </si>
  <si>
    <t>A documentary about land care management and rehabilitation schemes in the chain of bays in South Australia.</t>
  </si>
  <si>
    <t>41mins</t>
  </si>
  <si>
    <t>Hard Rock Medical</t>
  </si>
  <si>
    <t>M</t>
  </si>
  <si>
    <t xml:space="preserve">a </t>
  </si>
  <si>
    <t>The final anatomy test brings the students face to face with 'Romeo and Juliet', the cadavers they have been learning from for the entire term.</t>
  </si>
  <si>
    <t>Face Off</t>
  </si>
  <si>
    <t>When The Natives Get Restless</t>
  </si>
  <si>
    <t xml:space="preserve">l </t>
  </si>
  <si>
    <t>After a riot on New Year's Eve, 2006, the media dubbed the Gordon Estate the 'Redfern of the Bush' and the housing department announced the plans for demolition.</t>
  </si>
  <si>
    <t>Blackstone</t>
  </si>
  <si>
    <t>MAV</t>
  </si>
  <si>
    <t xml:space="preserve">v </t>
  </si>
  <si>
    <t>Intense, compelling and confrontational, Blackstone is an unmuted exploration of First Nations' power and politics, unfolding over nine one-hour episodes.</t>
  </si>
  <si>
    <t>Reap What You Sow</t>
  </si>
  <si>
    <t>42mins</t>
  </si>
  <si>
    <t>The Boondocks</t>
  </si>
  <si>
    <t>MA</t>
  </si>
  <si>
    <t xml:space="preserve">a v </t>
  </si>
  <si>
    <t>Huey goes on a hunger stike i na boycott of BET, and recieves some high-profile support from Reverend Rollo Goodlove, who may be more interested in his own self-promotion than any good intentions.</t>
  </si>
  <si>
    <t>Hunger Strike, The</t>
  </si>
  <si>
    <t>USA</t>
  </si>
  <si>
    <t>18mins</t>
  </si>
  <si>
    <t xml:space="preserve">Our Spirit To C-Gen </t>
  </si>
  <si>
    <t>28 young kids from the Queensland regional town of Beaudesert are about to go on a journey that will change their lives forever.</t>
  </si>
  <si>
    <t>Donna Marie Ifould lives in Broome and is a Bard woman.  She is the first Indigenous linguist from the Kimberley and has been researching the roots of many Kimberley languages.</t>
  </si>
  <si>
    <t>Donna Ifould</t>
  </si>
  <si>
    <t>23year old Boxer Jorge Kapeen, has been boxing for three years. Before he walked into the Winnunga boxing gym he was overweight and battling alcoholism and depression.</t>
  </si>
  <si>
    <t>Jorge Kapeen</t>
  </si>
  <si>
    <t>Volumz Series 3 Ep 18</t>
  </si>
  <si>
    <t>Nitv On The Road: Yabun 2015</t>
  </si>
  <si>
    <t>From our travelling music series NITV showcases veterans and newcomers alike as they perform up on the Yabun stage at Victoria Park, Sydney.</t>
  </si>
  <si>
    <t>Benny Walker And Poetribe</t>
  </si>
  <si>
    <t>54mins</t>
  </si>
  <si>
    <t>Keny, Koodjal, Dambart-One, Two Three. Counting is moorditj And do you know the kala, the colours of the rainbow</t>
  </si>
  <si>
    <t>Colours And Numbers</t>
  </si>
  <si>
    <t>Brandon takes Kayne to the Great Barrier Reef to track down one of the greatest sights in the animals kingdom: baby turtles racing for the sea minutes after they are born.</t>
  </si>
  <si>
    <t>Turtles</t>
  </si>
  <si>
    <t>Look, listen, learn and dance with Mugu Kids host Jub. Nadeena Dixon performs her song, Mulberry Dive and Annette Sax reads the book she illustrated, Bartja and Mayila.</t>
  </si>
  <si>
    <t>Look, listen, learn and dance with Mugu Kids host Jub and her daughter Mahlena as they show us how to stretch your body and eat healthy.</t>
  </si>
  <si>
    <t>Healthy Living</t>
  </si>
  <si>
    <t>Queenstown</t>
  </si>
  <si>
    <t>Graham has worked in education all his life and is now retired and in a phase of self-discovery. With his feet firmly planted in the Sydney suburb of Glebe he is still contributing to his community.</t>
  </si>
  <si>
    <t>Graham Mooney</t>
  </si>
  <si>
    <t>Destiny In The Dirt</t>
  </si>
  <si>
    <t>Dylan must decide the path and direction he wants his life to take. What you see is not always what you get. One decision will lead to his destiny. (Short Film)</t>
  </si>
  <si>
    <t>9mins</t>
  </si>
  <si>
    <t>Scariest Boy, The</t>
  </si>
  <si>
    <t>Helper, The</t>
  </si>
  <si>
    <t>Brandon challenges Kayne to swim with Grey Nurse Sharks and to take an underwater photograph in case one day they are gone for good.</t>
  </si>
  <si>
    <t>Grey Nurse Shark</t>
  </si>
  <si>
    <t>The Deerskins experience culture shock when they move to the town of Cheddarville, which is known for a bizarre claim to fame and populated by eccentrics, crooks and beauty queens.</t>
  </si>
  <si>
    <t>Welcome To The Cheddarville</t>
  </si>
  <si>
    <t>Doubtful Sounds</t>
  </si>
  <si>
    <t>Desperate Measures</t>
  </si>
  <si>
    <t>Uncle Merv Johnson a Gooreng Gooreng man recalls his childhood growing up on the Baffle River in the camp living under "The Act", with the ever present threat of his family being moved to a mission.</t>
  </si>
  <si>
    <t>Payne St Life On The Fringe</t>
  </si>
  <si>
    <t>Seaman Dan And Friends</t>
  </si>
  <si>
    <t>Although he has played music most of his life, Seaman Dan only released his first album at the age of 71.</t>
  </si>
  <si>
    <t xml:space="preserve">Nitv On The Road: Yabun 2015 </t>
  </si>
  <si>
    <t>Stephen Pigram</t>
  </si>
  <si>
    <t>51mins</t>
  </si>
  <si>
    <t>Mount Grenfell</t>
  </si>
  <si>
    <t>The Ngiyampaa Wangaapuwan people share with us stories about accessing their country to revive and renew cultural practices and to re-connect with each other.</t>
  </si>
  <si>
    <t>Short Black Funny Part One</t>
  </si>
  <si>
    <t>A collection of classic comedy shorts from our greatest Indigenous filmmakers, will have you indigi-stitches!!!!</t>
  </si>
  <si>
    <t>55mins</t>
  </si>
  <si>
    <t>Bush Bands Bash</t>
  </si>
  <si>
    <t>Bush Bands Bash is the biggest concert on the Alice Springs calendar and one of the most vibrant Indigenous events in Australia.</t>
  </si>
  <si>
    <t>Songs From Big Sky Country Concert</t>
  </si>
  <si>
    <t>64mins</t>
  </si>
  <si>
    <t xml:space="preserve">NITV On The Road: Saltwater Freshwater </t>
  </si>
  <si>
    <t>Sue Ray: Newcomer to the music industry Queensland performer Sue Ray has risen to acclaim with her debut album about heartbreak and self-discovery. Sue Ray shares her stories and performs.</t>
  </si>
  <si>
    <t>Sue Ray</t>
  </si>
  <si>
    <t>Fusion With Casey Donovan</t>
  </si>
  <si>
    <t>"Fusion" is a prime time music program designed for audiences in their late teens and young adults with the added advantage of being of interest to music lovers of all ages.</t>
  </si>
  <si>
    <t>On tonight's final episode for  this season of Fusion, Cairns Murri Crew are rockin' it up with a new clip - Built to Last, we spotlight artists Elaine Crombie and young singer songwriter Gareth Lyon.</t>
  </si>
  <si>
    <t>Maara, hands and djena, feet are very useful to us and together with the other parts of our body help us every day. Maara baam, hands clap and djena kakarook, feet dance. It's too deadly koolangka.</t>
  </si>
  <si>
    <t>Body And Movement</t>
  </si>
  <si>
    <t>Look, listen, learn and dance with Mugu Kids host Jub as we learn all about Water Creatures. Jub will show us how to make a shell necklace and play a guessing game with Sue the Kangaroo.</t>
  </si>
  <si>
    <t>Water Creatures</t>
  </si>
  <si>
    <t>Linda Burney was one of the organisers of the March for Justice, Freedom and Hope. It was a unifying moment for Aboriginal and Torres Strait Islanders as they restated what the year meant for us.</t>
  </si>
  <si>
    <t>1988 March For Freedom, Justice And Hope</t>
  </si>
  <si>
    <t>Shane Phillips lives and breathes his love of his sport and his team Redfern All Blacks; during a game he invites us into the history behind the oldest Aboriginal Rugby League Club in Australia.</t>
  </si>
  <si>
    <t>Redfern All Blacks</t>
  </si>
  <si>
    <t>Whiner, The</t>
  </si>
  <si>
    <t>Bee Gone</t>
  </si>
  <si>
    <t>Brandon challenges Kayne to go out after dark and spot little penguins sneaking out of the sea to feed their babies!</t>
  </si>
  <si>
    <t>Penguins</t>
  </si>
  <si>
    <t>The Deerskins move into a dilapidated, old house that once belonged to a notorious biker gang leader only to discover that the biker is still living there!</t>
  </si>
  <si>
    <t>Roomies And Loonies</t>
  </si>
  <si>
    <t>Raglan 1</t>
  </si>
  <si>
    <t>Our Footprint</t>
  </si>
  <si>
    <t>83 year old Djugan elder Frank Ozies shares his memories in the style that most oldies do, he jumps from one topic to another trying to cover as many years of his life as he can in this short story.</t>
  </si>
  <si>
    <t>Frank Ozies</t>
  </si>
  <si>
    <t>Best Of Nitv Rugby League 2015</t>
  </si>
  <si>
    <t>We relive the best moments of the 2015 aboriginal rugby league carnivals featuring highlights of the men's finals from the Murri Carnival and the Koori Knockout</t>
  </si>
  <si>
    <t>85mins</t>
  </si>
  <si>
    <t>The Orator</t>
  </si>
  <si>
    <t>Saili, a taro farmer, attempts to reclaim his father's status by proving his oratory skills are good enough to lead the community. (Samoa)</t>
  </si>
  <si>
    <t>106mins</t>
  </si>
  <si>
    <t>Backyard Shorts</t>
  </si>
  <si>
    <t>Showcasing short stories from communities around Australia</t>
  </si>
  <si>
    <t>Kids To Coast</t>
  </si>
  <si>
    <t>Kids from the Uluru community visit the coast line to see the ocean for the first time.</t>
  </si>
  <si>
    <t>Volumz Series 3 Ep 1</t>
  </si>
  <si>
    <t>Djinang, Look! It's a yongka, a kangaroo. And can you see the wetj, the emu full of feathers</t>
  </si>
  <si>
    <t>Animals And Tracks</t>
  </si>
  <si>
    <t>Look, listen, learn and dance with Mugu Kids host Jub. MStar performs her song, Like a Dinosaur and we learn heads, shoulders, knees and toes in the Awabakal language.</t>
  </si>
  <si>
    <t>Look, listen, learn and dance with Mugu Kids host Jub as we learn all about Australian Bush Tucker. Mother and daughter, Sarah Weston and her daughter Bailey from Perth teach us some Noongar language.</t>
  </si>
  <si>
    <t>Bush Tucker</t>
  </si>
  <si>
    <t>Back in the nineteen sixties a young Geoffrey Prince arrived in the small border town of Mungindi chasing labouring work. He never thought that he would meet the love of his life, or make it his home.</t>
  </si>
  <si>
    <t>Geoffrey Prince</t>
  </si>
  <si>
    <t>After moving into the 'bunker' the Deerskins are kept awake half the night by their wacky new neighbours, the Mushburgers, an oddball family 52 cards short of a full deck.</t>
  </si>
  <si>
    <t>Meet The Mushburgers</t>
  </si>
  <si>
    <t>Raglan 2</t>
  </si>
  <si>
    <t>Around The Campfire</t>
  </si>
  <si>
    <t>The Blue Mountains are a tourist destination on the outskirts of Sydney. The community shows us around their cultural centres and how they are keeping the stories alive.</t>
  </si>
  <si>
    <t>Blue Mountains, The</t>
  </si>
  <si>
    <t>City Slickers Rodeo</t>
  </si>
  <si>
    <t>City Slickers Rodeo features six urban youths that are sent to a rodeo boot camp to learn the rough and tough sport of rodeo from some of New Zealand's best cowboys.</t>
  </si>
  <si>
    <t>Hi Ho Mistahey!</t>
  </si>
  <si>
    <t xml:space="preserve"> Alanis Obomsawin profiles Shannen's Dream, an activist campaign first launched by Shannen Koostachin, a Cree teenager from Attawapiskat, to lobby for improved educational opportunities for youth.</t>
  </si>
  <si>
    <t>95mins</t>
  </si>
  <si>
    <t>Alice And Kevin</t>
  </si>
  <si>
    <t>Status First Nations people were only granted the right to file complaints to the Canadian Human Rights Commission in 2008 Alice Taylor filed one in an attempt to get more on-reserve care for her son</t>
  </si>
  <si>
    <t>12mins</t>
  </si>
  <si>
    <t>Hunting Aotearoa</t>
  </si>
  <si>
    <t>Howie heads to Ruatahuna to meet with the owners of Ahurei Adventures Richard and Meri-anne White. Howie rides horseback to a deer shooters paradise.</t>
  </si>
  <si>
    <t>Ruatahuna</t>
  </si>
  <si>
    <t>Kumu Hina</t>
  </si>
  <si>
    <t>A transgender Native Hawaiian teacher inspires a young girl to fulfill her destiny of leading the school's male hula troupe even as she struggles to find love and a committed relationship of her own</t>
  </si>
  <si>
    <t>76mins</t>
  </si>
  <si>
    <t>Volumz Series 3 Ep 2</t>
  </si>
  <si>
    <t>In Noongar Boodgar, Noongar Country there's so much to see. Wano, this way the djet, the flowers and ali bidi, that way you can see the boorn, the trees. Moorditj!</t>
  </si>
  <si>
    <t>Country And Directions</t>
  </si>
  <si>
    <t>Look, listen, learn and dance with Mugu Kids host Jub. Jason Brown sings about dreaming under the moon and Uncle Warren Williams also performs his song, Skinny Frog.</t>
  </si>
  <si>
    <t>Look, listen, learn and dance with Mugu Kids host Jub and her daughter Mahlena while we all learn about numbers and words. The Witchetty Grubs perform, Numbers on our Hands.</t>
  </si>
  <si>
    <t>Numbers And Words</t>
  </si>
  <si>
    <t>Kelvin Johnson has spent all his life on his country at Nepabunna Community. He tells the stories of growing up and how the Adnyamanthanha have survived and what he hopes for the future.</t>
  </si>
  <si>
    <t>Nepabunna</t>
  </si>
  <si>
    <t>Sisters In League</t>
  </si>
  <si>
    <t xml:space="preserve">a d l </t>
  </si>
  <si>
    <t>Belinda Miller travels with the Cherbourg women's team "The Hornettes" to compete at the Qld Murri Carnival, a major Rugby League competition, and discovers the humor and the passion of these women.</t>
  </si>
  <si>
    <t>Trader, The</t>
  </si>
  <si>
    <t>Finders Keepers</t>
  </si>
  <si>
    <t>Brandon challenges Kayne to catch, cook and then eat an Arafura File Snake - a rare delicacy that lives in croc-infested waters in Arnhem Land!</t>
  </si>
  <si>
    <t>Arafura File Snake</t>
  </si>
  <si>
    <t>Trying to get any sleep proves futile as the Deerskins are kept awake all night by the outlandish lifestyle of their new room mate Mel the Baker.</t>
  </si>
  <si>
    <t>I Hate You Mel Horowitz</t>
  </si>
  <si>
    <t>Chile 1</t>
  </si>
  <si>
    <t>Ngurra</t>
  </si>
  <si>
    <t>At request of Kapululangu Women's Association in Balgo, PAKAM accompanied Kukatja elders on an expedition south from Balgo to record Dreaming stories for country.</t>
  </si>
  <si>
    <t>Kurrarlkatjanu -Last Generaton</t>
  </si>
  <si>
    <t>Buffy Sainte-Marie</t>
  </si>
  <si>
    <t>Buffy lights up the screen as this documentary offers privileged access to her life backstage, on reserves and at her home in Hawaii and mixes current performance footage with archival film.</t>
  </si>
  <si>
    <t>58mins</t>
  </si>
  <si>
    <t>Arctic Air</t>
  </si>
  <si>
    <t>Bobby and Mel fight to protect Nelson from a hitman.</t>
  </si>
  <si>
    <t>Professional, The</t>
  </si>
  <si>
    <t>43mins</t>
  </si>
  <si>
    <t>Chappelle's Show Series 1</t>
  </si>
  <si>
    <t>This series takes Dave Chappelle's own personal joke book and brings it to life, with episodes consisting of sketches, man-on-the-street pieces and pop culture parodies.</t>
  </si>
  <si>
    <t>Boxing For Palm</t>
  </si>
  <si>
    <t>Palm Island is a tiny slice Queensland that sums up the contradictions of the state - great physical beauty sullied by great prejudice. A place with a dark history and a less than stellar reputation.</t>
  </si>
  <si>
    <t>Cbqm</t>
  </si>
  <si>
    <t>This full-length documentary pays tribute to CBQM, the radio station that operates out of Fort McPherson, a small town about 150 km north of the Arctic Circle in the Canadian Northwest Territories.</t>
  </si>
  <si>
    <t>63mins</t>
  </si>
  <si>
    <t xml:space="preserve">Talking Language </t>
  </si>
  <si>
    <t>Banduk Marika</t>
  </si>
  <si>
    <t xml:space="preserve">Volumz  </t>
  </si>
  <si>
    <t xml:space="preserve">a d l s </t>
  </si>
  <si>
    <t>Music clips from the best of NITV's vault mixed together with the chart topping artists of the world.</t>
  </si>
  <si>
    <t>Volumz Series 4 Ep 14</t>
  </si>
  <si>
    <t>224mins</t>
  </si>
  <si>
    <t>Goin' Troppo In The Toppo</t>
  </si>
  <si>
    <t>We take a sneak peek at just some of the amazing characters, sites and life of Darwin. Presented by Belinda Miller and Dennis Stokes.</t>
  </si>
  <si>
    <t>Three Sisters: Women Of High Degree</t>
  </si>
  <si>
    <t>For over 30 years, Lucy, Wabi and Anne have been implementing cultural actions to create sustainable economies in their communities for the future and to protect their kandri, language and culture.</t>
  </si>
  <si>
    <t>Aunty Moves In Series 1</t>
  </si>
  <si>
    <t>Real people, real problems – there are times when families need nothing short of their own fairy godmother to help them through the rocky terrain of modern life.</t>
  </si>
  <si>
    <t>Alzheimer's</t>
  </si>
  <si>
    <t>A portrait of Wiradjuri Artist Duncan Smith as he prepares for his first major exhibition.</t>
  </si>
  <si>
    <t>Duncan Smith</t>
  </si>
  <si>
    <t>Janet Cox recounts her memory of the day she took the desperate measure of sitting in front of 150 police to stop the company Woodside from going onto country to begin drilling near James Price Point.</t>
  </si>
  <si>
    <t>Black Tuesday With Janet Cox</t>
  </si>
  <si>
    <t>Insight into well-known Indigenous photographer Barbara McGrady. Who is the lady behind the lens.</t>
  </si>
  <si>
    <t>Barbara McGrady</t>
  </si>
  <si>
    <t>Uncle Max Eulo is the unofficial face of Aboriginal Australia. He has smoked and welcomed the biggest names into this country. Who is Max Eulo, The Smoking Man.</t>
  </si>
  <si>
    <t>Max Eulo</t>
  </si>
  <si>
    <t>83 year old Bard elder Roy Wiggan shares the story of his father Little Wiggan who was lost at sea for four days, many years ago, off the coast of One Arm Point, when Roy was just a boy.</t>
  </si>
  <si>
    <t>Roy Wiggan</t>
  </si>
  <si>
    <t>Elder Nancy McDinny takes us on a journey through Karrwa country and her paintings about resistance, restoration and belonging.</t>
  </si>
  <si>
    <t>We Paint We Belong</t>
  </si>
  <si>
    <t>Sharing conversations and songs between generation's increases knowledge about language, country and significant sites. These are the concerns of Ngarluma Elders who are joined at Paradise.</t>
  </si>
  <si>
    <t>Reg Sambo</t>
  </si>
  <si>
    <t>Wukun began painting in 1997 as a result of the Saltwater project in which he participated intensively since his fathers death in 1981.</t>
  </si>
  <si>
    <t>Wukun Wanambi</t>
  </si>
  <si>
    <t>Bikpela Bagarap</t>
  </si>
  <si>
    <t>Exploitation and broken promises, local people treated as second-rate citizens in their own country by logging companies &amp; corrupt politicians. Bikpela Bagarap reveals the human face of logging in PNG</t>
  </si>
  <si>
    <t>PAPUA NEW GUINEA</t>
  </si>
  <si>
    <t>Unearthed</t>
  </si>
  <si>
    <t>Jade Jackson dreams of being an entrepreneur and since beginning work at the Waradah Aboriginal Centre, she is starting to believe she can achieve anything.</t>
  </si>
  <si>
    <t>Jade Jackson</t>
  </si>
  <si>
    <t>15 year old Jada and her 11 years old sister Adi, have formed a musical duo with their father Patrick called Jadadi. Dad coaches them, hoping next year they will play at the Tamworth Country Festival.</t>
  </si>
  <si>
    <t>Jada &amp; Adi</t>
  </si>
  <si>
    <t>56mins</t>
  </si>
  <si>
    <t>Vicki Couzens</t>
  </si>
  <si>
    <t xml:space="preserve">Characters Of Broome </t>
  </si>
  <si>
    <t>Donnelly McKenzie is a quiet gentleman of Broome who had his humble beginnings working at Streeter and Male and become the town's top sorter and grader of pearls.</t>
  </si>
  <si>
    <t>Donnelly McKenzie</t>
  </si>
  <si>
    <t>Walkabout</t>
  </si>
  <si>
    <t xml:space="preserve">a l n </t>
  </si>
  <si>
    <t>Starring David Gulpilil in his first major screen role, Walkabout chronicles the spiritual and emotional journey of a sister and brother abandoned in the Australian outback</t>
  </si>
  <si>
    <t>100mins</t>
  </si>
  <si>
    <t>Volumz Series 4 Ep 15</t>
  </si>
  <si>
    <t>NITV On the Road: Mbantua</t>
  </si>
  <si>
    <t>A weekend of Culture and Music in Central Australia.</t>
  </si>
  <si>
    <t>Warren H. Williams And Frank Yamma</t>
  </si>
  <si>
    <t>Tim Kemp</t>
  </si>
  <si>
    <t>Gungaloo Man, Tim Kemp a remarkable 91 year old man who collated in his own experience of being a young person on the Woorabinda mission.</t>
  </si>
  <si>
    <t>NITV Week 8: Sunday 14 February to Saturday 20 February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</si>
</sst>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5">
    <xf numFmtId="0" fontId="0" fillId="0" borderId="0" xfId="0" applyFont="1" applyAlignment="1">
      <alignment/>
    </xf>
    <xf numFmtId="0" fontId="0" fillId="0" borderId="0" xfId="0" applyAlignment="1">
      <alignment wrapText="1"/>
    </xf>
    <xf numFmtId="0" fontId="0" fillId="33" borderId="0" xfId="0" applyFill="1" applyAlignment="1">
      <alignment/>
    </xf>
    <xf numFmtId="0" fontId="35" fillId="33" borderId="0" xfId="0" applyFont="1" applyFill="1" applyAlignment="1">
      <alignment vertical="center"/>
    </xf>
    <xf numFmtId="0" fontId="0" fillId="33"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400050</xdr:colOff>
      <xdr:row>1</xdr:row>
      <xdr:rowOff>9525</xdr:rowOff>
    </xdr:to>
    <xdr:pic>
      <xdr:nvPicPr>
        <xdr:cNvPr id="1" name="Picture 1"/>
        <xdr:cNvPicPr preferRelativeResize="1">
          <a:picLocks noChangeAspect="1"/>
        </xdr:cNvPicPr>
      </xdr:nvPicPr>
      <xdr:blipFill>
        <a:blip r:embed="rId1"/>
        <a:stretch>
          <a:fillRect/>
        </a:stretch>
      </xdr:blipFill>
      <xdr:spPr>
        <a:xfrm>
          <a:off x="0" y="0"/>
          <a:ext cx="819150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41"/>
  <sheetViews>
    <sheetView tabSelected="1" zoomScalePageLayoutView="0" workbookViewId="0" topLeftCell="A1">
      <pane ySplit="3" topLeftCell="A4" activePane="bottomLeft" state="frozen"/>
      <selection pane="topLeft" activeCell="A1" sqref="A1"/>
      <selection pane="bottomLeft" activeCell="D4" sqref="D4"/>
    </sheetView>
  </sheetViews>
  <sheetFormatPr defaultColWidth="9.140625" defaultRowHeight="15"/>
  <cols>
    <col min="1" max="1" width="10.421875" style="0" bestFit="1" customWidth="1"/>
    <col min="2" max="2" width="10.00390625" style="0" bestFit="1" customWidth="1"/>
    <col min="3" max="3" width="43.140625" style="0" bestFit="1" customWidth="1"/>
    <col min="4" max="4" width="53.28125" style="0" bestFit="1" customWidth="1"/>
    <col min="5" max="5" width="12.7109375" style="0" bestFit="1" customWidth="1"/>
    <col min="6" max="6" width="16.57421875" style="0" bestFit="1" customWidth="1"/>
    <col min="7" max="7" width="68.421875" style="1" customWidth="1"/>
    <col min="8" max="8" width="17.57421875" style="0" bestFit="1" customWidth="1"/>
    <col min="9" max="9" width="19.421875" style="0" bestFit="1" customWidth="1"/>
    <col min="10" max="10" width="15.140625" style="0" bestFit="1" customWidth="1"/>
  </cols>
  <sheetData>
    <row r="1" s="2" customFormat="1" ht="99.75" customHeight="1">
      <c r="G1" s="4"/>
    </row>
    <row r="2" spans="1:7" s="2" customFormat="1" ht="41.25" customHeight="1">
      <c r="A2" s="3" t="s">
        <v>348</v>
      </c>
      <c r="B2" s="3"/>
      <c r="C2" s="3"/>
      <c r="G2" s="4"/>
    </row>
    <row r="3" spans="1:10" ht="14.25">
      <c r="A3" t="s">
        <v>0</v>
      </c>
      <c r="B3" t="s">
        <v>1</v>
      </c>
      <c r="C3" t="s">
        <v>2</v>
      </c>
      <c r="D3" t="s">
        <v>6</v>
      </c>
      <c r="E3" t="s">
        <v>3</v>
      </c>
      <c r="F3" t="s">
        <v>4</v>
      </c>
      <c r="G3" s="1" t="s">
        <v>5</v>
      </c>
      <c r="H3" t="s">
        <v>7</v>
      </c>
      <c r="I3" t="s">
        <v>8</v>
      </c>
      <c r="J3" t="s">
        <v>9</v>
      </c>
    </row>
    <row r="4" spans="1:10" ht="42.75">
      <c r="A4" t="str">
        <f aca="true" t="shared" si="0" ref="A4:A27">"2016-02-14"</f>
        <v>2016-02-14</v>
      </c>
      <c r="B4" t="str">
        <f>"0500"</f>
        <v>0500</v>
      </c>
      <c r="C4" t="s">
        <v>10</v>
      </c>
      <c r="D4" t="s">
        <v>13</v>
      </c>
      <c r="E4" t="s">
        <v>11</v>
      </c>
      <c r="G4" s="1" t="s">
        <v>12</v>
      </c>
      <c r="H4">
        <v>0</v>
      </c>
      <c r="I4" t="s">
        <v>15</v>
      </c>
      <c r="J4" t="s">
        <v>16</v>
      </c>
    </row>
    <row r="5" spans="1:10" ht="28.5">
      <c r="A5" t="str">
        <f t="shared" si="0"/>
        <v>2016-02-14</v>
      </c>
      <c r="B5" t="str">
        <f>"0600"</f>
        <v>0600</v>
      </c>
      <c r="C5" t="s">
        <v>17</v>
      </c>
      <c r="D5" t="s">
        <v>19</v>
      </c>
      <c r="E5" t="s">
        <v>11</v>
      </c>
      <c r="G5" s="1" t="s">
        <v>18</v>
      </c>
      <c r="H5">
        <v>2002</v>
      </c>
      <c r="I5" t="s">
        <v>20</v>
      </c>
      <c r="J5" t="s">
        <v>21</v>
      </c>
    </row>
    <row r="6" spans="1:10" ht="28.5">
      <c r="A6" t="str">
        <f t="shared" si="0"/>
        <v>2016-02-14</v>
      </c>
      <c r="B6" t="str">
        <f>"0615"</f>
        <v>0615</v>
      </c>
      <c r="C6" t="s">
        <v>17</v>
      </c>
      <c r="D6" t="s">
        <v>22</v>
      </c>
      <c r="E6" t="s">
        <v>11</v>
      </c>
      <c r="G6" s="1" t="s">
        <v>18</v>
      </c>
      <c r="H6">
        <v>2002</v>
      </c>
      <c r="I6" t="s">
        <v>20</v>
      </c>
      <c r="J6" t="s">
        <v>23</v>
      </c>
    </row>
    <row r="7" spans="1:10" ht="42.75">
      <c r="A7" t="str">
        <f t="shared" si="0"/>
        <v>2016-02-14</v>
      </c>
      <c r="B7" t="str">
        <f>"0630"</f>
        <v>0630</v>
      </c>
      <c r="C7" t="s">
        <v>24</v>
      </c>
      <c r="D7" t="s">
        <v>26</v>
      </c>
      <c r="E7" t="s">
        <v>11</v>
      </c>
      <c r="G7" s="1" t="s">
        <v>25</v>
      </c>
      <c r="H7">
        <v>2009</v>
      </c>
      <c r="I7" t="s">
        <v>15</v>
      </c>
      <c r="J7" t="s">
        <v>27</v>
      </c>
    </row>
    <row r="8" spans="1:10" ht="42.75">
      <c r="A8" t="str">
        <f t="shared" si="0"/>
        <v>2016-02-14</v>
      </c>
      <c r="B8" t="str">
        <f>"0700"</f>
        <v>0700</v>
      </c>
      <c r="C8" t="s">
        <v>28</v>
      </c>
      <c r="E8" t="s">
        <v>11</v>
      </c>
      <c r="G8" s="1" t="s">
        <v>29</v>
      </c>
      <c r="H8">
        <v>2014</v>
      </c>
      <c r="I8" t="s">
        <v>15</v>
      </c>
      <c r="J8" t="s">
        <v>30</v>
      </c>
    </row>
    <row r="9" spans="1:10" ht="28.5">
      <c r="A9" t="str">
        <f t="shared" si="0"/>
        <v>2016-02-14</v>
      </c>
      <c r="B9" t="str">
        <f>"0730"</f>
        <v>0730</v>
      </c>
      <c r="C9" t="s">
        <v>31</v>
      </c>
      <c r="E9" t="s">
        <v>11</v>
      </c>
      <c r="G9" s="1" t="s">
        <v>32</v>
      </c>
      <c r="H9">
        <v>2010</v>
      </c>
      <c r="I9" t="s">
        <v>20</v>
      </c>
      <c r="J9" t="s">
        <v>33</v>
      </c>
    </row>
    <row r="10" spans="1:10" ht="42.75">
      <c r="A10" t="str">
        <f t="shared" si="0"/>
        <v>2016-02-14</v>
      </c>
      <c r="B10" t="str">
        <f>"0800"</f>
        <v>0800</v>
      </c>
      <c r="C10" t="s">
        <v>34</v>
      </c>
      <c r="E10" t="s">
        <v>11</v>
      </c>
      <c r="G10" s="1" t="s">
        <v>35</v>
      </c>
      <c r="H10">
        <v>0</v>
      </c>
      <c r="I10" t="s">
        <v>15</v>
      </c>
      <c r="J10" t="s">
        <v>36</v>
      </c>
    </row>
    <row r="11" spans="1:10" ht="28.5">
      <c r="A11" t="str">
        <f t="shared" si="0"/>
        <v>2016-02-14</v>
      </c>
      <c r="B11" t="str">
        <f>"0830"</f>
        <v>0830</v>
      </c>
      <c r="C11" t="s">
        <v>37</v>
      </c>
      <c r="D11" t="s">
        <v>39</v>
      </c>
      <c r="E11" t="s">
        <v>11</v>
      </c>
      <c r="G11" s="1" t="s">
        <v>38</v>
      </c>
      <c r="H11">
        <v>2012</v>
      </c>
      <c r="I11" t="s">
        <v>15</v>
      </c>
      <c r="J11" t="s">
        <v>40</v>
      </c>
    </row>
    <row r="12" spans="1:10" ht="42.75">
      <c r="A12" t="str">
        <f t="shared" si="0"/>
        <v>2016-02-14</v>
      </c>
      <c r="B12" t="str">
        <f>"0900"</f>
        <v>0900</v>
      </c>
      <c r="C12" t="s">
        <v>41</v>
      </c>
      <c r="E12" t="s">
        <v>11</v>
      </c>
      <c r="G12" s="1" t="s">
        <v>42</v>
      </c>
      <c r="H12">
        <v>2011</v>
      </c>
      <c r="I12" t="s">
        <v>15</v>
      </c>
      <c r="J12" t="s">
        <v>30</v>
      </c>
    </row>
    <row r="13" spans="1:10" ht="42.75">
      <c r="A13" t="str">
        <f t="shared" si="0"/>
        <v>2016-02-14</v>
      </c>
      <c r="B13" t="str">
        <f>"0930"</f>
        <v>0930</v>
      </c>
      <c r="C13" t="s">
        <v>28</v>
      </c>
      <c r="E13" t="s">
        <v>11</v>
      </c>
      <c r="G13" s="1" t="s">
        <v>29</v>
      </c>
      <c r="H13">
        <v>2014</v>
      </c>
      <c r="I13" t="s">
        <v>15</v>
      </c>
      <c r="J13" t="s">
        <v>30</v>
      </c>
    </row>
    <row r="14" spans="1:10" ht="42.75">
      <c r="A14" t="str">
        <f t="shared" si="0"/>
        <v>2016-02-14</v>
      </c>
      <c r="B14" t="str">
        <f>"1000"</f>
        <v>1000</v>
      </c>
      <c r="C14" t="s">
        <v>43</v>
      </c>
      <c r="D14" t="s">
        <v>45</v>
      </c>
      <c r="G14" s="1" t="s">
        <v>44</v>
      </c>
      <c r="H14">
        <v>2015</v>
      </c>
      <c r="I14" t="s">
        <v>15</v>
      </c>
      <c r="J14" t="s">
        <v>46</v>
      </c>
    </row>
    <row r="15" spans="1:10" ht="42.75">
      <c r="A15" t="str">
        <f t="shared" si="0"/>
        <v>2016-02-14</v>
      </c>
      <c r="B15" t="str">
        <f>"1200"</f>
        <v>1200</v>
      </c>
      <c r="C15" t="s">
        <v>47</v>
      </c>
      <c r="E15" t="s">
        <v>11</v>
      </c>
      <c r="G15" s="1" t="s">
        <v>48</v>
      </c>
      <c r="H15">
        <v>0</v>
      </c>
      <c r="I15" t="s">
        <v>14</v>
      </c>
      <c r="J15" t="s">
        <v>49</v>
      </c>
    </row>
    <row r="16" spans="1:10" ht="28.5">
      <c r="A16" t="str">
        <f t="shared" si="0"/>
        <v>2016-02-14</v>
      </c>
      <c r="B16" t="str">
        <f>"1230"</f>
        <v>1230</v>
      </c>
      <c r="C16" t="s">
        <v>50</v>
      </c>
      <c r="E16" t="s">
        <v>11</v>
      </c>
      <c r="G16" s="1" t="s">
        <v>51</v>
      </c>
      <c r="H16">
        <v>0</v>
      </c>
      <c r="I16" t="s">
        <v>15</v>
      </c>
      <c r="J16" t="s">
        <v>52</v>
      </c>
    </row>
    <row r="17" spans="1:10" ht="42.75">
      <c r="A17" t="str">
        <f t="shared" si="0"/>
        <v>2016-02-14</v>
      </c>
      <c r="B17" t="str">
        <f>"1330"</f>
        <v>1330</v>
      </c>
      <c r="C17" t="s">
        <v>53</v>
      </c>
      <c r="D17" t="s">
        <v>55</v>
      </c>
      <c r="E17" t="s">
        <v>11</v>
      </c>
      <c r="G17" s="1" t="s">
        <v>54</v>
      </c>
      <c r="H17">
        <v>2013</v>
      </c>
      <c r="I17" t="s">
        <v>15</v>
      </c>
      <c r="J17" t="s">
        <v>33</v>
      </c>
    </row>
    <row r="18" spans="1:10" ht="28.5">
      <c r="A18" t="str">
        <f t="shared" si="0"/>
        <v>2016-02-14</v>
      </c>
      <c r="B18" t="str">
        <f>"1400"</f>
        <v>1400</v>
      </c>
      <c r="C18" t="s">
        <v>56</v>
      </c>
      <c r="D18" t="s">
        <v>59</v>
      </c>
      <c r="E18" t="s">
        <v>57</v>
      </c>
      <c r="G18" s="1" t="s">
        <v>58</v>
      </c>
      <c r="H18">
        <v>2015</v>
      </c>
      <c r="I18" t="s">
        <v>15</v>
      </c>
      <c r="J18" t="s">
        <v>60</v>
      </c>
    </row>
    <row r="19" spans="1:10" ht="28.5">
      <c r="A19" t="str">
        <f t="shared" si="0"/>
        <v>2016-02-14</v>
      </c>
      <c r="B19" t="str">
        <f>"1500"</f>
        <v>1500</v>
      </c>
      <c r="C19" t="s">
        <v>61</v>
      </c>
      <c r="D19" t="s">
        <v>63</v>
      </c>
      <c r="E19" t="s">
        <v>57</v>
      </c>
      <c r="G19" s="1" t="s">
        <v>62</v>
      </c>
      <c r="H19">
        <v>2015</v>
      </c>
      <c r="I19" t="s">
        <v>15</v>
      </c>
      <c r="J19" t="s">
        <v>64</v>
      </c>
    </row>
    <row r="20" spans="1:10" ht="42.75">
      <c r="A20" t="str">
        <f t="shared" si="0"/>
        <v>2016-02-14</v>
      </c>
      <c r="B20" t="str">
        <f>"1615"</f>
        <v>1615</v>
      </c>
      <c r="C20" t="s">
        <v>65</v>
      </c>
      <c r="E20" t="s">
        <v>11</v>
      </c>
      <c r="G20" s="1" t="s">
        <v>66</v>
      </c>
      <c r="H20">
        <v>0</v>
      </c>
      <c r="I20" t="s">
        <v>15</v>
      </c>
      <c r="J20" t="s">
        <v>67</v>
      </c>
    </row>
    <row r="21" spans="1:10" ht="42.75">
      <c r="A21" t="str">
        <f t="shared" si="0"/>
        <v>2016-02-14</v>
      </c>
      <c r="B21" t="str">
        <f>"1700"</f>
        <v>1700</v>
      </c>
      <c r="C21" t="s">
        <v>68</v>
      </c>
      <c r="E21" t="s">
        <v>57</v>
      </c>
      <c r="G21" s="1" t="s">
        <v>69</v>
      </c>
      <c r="H21">
        <v>2016</v>
      </c>
      <c r="I21" t="s">
        <v>70</v>
      </c>
      <c r="J21" t="s">
        <v>71</v>
      </c>
    </row>
    <row r="22" spans="1:10" ht="28.5">
      <c r="A22" t="str">
        <f t="shared" si="0"/>
        <v>2016-02-14</v>
      </c>
      <c r="B22" t="str">
        <f>"1730"</f>
        <v>1730</v>
      </c>
      <c r="C22" t="s">
        <v>72</v>
      </c>
      <c r="D22" t="s">
        <v>14</v>
      </c>
      <c r="E22" t="s">
        <v>11</v>
      </c>
      <c r="G22" s="1" t="s">
        <v>73</v>
      </c>
      <c r="H22">
        <v>0</v>
      </c>
      <c r="I22" t="s">
        <v>14</v>
      </c>
      <c r="J22" t="s">
        <v>74</v>
      </c>
    </row>
    <row r="23" spans="1:10" ht="28.5">
      <c r="A23" t="str">
        <f t="shared" si="0"/>
        <v>2016-02-14</v>
      </c>
      <c r="B23" t="str">
        <f>"1900"</f>
        <v>1900</v>
      </c>
      <c r="C23" t="s">
        <v>75</v>
      </c>
      <c r="E23" t="s">
        <v>76</v>
      </c>
      <c r="F23" t="s">
        <v>77</v>
      </c>
      <c r="G23" s="1" t="s">
        <v>78</v>
      </c>
      <c r="H23">
        <v>0</v>
      </c>
      <c r="I23" t="s">
        <v>14</v>
      </c>
      <c r="J23" t="s">
        <v>79</v>
      </c>
    </row>
    <row r="24" spans="1:10" ht="42.75">
      <c r="A24" t="str">
        <f t="shared" si="0"/>
        <v>2016-02-14</v>
      </c>
      <c r="B24" t="str">
        <f>"2000"</f>
        <v>2000</v>
      </c>
      <c r="C24" t="s">
        <v>80</v>
      </c>
      <c r="E24" t="s">
        <v>76</v>
      </c>
      <c r="G24" s="1" t="s">
        <v>81</v>
      </c>
      <c r="H24">
        <v>2004</v>
      </c>
      <c r="I24" t="s">
        <v>15</v>
      </c>
      <c r="J24" t="s">
        <v>30</v>
      </c>
    </row>
    <row r="25" spans="1:10" ht="42.75">
      <c r="A25" t="str">
        <f t="shared" si="0"/>
        <v>2016-02-14</v>
      </c>
      <c r="B25" t="str">
        <f>"2030"</f>
        <v>2030</v>
      </c>
      <c r="C25" t="s">
        <v>82</v>
      </c>
      <c r="E25" t="s">
        <v>76</v>
      </c>
      <c r="F25" t="s">
        <v>83</v>
      </c>
      <c r="G25" s="1" t="s">
        <v>84</v>
      </c>
      <c r="H25">
        <v>0</v>
      </c>
      <c r="I25" t="s">
        <v>15</v>
      </c>
      <c r="J25" t="s">
        <v>85</v>
      </c>
    </row>
    <row r="26" spans="1:10" ht="28.5">
      <c r="A26" t="str">
        <f t="shared" si="0"/>
        <v>2016-02-14</v>
      </c>
      <c r="B26" t="str">
        <f>"2130"</f>
        <v>2130</v>
      </c>
      <c r="C26" t="s">
        <v>86</v>
      </c>
      <c r="G26" s="1" t="s">
        <v>87</v>
      </c>
      <c r="H26">
        <v>1955</v>
      </c>
      <c r="I26" t="s">
        <v>15</v>
      </c>
      <c r="J26" t="s">
        <v>88</v>
      </c>
    </row>
    <row r="27" spans="1:10" ht="42.75">
      <c r="A27" t="str">
        <f t="shared" si="0"/>
        <v>2016-02-14</v>
      </c>
      <c r="B27" t="str">
        <f>"2300"</f>
        <v>2300</v>
      </c>
      <c r="C27" t="s">
        <v>89</v>
      </c>
      <c r="E27" t="s">
        <v>11</v>
      </c>
      <c r="G27" s="1" t="s">
        <v>90</v>
      </c>
      <c r="H27">
        <v>0</v>
      </c>
      <c r="I27" t="s">
        <v>14</v>
      </c>
      <c r="J27" t="s">
        <v>91</v>
      </c>
    </row>
    <row r="28" spans="1:10" ht="28.5">
      <c r="A28" t="str">
        <f aca="true" t="shared" si="1" ref="A28:A61">"2016-02-15"</f>
        <v>2016-02-15</v>
      </c>
      <c r="B28" t="str">
        <f>"0000"</f>
        <v>0000</v>
      </c>
      <c r="C28" t="s">
        <v>92</v>
      </c>
      <c r="D28" t="s">
        <v>94</v>
      </c>
      <c r="E28" t="s">
        <v>76</v>
      </c>
      <c r="G28" s="1" t="s">
        <v>93</v>
      </c>
      <c r="H28">
        <v>2012</v>
      </c>
      <c r="I28" t="s">
        <v>15</v>
      </c>
      <c r="J28" t="s">
        <v>95</v>
      </c>
    </row>
    <row r="29" spans="1:10" ht="42.75">
      <c r="A29" t="str">
        <f t="shared" si="1"/>
        <v>2016-02-15</v>
      </c>
      <c r="B29" t="str">
        <f>"0600"</f>
        <v>0600</v>
      </c>
      <c r="C29" t="s">
        <v>24</v>
      </c>
      <c r="D29" t="s">
        <v>26</v>
      </c>
      <c r="E29" t="s">
        <v>11</v>
      </c>
      <c r="G29" s="1" t="s">
        <v>25</v>
      </c>
      <c r="H29">
        <v>2009</v>
      </c>
      <c r="I29" t="s">
        <v>15</v>
      </c>
      <c r="J29" t="s">
        <v>27</v>
      </c>
    </row>
    <row r="30" spans="1:10" ht="28.5">
      <c r="A30" t="str">
        <f t="shared" si="1"/>
        <v>2016-02-15</v>
      </c>
      <c r="B30" t="str">
        <f>"0630"</f>
        <v>0630</v>
      </c>
      <c r="C30" t="s">
        <v>31</v>
      </c>
      <c r="E30" t="s">
        <v>11</v>
      </c>
      <c r="G30" s="1" t="s">
        <v>32</v>
      </c>
      <c r="H30">
        <v>2010</v>
      </c>
      <c r="I30" t="s">
        <v>20</v>
      </c>
      <c r="J30" t="s">
        <v>30</v>
      </c>
    </row>
    <row r="31" spans="1:10" ht="42.75">
      <c r="A31" t="str">
        <f t="shared" si="1"/>
        <v>2016-02-15</v>
      </c>
      <c r="B31" t="str">
        <f>"0700"</f>
        <v>0700</v>
      </c>
      <c r="C31" t="s">
        <v>28</v>
      </c>
      <c r="E31" t="s">
        <v>11</v>
      </c>
      <c r="G31" s="1" t="s">
        <v>29</v>
      </c>
      <c r="H31">
        <v>2014</v>
      </c>
      <c r="I31" t="s">
        <v>15</v>
      </c>
      <c r="J31" t="s">
        <v>36</v>
      </c>
    </row>
    <row r="32" spans="1:10" ht="28.5">
      <c r="A32" t="str">
        <f t="shared" si="1"/>
        <v>2016-02-15</v>
      </c>
      <c r="B32" t="str">
        <f>"0730"</f>
        <v>0730</v>
      </c>
      <c r="C32" t="s">
        <v>37</v>
      </c>
      <c r="D32" t="s">
        <v>97</v>
      </c>
      <c r="E32" t="s">
        <v>11</v>
      </c>
      <c r="G32" s="1" t="s">
        <v>96</v>
      </c>
      <c r="H32">
        <v>2012</v>
      </c>
      <c r="I32" t="s">
        <v>15</v>
      </c>
      <c r="J32" t="s">
        <v>30</v>
      </c>
    </row>
    <row r="33" spans="1:10" ht="42.75">
      <c r="A33" t="str">
        <f t="shared" si="1"/>
        <v>2016-02-15</v>
      </c>
      <c r="B33" t="str">
        <f>"0800"</f>
        <v>0800</v>
      </c>
      <c r="C33" t="s">
        <v>34</v>
      </c>
      <c r="E33" t="s">
        <v>11</v>
      </c>
      <c r="G33" s="1" t="s">
        <v>98</v>
      </c>
      <c r="H33">
        <v>0</v>
      </c>
      <c r="I33" t="s">
        <v>15</v>
      </c>
      <c r="J33" t="s">
        <v>99</v>
      </c>
    </row>
    <row r="34" spans="1:10" ht="42.75">
      <c r="A34" t="str">
        <f t="shared" si="1"/>
        <v>2016-02-15</v>
      </c>
      <c r="B34" t="str">
        <f>"0830"</f>
        <v>0830</v>
      </c>
      <c r="C34" t="s">
        <v>41</v>
      </c>
      <c r="E34" t="s">
        <v>11</v>
      </c>
      <c r="G34" s="1" t="s">
        <v>42</v>
      </c>
      <c r="H34">
        <v>2011</v>
      </c>
      <c r="I34" t="s">
        <v>15</v>
      </c>
      <c r="J34" t="s">
        <v>30</v>
      </c>
    </row>
    <row r="35" spans="1:10" ht="28.5">
      <c r="A35" t="str">
        <f t="shared" si="1"/>
        <v>2016-02-15</v>
      </c>
      <c r="B35" t="str">
        <f>"0900"</f>
        <v>0900</v>
      </c>
      <c r="C35" t="s">
        <v>34</v>
      </c>
      <c r="D35" t="s">
        <v>101</v>
      </c>
      <c r="E35" t="s">
        <v>11</v>
      </c>
      <c r="G35" s="1" t="s">
        <v>100</v>
      </c>
      <c r="H35">
        <v>0</v>
      </c>
      <c r="I35" t="s">
        <v>15</v>
      </c>
      <c r="J35" t="s">
        <v>30</v>
      </c>
    </row>
    <row r="36" spans="1:10" ht="42.75">
      <c r="A36" t="str">
        <f t="shared" si="1"/>
        <v>2016-02-15</v>
      </c>
      <c r="B36" t="str">
        <f>"0930"</f>
        <v>0930</v>
      </c>
      <c r="C36" t="s">
        <v>28</v>
      </c>
      <c r="E36" t="s">
        <v>11</v>
      </c>
      <c r="G36" s="1" t="s">
        <v>29</v>
      </c>
      <c r="H36">
        <v>0</v>
      </c>
      <c r="I36" t="s">
        <v>15</v>
      </c>
      <c r="J36" t="s">
        <v>40</v>
      </c>
    </row>
    <row r="37" spans="1:10" ht="42.75">
      <c r="A37" t="str">
        <f t="shared" si="1"/>
        <v>2016-02-15</v>
      </c>
      <c r="B37" t="str">
        <f>"1000"</f>
        <v>1000</v>
      </c>
      <c r="C37" t="s">
        <v>68</v>
      </c>
      <c r="E37" t="s">
        <v>57</v>
      </c>
      <c r="G37" s="1" t="s">
        <v>69</v>
      </c>
      <c r="H37">
        <v>2016</v>
      </c>
      <c r="I37" t="s">
        <v>70</v>
      </c>
      <c r="J37" t="s">
        <v>71</v>
      </c>
    </row>
    <row r="38" spans="1:10" ht="42.75">
      <c r="A38" t="str">
        <f t="shared" si="1"/>
        <v>2016-02-15</v>
      </c>
      <c r="B38" t="str">
        <f>"1030"</f>
        <v>1030</v>
      </c>
      <c r="C38" t="s">
        <v>82</v>
      </c>
      <c r="E38" t="s">
        <v>76</v>
      </c>
      <c r="F38" t="s">
        <v>83</v>
      </c>
      <c r="G38" s="1" t="s">
        <v>84</v>
      </c>
      <c r="H38">
        <v>0</v>
      </c>
      <c r="I38" t="s">
        <v>15</v>
      </c>
      <c r="J38" t="s">
        <v>85</v>
      </c>
    </row>
    <row r="39" spans="1:10" ht="14.25">
      <c r="A39" t="str">
        <f t="shared" si="1"/>
        <v>2016-02-15</v>
      </c>
      <c r="B39" t="str">
        <f>"1130"</f>
        <v>1130</v>
      </c>
      <c r="C39" t="s">
        <v>102</v>
      </c>
      <c r="E39" t="s">
        <v>11</v>
      </c>
      <c r="F39" t="s">
        <v>103</v>
      </c>
      <c r="G39" s="1" t="s">
        <v>104</v>
      </c>
      <c r="H39">
        <v>0</v>
      </c>
      <c r="I39" t="s">
        <v>14</v>
      </c>
      <c r="J39" t="s">
        <v>99</v>
      </c>
    </row>
    <row r="40" spans="1:10" ht="28.5">
      <c r="A40" t="str">
        <f t="shared" si="1"/>
        <v>2016-02-15</v>
      </c>
      <c r="B40" t="str">
        <f>"1200"</f>
        <v>1200</v>
      </c>
      <c r="C40" t="s">
        <v>86</v>
      </c>
      <c r="D40" t="s">
        <v>14</v>
      </c>
      <c r="G40" s="1" t="s">
        <v>87</v>
      </c>
      <c r="H40">
        <v>1955</v>
      </c>
      <c r="I40" t="s">
        <v>15</v>
      </c>
      <c r="J40" t="s">
        <v>88</v>
      </c>
    </row>
    <row r="41" spans="1:10" ht="28.5">
      <c r="A41" t="str">
        <f t="shared" si="1"/>
        <v>2016-02-15</v>
      </c>
      <c r="B41" t="str">
        <f>"1330"</f>
        <v>1330</v>
      </c>
      <c r="C41" t="s">
        <v>75</v>
      </c>
      <c r="E41" t="s">
        <v>76</v>
      </c>
      <c r="F41" t="s">
        <v>77</v>
      </c>
      <c r="G41" s="1" t="s">
        <v>78</v>
      </c>
      <c r="H41">
        <v>0</v>
      </c>
      <c r="I41" t="s">
        <v>14</v>
      </c>
      <c r="J41" t="s">
        <v>79</v>
      </c>
    </row>
    <row r="42" spans="1:10" ht="42.75">
      <c r="A42" t="str">
        <f t="shared" si="1"/>
        <v>2016-02-15</v>
      </c>
      <c r="B42" t="str">
        <f>"1430"</f>
        <v>1430</v>
      </c>
      <c r="C42" t="s">
        <v>105</v>
      </c>
      <c r="E42" t="s">
        <v>11</v>
      </c>
      <c r="G42" s="1" t="s">
        <v>106</v>
      </c>
      <c r="H42">
        <v>0</v>
      </c>
      <c r="I42" t="s">
        <v>15</v>
      </c>
      <c r="J42" t="s">
        <v>36</v>
      </c>
    </row>
    <row r="43" spans="1:10" ht="28.5">
      <c r="A43" t="str">
        <f t="shared" si="1"/>
        <v>2016-02-15</v>
      </c>
      <c r="B43" t="str">
        <f>"1500"</f>
        <v>1500</v>
      </c>
      <c r="C43" t="s">
        <v>31</v>
      </c>
      <c r="E43" t="s">
        <v>11</v>
      </c>
      <c r="G43" s="1" t="s">
        <v>32</v>
      </c>
      <c r="H43">
        <v>2010</v>
      </c>
      <c r="I43" t="s">
        <v>20</v>
      </c>
      <c r="J43" t="s">
        <v>33</v>
      </c>
    </row>
    <row r="44" spans="1:10" ht="42.75">
      <c r="A44" t="str">
        <f t="shared" si="1"/>
        <v>2016-02-15</v>
      </c>
      <c r="B44" t="str">
        <f>"1530"</f>
        <v>1530</v>
      </c>
      <c r="C44" t="s">
        <v>28</v>
      </c>
      <c r="E44" t="s">
        <v>11</v>
      </c>
      <c r="G44" s="1" t="s">
        <v>29</v>
      </c>
      <c r="H44">
        <v>2014</v>
      </c>
      <c r="I44" t="s">
        <v>15</v>
      </c>
      <c r="J44" t="s">
        <v>36</v>
      </c>
    </row>
    <row r="45" spans="1:10" ht="28.5">
      <c r="A45" t="str">
        <f t="shared" si="1"/>
        <v>2016-02-15</v>
      </c>
      <c r="B45" t="str">
        <f>"1600"</f>
        <v>1600</v>
      </c>
      <c r="C45" t="s">
        <v>17</v>
      </c>
      <c r="D45" t="s">
        <v>107</v>
      </c>
      <c r="E45" t="s">
        <v>11</v>
      </c>
      <c r="G45" s="1" t="s">
        <v>18</v>
      </c>
      <c r="H45">
        <v>2002</v>
      </c>
      <c r="I45" t="s">
        <v>20</v>
      </c>
      <c r="J45" t="s">
        <v>21</v>
      </c>
    </row>
    <row r="46" spans="1:10" ht="28.5">
      <c r="A46" t="str">
        <f t="shared" si="1"/>
        <v>2016-02-15</v>
      </c>
      <c r="B46" t="str">
        <f>"1615"</f>
        <v>1615</v>
      </c>
      <c r="C46" t="s">
        <v>17</v>
      </c>
      <c r="D46" t="s">
        <v>108</v>
      </c>
      <c r="E46" t="s">
        <v>11</v>
      </c>
      <c r="G46" s="1" t="s">
        <v>18</v>
      </c>
      <c r="H46">
        <v>2002</v>
      </c>
      <c r="I46" t="s">
        <v>20</v>
      </c>
      <c r="J46" t="s">
        <v>23</v>
      </c>
    </row>
    <row r="47" spans="1:10" ht="28.5">
      <c r="A47" t="str">
        <f t="shared" si="1"/>
        <v>2016-02-15</v>
      </c>
      <c r="B47" t="str">
        <f>"1630"</f>
        <v>1630</v>
      </c>
      <c r="C47" t="s">
        <v>37</v>
      </c>
      <c r="D47" t="s">
        <v>110</v>
      </c>
      <c r="E47" t="s">
        <v>11</v>
      </c>
      <c r="G47" s="1" t="s">
        <v>109</v>
      </c>
      <c r="H47">
        <v>2012</v>
      </c>
      <c r="I47" t="s">
        <v>15</v>
      </c>
      <c r="J47" t="s">
        <v>40</v>
      </c>
    </row>
    <row r="48" spans="1:10" ht="42.75">
      <c r="A48" t="str">
        <f t="shared" si="1"/>
        <v>2016-02-15</v>
      </c>
      <c r="B48" t="str">
        <f>"1700"</f>
        <v>1700</v>
      </c>
      <c r="C48" t="s">
        <v>41</v>
      </c>
      <c r="E48" t="s">
        <v>11</v>
      </c>
      <c r="G48" s="1" t="s">
        <v>42</v>
      </c>
      <c r="H48">
        <v>2011</v>
      </c>
      <c r="I48" t="s">
        <v>15</v>
      </c>
      <c r="J48" t="s">
        <v>30</v>
      </c>
    </row>
    <row r="49" spans="1:10" ht="42.75">
      <c r="A49" t="str">
        <f t="shared" si="1"/>
        <v>2016-02-15</v>
      </c>
      <c r="B49" t="str">
        <f>"1730"</f>
        <v>1730</v>
      </c>
      <c r="C49" t="s">
        <v>111</v>
      </c>
      <c r="D49" t="s">
        <v>113</v>
      </c>
      <c r="E49" t="s">
        <v>76</v>
      </c>
      <c r="G49" s="1" t="s">
        <v>112</v>
      </c>
      <c r="H49">
        <v>0</v>
      </c>
      <c r="I49" t="s">
        <v>20</v>
      </c>
      <c r="J49" t="s">
        <v>114</v>
      </c>
    </row>
    <row r="50" spans="1:10" ht="28.5">
      <c r="A50" t="str">
        <f t="shared" si="1"/>
        <v>2016-02-15</v>
      </c>
      <c r="B50" t="str">
        <f>"1800"</f>
        <v>1800</v>
      </c>
      <c r="C50" t="s">
        <v>115</v>
      </c>
      <c r="D50" t="s">
        <v>117</v>
      </c>
      <c r="E50" t="s">
        <v>11</v>
      </c>
      <c r="G50" s="1" t="s">
        <v>116</v>
      </c>
      <c r="H50">
        <v>0</v>
      </c>
      <c r="I50" t="s">
        <v>14</v>
      </c>
      <c r="J50" t="s">
        <v>36</v>
      </c>
    </row>
    <row r="51" spans="1:10" ht="42.75">
      <c r="A51" t="str">
        <f t="shared" si="1"/>
        <v>2016-02-15</v>
      </c>
      <c r="B51" t="str">
        <f>"1830"</f>
        <v>1830</v>
      </c>
      <c r="C51" t="s">
        <v>118</v>
      </c>
      <c r="G51" s="1" t="s">
        <v>119</v>
      </c>
      <c r="H51">
        <v>0</v>
      </c>
      <c r="I51" t="s">
        <v>20</v>
      </c>
      <c r="J51" t="s">
        <v>30</v>
      </c>
    </row>
    <row r="52" spans="1:10" ht="42.75">
      <c r="A52" t="str">
        <f t="shared" si="1"/>
        <v>2016-02-15</v>
      </c>
      <c r="B52" t="str">
        <f>"1900"</f>
        <v>1900</v>
      </c>
      <c r="C52" t="s">
        <v>120</v>
      </c>
      <c r="D52" t="s">
        <v>122</v>
      </c>
      <c r="E52" t="s">
        <v>11</v>
      </c>
      <c r="G52" s="1" t="s">
        <v>121</v>
      </c>
      <c r="H52">
        <v>2013</v>
      </c>
      <c r="I52" t="s">
        <v>15</v>
      </c>
      <c r="J52" t="s">
        <v>23</v>
      </c>
    </row>
    <row r="53" spans="1:10" ht="42.75">
      <c r="A53" t="str">
        <f t="shared" si="1"/>
        <v>2016-02-15</v>
      </c>
      <c r="B53" t="str">
        <f>"1920"</f>
        <v>1920</v>
      </c>
      <c r="C53" t="s">
        <v>123</v>
      </c>
      <c r="E53" t="s">
        <v>57</v>
      </c>
      <c r="G53" s="1" t="s">
        <v>124</v>
      </c>
      <c r="H53">
        <v>2016</v>
      </c>
      <c r="I53" t="s">
        <v>15</v>
      </c>
      <c r="J53" t="s">
        <v>125</v>
      </c>
    </row>
    <row r="54" spans="1:10" ht="28.5">
      <c r="A54" t="str">
        <f t="shared" si="1"/>
        <v>2016-02-15</v>
      </c>
      <c r="B54" t="str">
        <f>"1930"</f>
        <v>1930</v>
      </c>
      <c r="C54" t="s">
        <v>126</v>
      </c>
      <c r="E54" t="s">
        <v>11</v>
      </c>
      <c r="G54" s="1" t="s">
        <v>127</v>
      </c>
      <c r="H54">
        <v>2012</v>
      </c>
      <c r="I54" t="s">
        <v>15</v>
      </c>
      <c r="J54" t="s">
        <v>128</v>
      </c>
    </row>
    <row r="55" spans="1:10" ht="28.5">
      <c r="A55" t="str">
        <f t="shared" si="1"/>
        <v>2016-02-15</v>
      </c>
      <c r="B55" t="str">
        <f>"2030"</f>
        <v>2030</v>
      </c>
      <c r="C55" t="s">
        <v>129</v>
      </c>
      <c r="D55" t="s">
        <v>133</v>
      </c>
      <c r="E55" t="s">
        <v>130</v>
      </c>
      <c r="F55" t="s">
        <v>131</v>
      </c>
      <c r="G55" s="1" t="s">
        <v>132</v>
      </c>
      <c r="H55">
        <v>0</v>
      </c>
      <c r="I55" t="s">
        <v>15</v>
      </c>
      <c r="J55" t="s">
        <v>40</v>
      </c>
    </row>
    <row r="56" spans="1:10" ht="42.75">
      <c r="A56" t="str">
        <f t="shared" si="1"/>
        <v>2016-02-15</v>
      </c>
      <c r="B56" t="str">
        <f>"2100"</f>
        <v>2100</v>
      </c>
      <c r="C56" t="s">
        <v>134</v>
      </c>
      <c r="E56" t="s">
        <v>130</v>
      </c>
      <c r="F56" t="s">
        <v>135</v>
      </c>
      <c r="G56" s="1" t="s">
        <v>136</v>
      </c>
      <c r="H56">
        <v>2007</v>
      </c>
      <c r="I56" t="s">
        <v>15</v>
      </c>
      <c r="J56" t="s">
        <v>99</v>
      </c>
    </row>
    <row r="57" spans="1:10" ht="28.5">
      <c r="A57" t="str">
        <f t="shared" si="1"/>
        <v>2016-02-15</v>
      </c>
      <c r="B57" t="str">
        <f>"2130"</f>
        <v>2130</v>
      </c>
      <c r="C57" t="s">
        <v>137</v>
      </c>
      <c r="D57" t="s">
        <v>141</v>
      </c>
      <c r="E57" t="s">
        <v>138</v>
      </c>
      <c r="F57" t="s">
        <v>139</v>
      </c>
      <c r="G57" s="1" t="s">
        <v>140</v>
      </c>
      <c r="H57">
        <v>0</v>
      </c>
      <c r="I57" t="s">
        <v>14</v>
      </c>
      <c r="J57" t="s">
        <v>142</v>
      </c>
    </row>
    <row r="58" spans="1:10" ht="42.75">
      <c r="A58" t="str">
        <f t="shared" si="1"/>
        <v>2016-02-15</v>
      </c>
      <c r="B58" t="str">
        <f>"2230"</f>
        <v>2230</v>
      </c>
      <c r="C58" t="s">
        <v>143</v>
      </c>
      <c r="D58" t="s">
        <v>147</v>
      </c>
      <c r="E58" t="s">
        <v>144</v>
      </c>
      <c r="F58" t="s">
        <v>145</v>
      </c>
      <c r="G58" s="1" t="s">
        <v>146</v>
      </c>
      <c r="H58">
        <v>2007</v>
      </c>
      <c r="I58" t="s">
        <v>148</v>
      </c>
      <c r="J58" t="s">
        <v>149</v>
      </c>
    </row>
    <row r="59" spans="1:10" ht="28.5">
      <c r="A59" t="str">
        <f t="shared" si="1"/>
        <v>2016-02-15</v>
      </c>
      <c r="B59" t="str">
        <f>"2300"</f>
        <v>2300</v>
      </c>
      <c r="C59" t="s">
        <v>150</v>
      </c>
      <c r="E59" t="s">
        <v>11</v>
      </c>
      <c r="G59" s="1" t="s">
        <v>151</v>
      </c>
      <c r="H59">
        <v>0</v>
      </c>
      <c r="I59" t="s">
        <v>15</v>
      </c>
      <c r="J59" t="s">
        <v>99</v>
      </c>
    </row>
    <row r="60" spans="1:10" ht="42.75">
      <c r="A60" t="str">
        <f t="shared" si="1"/>
        <v>2016-02-15</v>
      </c>
      <c r="B60" t="str">
        <f>"2330"</f>
        <v>2330</v>
      </c>
      <c r="C60" t="s">
        <v>120</v>
      </c>
      <c r="D60" t="s">
        <v>153</v>
      </c>
      <c r="E60" t="s">
        <v>11</v>
      </c>
      <c r="G60" s="1" t="s">
        <v>152</v>
      </c>
      <c r="H60">
        <v>2013</v>
      </c>
      <c r="I60" t="s">
        <v>15</v>
      </c>
      <c r="J60" t="s">
        <v>23</v>
      </c>
    </row>
    <row r="61" spans="1:10" ht="42.75">
      <c r="A61" t="str">
        <f t="shared" si="1"/>
        <v>2016-02-15</v>
      </c>
      <c r="B61" t="str">
        <f>"2345"</f>
        <v>2345</v>
      </c>
      <c r="C61" t="s">
        <v>120</v>
      </c>
      <c r="D61" t="s">
        <v>155</v>
      </c>
      <c r="E61" t="s">
        <v>11</v>
      </c>
      <c r="G61" s="1" t="s">
        <v>154</v>
      </c>
      <c r="H61">
        <v>2013</v>
      </c>
      <c r="I61" t="s">
        <v>15</v>
      </c>
      <c r="J61" t="s">
        <v>23</v>
      </c>
    </row>
    <row r="62" spans="1:10" ht="28.5">
      <c r="A62" t="str">
        <f aca="true" t="shared" si="2" ref="A62:A98">"2016-02-16"</f>
        <v>2016-02-16</v>
      </c>
      <c r="B62" t="str">
        <f>"0000"</f>
        <v>0000</v>
      </c>
      <c r="C62" t="s">
        <v>92</v>
      </c>
      <c r="D62" t="s">
        <v>156</v>
      </c>
      <c r="E62" t="s">
        <v>76</v>
      </c>
      <c r="G62" s="1" t="s">
        <v>93</v>
      </c>
      <c r="H62">
        <v>2012</v>
      </c>
      <c r="I62" t="s">
        <v>15</v>
      </c>
      <c r="J62" t="s">
        <v>95</v>
      </c>
    </row>
    <row r="63" spans="1:10" ht="28.5">
      <c r="A63" t="str">
        <f t="shared" si="2"/>
        <v>2016-02-16</v>
      </c>
      <c r="B63" t="str">
        <f>"0500"</f>
        <v>0500</v>
      </c>
      <c r="C63" t="s">
        <v>157</v>
      </c>
      <c r="D63" t="s">
        <v>159</v>
      </c>
      <c r="E63" t="s">
        <v>76</v>
      </c>
      <c r="G63" s="1" t="s">
        <v>158</v>
      </c>
      <c r="H63">
        <v>2015</v>
      </c>
      <c r="I63" t="s">
        <v>15</v>
      </c>
      <c r="J63" t="s">
        <v>160</v>
      </c>
    </row>
    <row r="64" spans="1:10" ht="28.5">
      <c r="A64" t="str">
        <f t="shared" si="2"/>
        <v>2016-02-16</v>
      </c>
      <c r="B64" t="str">
        <f>"0600"</f>
        <v>0600</v>
      </c>
      <c r="C64" t="s">
        <v>24</v>
      </c>
      <c r="D64" t="s">
        <v>162</v>
      </c>
      <c r="E64" t="s">
        <v>11</v>
      </c>
      <c r="G64" s="1" t="s">
        <v>161</v>
      </c>
      <c r="H64">
        <v>2009</v>
      </c>
      <c r="I64" t="s">
        <v>15</v>
      </c>
      <c r="J64" t="s">
        <v>27</v>
      </c>
    </row>
    <row r="65" spans="1:10" ht="28.5">
      <c r="A65" t="str">
        <f t="shared" si="2"/>
        <v>2016-02-16</v>
      </c>
      <c r="B65" t="str">
        <f>"0630"</f>
        <v>0630</v>
      </c>
      <c r="C65" t="s">
        <v>31</v>
      </c>
      <c r="E65" t="s">
        <v>11</v>
      </c>
      <c r="G65" s="1" t="s">
        <v>32</v>
      </c>
      <c r="H65">
        <v>2010</v>
      </c>
      <c r="I65" t="s">
        <v>20</v>
      </c>
      <c r="J65" t="s">
        <v>30</v>
      </c>
    </row>
    <row r="66" spans="1:10" ht="42.75">
      <c r="A66" t="str">
        <f t="shared" si="2"/>
        <v>2016-02-16</v>
      </c>
      <c r="B66" t="str">
        <f>"0700"</f>
        <v>0700</v>
      </c>
      <c r="C66" t="s">
        <v>28</v>
      </c>
      <c r="E66" t="s">
        <v>11</v>
      </c>
      <c r="G66" s="1" t="s">
        <v>29</v>
      </c>
      <c r="H66">
        <v>2014</v>
      </c>
      <c r="I66" t="s">
        <v>15</v>
      </c>
      <c r="J66" t="s">
        <v>36</v>
      </c>
    </row>
    <row r="67" spans="1:10" ht="42.75">
      <c r="A67" t="str">
        <f t="shared" si="2"/>
        <v>2016-02-16</v>
      </c>
      <c r="B67" t="str">
        <f>"0730"</f>
        <v>0730</v>
      </c>
      <c r="C67" t="s">
        <v>37</v>
      </c>
      <c r="D67" t="s">
        <v>164</v>
      </c>
      <c r="E67" t="s">
        <v>11</v>
      </c>
      <c r="G67" s="1" t="s">
        <v>163</v>
      </c>
      <c r="H67">
        <v>2012</v>
      </c>
      <c r="I67" t="s">
        <v>15</v>
      </c>
      <c r="J67" t="s">
        <v>40</v>
      </c>
    </row>
    <row r="68" spans="1:10" ht="42.75">
      <c r="A68" t="str">
        <f t="shared" si="2"/>
        <v>2016-02-16</v>
      </c>
      <c r="B68" t="str">
        <f>"0800"</f>
        <v>0800</v>
      </c>
      <c r="C68" t="s">
        <v>34</v>
      </c>
      <c r="E68" t="s">
        <v>11</v>
      </c>
      <c r="G68" s="1" t="s">
        <v>165</v>
      </c>
      <c r="H68">
        <v>0</v>
      </c>
      <c r="I68" t="s">
        <v>15</v>
      </c>
      <c r="J68" t="s">
        <v>27</v>
      </c>
    </row>
    <row r="69" spans="1:10" ht="42.75">
      <c r="A69" t="str">
        <f t="shared" si="2"/>
        <v>2016-02-16</v>
      </c>
      <c r="B69" t="str">
        <f>"0830"</f>
        <v>0830</v>
      </c>
      <c r="C69" t="s">
        <v>41</v>
      </c>
      <c r="E69" t="s">
        <v>11</v>
      </c>
      <c r="G69" s="1" t="s">
        <v>42</v>
      </c>
      <c r="H69">
        <v>2011</v>
      </c>
      <c r="I69" t="s">
        <v>15</v>
      </c>
      <c r="J69" t="s">
        <v>30</v>
      </c>
    </row>
    <row r="70" spans="1:10" ht="28.5">
      <c r="A70" t="str">
        <f t="shared" si="2"/>
        <v>2016-02-16</v>
      </c>
      <c r="B70" t="str">
        <f>"0900"</f>
        <v>0900</v>
      </c>
      <c r="C70" t="s">
        <v>34</v>
      </c>
      <c r="D70" t="s">
        <v>167</v>
      </c>
      <c r="E70" t="s">
        <v>11</v>
      </c>
      <c r="G70" s="1" t="s">
        <v>166</v>
      </c>
      <c r="H70">
        <v>0</v>
      </c>
      <c r="I70" t="s">
        <v>15</v>
      </c>
      <c r="J70" t="s">
        <v>30</v>
      </c>
    </row>
    <row r="71" spans="1:10" ht="42.75">
      <c r="A71" t="str">
        <f t="shared" si="2"/>
        <v>2016-02-16</v>
      </c>
      <c r="B71" t="str">
        <f>"0930"</f>
        <v>0930</v>
      </c>
      <c r="C71" t="s">
        <v>28</v>
      </c>
      <c r="E71" t="s">
        <v>11</v>
      </c>
      <c r="G71" s="1" t="s">
        <v>29</v>
      </c>
      <c r="H71">
        <v>0</v>
      </c>
      <c r="I71" t="s">
        <v>15</v>
      </c>
      <c r="J71" t="s">
        <v>40</v>
      </c>
    </row>
    <row r="72" spans="1:10" ht="28.5">
      <c r="A72" t="str">
        <f t="shared" si="2"/>
        <v>2016-02-16</v>
      </c>
      <c r="B72" t="str">
        <f>"1000"</f>
        <v>1000</v>
      </c>
      <c r="C72" t="s">
        <v>115</v>
      </c>
      <c r="D72" t="s">
        <v>168</v>
      </c>
      <c r="E72" t="s">
        <v>76</v>
      </c>
      <c r="G72" s="1" t="s">
        <v>116</v>
      </c>
      <c r="H72">
        <v>0</v>
      </c>
      <c r="I72" t="s">
        <v>14</v>
      </c>
      <c r="J72" t="s">
        <v>36</v>
      </c>
    </row>
    <row r="73" spans="1:10" ht="42.75">
      <c r="A73" t="str">
        <f t="shared" si="2"/>
        <v>2016-02-16</v>
      </c>
      <c r="B73" t="str">
        <f>"1030"</f>
        <v>1030</v>
      </c>
      <c r="C73" t="s">
        <v>120</v>
      </c>
      <c r="D73" t="s">
        <v>170</v>
      </c>
      <c r="E73" t="s">
        <v>11</v>
      </c>
      <c r="G73" s="1" t="s">
        <v>169</v>
      </c>
      <c r="H73">
        <v>2013</v>
      </c>
      <c r="I73" t="s">
        <v>15</v>
      </c>
      <c r="J73" t="s">
        <v>23</v>
      </c>
    </row>
    <row r="74" spans="1:10" ht="42.75">
      <c r="A74" t="str">
        <f t="shared" si="2"/>
        <v>2016-02-16</v>
      </c>
      <c r="B74" t="str">
        <f>"1045"</f>
        <v>1045</v>
      </c>
      <c r="C74" t="s">
        <v>120</v>
      </c>
      <c r="D74" t="s">
        <v>122</v>
      </c>
      <c r="E74" t="s">
        <v>11</v>
      </c>
      <c r="G74" s="1" t="s">
        <v>121</v>
      </c>
      <c r="H74">
        <v>2013</v>
      </c>
      <c r="I74" t="s">
        <v>15</v>
      </c>
      <c r="J74" t="s">
        <v>23</v>
      </c>
    </row>
    <row r="75" spans="1:10" ht="28.5">
      <c r="A75" t="str">
        <f t="shared" si="2"/>
        <v>2016-02-16</v>
      </c>
      <c r="B75" t="str">
        <f>"1100"</f>
        <v>1100</v>
      </c>
      <c r="C75" t="s">
        <v>126</v>
      </c>
      <c r="E75" t="s">
        <v>11</v>
      </c>
      <c r="G75" s="1" t="s">
        <v>127</v>
      </c>
      <c r="H75">
        <v>2012</v>
      </c>
      <c r="I75" t="s">
        <v>15</v>
      </c>
      <c r="J75" t="s">
        <v>128</v>
      </c>
    </row>
    <row r="76" spans="1:10" ht="42.75">
      <c r="A76" t="str">
        <f t="shared" si="2"/>
        <v>2016-02-16</v>
      </c>
      <c r="B76" t="str">
        <f>"1200"</f>
        <v>1200</v>
      </c>
      <c r="C76" t="s">
        <v>118</v>
      </c>
      <c r="G76" s="1" t="s">
        <v>119</v>
      </c>
      <c r="H76">
        <v>0</v>
      </c>
      <c r="I76" t="s">
        <v>20</v>
      </c>
      <c r="J76" t="s">
        <v>30</v>
      </c>
    </row>
    <row r="77" spans="1:10" ht="28.5">
      <c r="A77" t="str">
        <f t="shared" si="2"/>
        <v>2016-02-16</v>
      </c>
      <c r="B77" t="str">
        <f>"1230"</f>
        <v>1230</v>
      </c>
      <c r="C77" t="s">
        <v>129</v>
      </c>
      <c r="D77" t="s">
        <v>133</v>
      </c>
      <c r="E77" t="s">
        <v>130</v>
      </c>
      <c r="F77" t="s">
        <v>131</v>
      </c>
      <c r="G77" s="1" t="s">
        <v>132</v>
      </c>
      <c r="H77">
        <v>0</v>
      </c>
      <c r="I77" t="s">
        <v>15</v>
      </c>
      <c r="J77" t="s">
        <v>40</v>
      </c>
    </row>
    <row r="78" spans="1:10" ht="42.75">
      <c r="A78" t="str">
        <f t="shared" si="2"/>
        <v>2016-02-16</v>
      </c>
      <c r="B78" t="str">
        <f>"1300"</f>
        <v>1300</v>
      </c>
      <c r="C78" t="s">
        <v>134</v>
      </c>
      <c r="E78" t="s">
        <v>130</v>
      </c>
      <c r="F78" t="s">
        <v>135</v>
      </c>
      <c r="G78" s="1" t="s">
        <v>136</v>
      </c>
      <c r="H78">
        <v>2007</v>
      </c>
      <c r="I78" t="s">
        <v>15</v>
      </c>
      <c r="J78" t="s">
        <v>99</v>
      </c>
    </row>
    <row r="79" spans="1:10" ht="42.75">
      <c r="A79" t="str">
        <f t="shared" si="2"/>
        <v>2016-02-16</v>
      </c>
      <c r="B79" t="str">
        <f>"1330"</f>
        <v>1330</v>
      </c>
      <c r="C79" t="s">
        <v>65</v>
      </c>
      <c r="E79" t="s">
        <v>11</v>
      </c>
      <c r="G79" s="1" t="s">
        <v>66</v>
      </c>
      <c r="H79">
        <v>0</v>
      </c>
      <c r="I79" t="s">
        <v>15</v>
      </c>
      <c r="J79" t="s">
        <v>67</v>
      </c>
    </row>
    <row r="80" spans="1:10" ht="28.5">
      <c r="A80" t="str">
        <f t="shared" si="2"/>
        <v>2016-02-16</v>
      </c>
      <c r="B80" t="str">
        <f>"1415"</f>
        <v>1415</v>
      </c>
      <c r="C80" t="s">
        <v>171</v>
      </c>
      <c r="E80" t="s">
        <v>11</v>
      </c>
      <c r="G80" s="1" t="s">
        <v>172</v>
      </c>
      <c r="H80">
        <v>2012</v>
      </c>
      <c r="I80" t="s">
        <v>15</v>
      </c>
      <c r="J80" t="s">
        <v>173</v>
      </c>
    </row>
    <row r="81" spans="1:10" ht="42.75">
      <c r="A81" t="str">
        <f t="shared" si="2"/>
        <v>2016-02-16</v>
      </c>
      <c r="B81" t="str">
        <f>"1430"</f>
        <v>1430</v>
      </c>
      <c r="C81" t="s">
        <v>34</v>
      </c>
      <c r="E81" t="s">
        <v>11</v>
      </c>
      <c r="G81" s="1" t="s">
        <v>98</v>
      </c>
      <c r="H81">
        <v>0</v>
      </c>
      <c r="I81" t="s">
        <v>15</v>
      </c>
      <c r="J81" t="s">
        <v>99</v>
      </c>
    </row>
    <row r="82" spans="1:10" ht="28.5">
      <c r="A82" t="str">
        <f t="shared" si="2"/>
        <v>2016-02-16</v>
      </c>
      <c r="B82" t="str">
        <f>"1500"</f>
        <v>1500</v>
      </c>
      <c r="C82" t="s">
        <v>31</v>
      </c>
      <c r="E82" t="s">
        <v>11</v>
      </c>
      <c r="G82" s="1" t="s">
        <v>32</v>
      </c>
      <c r="H82">
        <v>2010</v>
      </c>
      <c r="I82" t="s">
        <v>20</v>
      </c>
      <c r="J82" t="s">
        <v>114</v>
      </c>
    </row>
    <row r="83" spans="1:10" ht="42.75">
      <c r="A83" t="str">
        <f t="shared" si="2"/>
        <v>2016-02-16</v>
      </c>
      <c r="B83" t="str">
        <f>"1530"</f>
        <v>1530</v>
      </c>
      <c r="C83" t="s">
        <v>28</v>
      </c>
      <c r="E83" t="s">
        <v>11</v>
      </c>
      <c r="G83" s="1" t="s">
        <v>29</v>
      </c>
      <c r="H83">
        <v>2014</v>
      </c>
      <c r="I83" t="s">
        <v>15</v>
      </c>
      <c r="J83" t="s">
        <v>36</v>
      </c>
    </row>
    <row r="84" spans="1:10" ht="28.5">
      <c r="A84" t="str">
        <f t="shared" si="2"/>
        <v>2016-02-16</v>
      </c>
      <c r="B84" t="str">
        <f>"1600"</f>
        <v>1600</v>
      </c>
      <c r="C84" t="s">
        <v>17</v>
      </c>
      <c r="D84" t="s">
        <v>174</v>
      </c>
      <c r="E84" t="s">
        <v>11</v>
      </c>
      <c r="G84" s="1" t="s">
        <v>18</v>
      </c>
      <c r="H84">
        <v>2002</v>
      </c>
      <c r="I84" t="s">
        <v>20</v>
      </c>
      <c r="J84" t="s">
        <v>21</v>
      </c>
    </row>
    <row r="85" spans="1:10" ht="28.5">
      <c r="A85" t="str">
        <f t="shared" si="2"/>
        <v>2016-02-16</v>
      </c>
      <c r="B85" t="str">
        <f>"1615"</f>
        <v>1615</v>
      </c>
      <c r="C85" t="s">
        <v>17</v>
      </c>
      <c r="D85" t="s">
        <v>175</v>
      </c>
      <c r="E85" t="s">
        <v>11</v>
      </c>
      <c r="G85" s="1" t="s">
        <v>18</v>
      </c>
      <c r="H85">
        <v>2002</v>
      </c>
      <c r="I85" t="s">
        <v>20</v>
      </c>
      <c r="J85" t="s">
        <v>23</v>
      </c>
    </row>
    <row r="86" spans="1:10" ht="28.5">
      <c r="A86" t="str">
        <f t="shared" si="2"/>
        <v>2016-02-16</v>
      </c>
      <c r="B86" t="str">
        <f>"1630"</f>
        <v>1630</v>
      </c>
      <c r="C86" t="s">
        <v>37</v>
      </c>
      <c r="D86" t="s">
        <v>177</v>
      </c>
      <c r="E86" t="s">
        <v>11</v>
      </c>
      <c r="G86" s="1" t="s">
        <v>176</v>
      </c>
      <c r="H86">
        <v>2012</v>
      </c>
      <c r="I86" t="s">
        <v>15</v>
      </c>
      <c r="J86" t="s">
        <v>30</v>
      </c>
    </row>
    <row r="87" spans="1:10" ht="42.75">
      <c r="A87" t="str">
        <f t="shared" si="2"/>
        <v>2016-02-16</v>
      </c>
      <c r="B87" t="str">
        <f>"1700"</f>
        <v>1700</v>
      </c>
      <c r="C87" t="s">
        <v>41</v>
      </c>
      <c r="E87" t="s">
        <v>11</v>
      </c>
      <c r="G87" s="1" t="s">
        <v>42</v>
      </c>
      <c r="H87">
        <v>2011</v>
      </c>
      <c r="I87" t="s">
        <v>15</v>
      </c>
      <c r="J87" t="s">
        <v>30</v>
      </c>
    </row>
    <row r="88" spans="1:10" ht="42.75">
      <c r="A88" t="str">
        <f t="shared" si="2"/>
        <v>2016-02-16</v>
      </c>
      <c r="B88" t="str">
        <f>"1730"</f>
        <v>1730</v>
      </c>
      <c r="C88" t="s">
        <v>111</v>
      </c>
      <c r="D88" t="s">
        <v>179</v>
      </c>
      <c r="G88" s="1" t="s">
        <v>178</v>
      </c>
      <c r="H88">
        <v>0</v>
      </c>
      <c r="I88" t="s">
        <v>20</v>
      </c>
      <c r="J88" t="s">
        <v>88</v>
      </c>
    </row>
    <row r="89" spans="1:10" ht="28.5">
      <c r="A89" t="str">
        <f t="shared" si="2"/>
        <v>2016-02-16</v>
      </c>
      <c r="B89" t="str">
        <f>"1800"</f>
        <v>1800</v>
      </c>
      <c r="C89" t="s">
        <v>115</v>
      </c>
      <c r="D89" t="s">
        <v>180</v>
      </c>
      <c r="E89" t="s">
        <v>76</v>
      </c>
      <c r="G89" s="1" t="s">
        <v>116</v>
      </c>
      <c r="H89">
        <v>0</v>
      </c>
      <c r="I89" t="s">
        <v>14</v>
      </c>
      <c r="J89" t="s">
        <v>36</v>
      </c>
    </row>
    <row r="90" spans="1:10" ht="42.75">
      <c r="A90" t="str">
        <f t="shared" si="2"/>
        <v>2016-02-16</v>
      </c>
      <c r="B90" t="str">
        <f>"1830"</f>
        <v>1830</v>
      </c>
      <c r="C90" t="s">
        <v>118</v>
      </c>
      <c r="G90" s="1" t="s">
        <v>119</v>
      </c>
      <c r="H90">
        <v>0</v>
      </c>
      <c r="I90" t="s">
        <v>20</v>
      </c>
      <c r="J90" t="s">
        <v>30</v>
      </c>
    </row>
    <row r="91" spans="1:10" ht="42.75">
      <c r="A91" t="str">
        <f t="shared" si="2"/>
        <v>2016-02-16</v>
      </c>
      <c r="B91" t="str">
        <f>"1900"</f>
        <v>1900</v>
      </c>
      <c r="C91" t="s">
        <v>181</v>
      </c>
      <c r="D91" t="s">
        <v>183</v>
      </c>
      <c r="E91" t="s">
        <v>11</v>
      </c>
      <c r="G91" s="1" t="s">
        <v>182</v>
      </c>
      <c r="H91">
        <v>2013</v>
      </c>
      <c r="I91" t="s">
        <v>15</v>
      </c>
      <c r="J91" t="s">
        <v>23</v>
      </c>
    </row>
    <row r="92" spans="1:10" ht="42.75">
      <c r="A92" t="str">
        <f t="shared" si="2"/>
        <v>2016-02-16</v>
      </c>
      <c r="B92" t="str">
        <f>"1920"</f>
        <v>1920</v>
      </c>
      <c r="C92" t="s">
        <v>123</v>
      </c>
      <c r="E92" t="s">
        <v>57</v>
      </c>
      <c r="G92" s="1" t="s">
        <v>124</v>
      </c>
      <c r="H92">
        <v>2016</v>
      </c>
      <c r="I92" t="s">
        <v>15</v>
      </c>
      <c r="J92" t="s">
        <v>125</v>
      </c>
    </row>
    <row r="93" spans="1:10" ht="28.5">
      <c r="A93" t="str">
        <f t="shared" si="2"/>
        <v>2016-02-16</v>
      </c>
      <c r="B93" t="str">
        <f>"1930"</f>
        <v>1930</v>
      </c>
      <c r="C93" t="s">
        <v>184</v>
      </c>
      <c r="E93" t="s">
        <v>11</v>
      </c>
      <c r="F93" t="s">
        <v>103</v>
      </c>
      <c r="G93" s="1" t="s">
        <v>185</v>
      </c>
      <c r="H93">
        <v>2006</v>
      </c>
      <c r="I93" t="s">
        <v>15</v>
      </c>
      <c r="J93" t="s">
        <v>27</v>
      </c>
    </row>
    <row r="94" spans="1:10" ht="28.5">
      <c r="A94" t="str">
        <f t="shared" si="2"/>
        <v>2016-02-16</v>
      </c>
      <c r="B94" t="str">
        <f>"2000"</f>
        <v>2000</v>
      </c>
      <c r="C94" t="s">
        <v>186</v>
      </c>
      <c r="D94" t="s">
        <v>187</v>
      </c>
      <c r="E94" t="s">
        <v>76</v>
      </c>
      <c r="G94" s="1" t="s">
        <v>158</v>
      </c>
      <c r="H94">
        <v>2015</v>
      </c>
      <c r="I94" t="s">
        <v>15</v>
      </c>
      <c r="J94" t="s">
        <v>188</v>
      </c>
    </row>
    <row r="95" spans="1:10" ht="28.5">
      <c r="A95" t="str">
        <f t="shared" si="2"/>
        <v>2016-02-16</v>
      </c>
      <c r="B95" t="str">
        <f>"2100"</f>
        <v>2100</v>
      </c>
      <c r="C95" t="s">
        <v>189</v>
      </c>
      <c r="E95" t="s">
        <v>11</v>
      </c>
      <c r="G95" s="1" t="s">
        <v>190</v>
      </c>
      <c r="H95">
        <v>2014</v>
      </c>
      <c r="I95" t="s">
        <v>15</v>
      </c>
      <c r="J95" t="s">
        <v>188</v>
      </c>
    </row>
    <row r="96" spans="1:10" ht="28.5">
      <c r="A96" t="str">
        <f t="shared" si="2"/>
        <v>2016-02-16</v>
      </c>
      <c r="B96" t="str">
        <f>"2200"</f>
        <v>2200</v>
      </c>
      <c r="C96" t="s">
        <v>191</v>
      </c>
      <c r="E96" t="s">
        <v>76</v>
      </c>
      <c r="G96" s="1" t="s">
        <v>192</v>
      </c>
      <c r="H96">
        <v>2014</v>
      </c>
      <c r="I96" t="s">
        <v>15</v>
      </c>
      <c r="J96" t="s">
        <v>193</v>
      </c>
    </row>
    <row r="97" spans="1:10" ht="42.75">
      <c r="A97" t="str">
        <f t="shared" si="2"/>
        <v>2016-02-16</v>
      </c>
      <c r="B97" t="str">
        <f>"2300"</f>
        <v>2300</v>
      </c>
      <c r="C97" t="s">
        <v>82</v>
      </c>
      <c r="E97" t="s">
        <v>76</v>
      </c>
      <c r="F97" t="s">
        <v>83</v>
      </c>
      <c r="G97" s="1" t="s">
        <v>84</v>
      </c>
      <c r="H97">
        <v>0</v>
      </c>
      <c r="I97" t="s">
        <v>15</v>
      </c>
      <c r="J97" t="s">
        <v>85</v>
      </c>
    </row>
    <row r="98" spans="1:10" ht="28.5">
      <c r="A98" t="str">
        <f t="shared" si="2"/>
        <v>2016-02-16</v>
      </c>
      <c r="B98" t="str">
        <f>"2350"</f>
        <v>2350</v>
      </c>
      <c r="C98" t="s">
        <v>194</v>
      </c>
      <c r="D98" t="s">
        <v>196</v>
      </c>
      <c r="E98" t="s">
        <v>11</v>
      </c>
      <c r="G98" s="1" t="s">
        <v>195</v>
      </c>
      <c r="H98">
        <v>2011</v>
      </c>
      <c r="I98" t="s">
        <v>15</v>
      </c>
      <c r="J98" t="s">
        <v>197</v>
      </c>
    </row>
    <row r="99" spans="1:10" ht="42.75">
      <c r="A99" t="str">
        <f aca="true" t="shared" si="3" ref="A99:A134">"2016-02-17"</f>
        <v>2016-02-17</v>
      </c>
      <c r="B99" t="str">
        <f>"0100"</f>
        <v>0100</v>
      </c>
      <c r="C99" t="s">
        <v>198</v>
      </c>
      <c r="D99" t="s">
        <v>200</v>
      </c>
      <c r="E99" t="s">
        <v>76</v>
      </c>
      <c r="G99" s="1" t="s">
        <v>199</v>
      </c>
      <c r="H99">
        <v>0</v>
      </c>
      <c r="I99" t="s">
        <v>15</v>
      </c>
      <c r="J99" t="s">
        <v>188</v>
      </c>
    </row>
    <row r="100" spans="1:10" ht="42.75">
      <c r="A100" t="str">
        <f t="shared" si="3"/>
        <v>2016-02-17</v>
      </c>
      <c r="B100" t="str">
        <f>"0200"</f>
        <v>0200</v>
      </c>
      <c r="C100" t="s">
        <v>201</v>
      </c>
      <c r="E100" t="s">
        <v>76</v>
      </c>
      <c r="F100" t="s">
        <v>135</v>
      </c>
      <c r="G100" s="1" t="s">
        <v>202</v>
      </c>
      <c r="H100">
        <v>0</v>
      </c>
      <c r="I100" t="s">
        <v>14</v>
      </c>
      <c r="J100" t="s">
        <v>160</v>
      </c>
    </row>
    <row r="101" spans="1:10" ht="28.5">
      <c r="A101" t="str">
        <f t="shared" si="3"/>
        <v>2016-02-17</v>
      </c>
      <c r="B101" t="str">
        <f>"0300"</f>
        <v>0300</v>
      </c>
      <c r="C101" t="s">
        <v>157</v>
      </c>
      <c r="D101" t="s">
        <v>159</v>
      </c>
      <c r="E101" t="s">
        <v>76</v>
      </c>
      <c r="G101" s="1" t="s">
        <v>158</v>
      </c>
      <c r="H101">
        <v>2015</v>
      </c>
      <c r="I101" t="s">
        <v>15</v>
      </c>
      <c r="J101" t="s">
        <v>160</v>
      </c>
    </row>
    <row r="102" spans="1:10" ht="42.75">
      <c r="A102" t="str">
        <f t="shared" si="3"/>
        <v>2016-02-17</v>
      </c>
      <c r="B102" t="str">
        <f>"0400"</f>
        <v>0400</v>
      </c>
      <c r="C102" t="s">
        <v>201</v>
      </c>
      <c r="E102" t="s">
        <v>76</v>
      </c>
      <c r="G102" s="1" t="s">
        <v>203</v>
      </c>
      <c r="H102">
        <v>0</v>
      </c>
      <c r="I102" t="s">
        <v>15</v>
      </c>
      <c r="J102" t="s">
        <v>188</v>
      </c>
    </row>
    <row r="103" spans="1:10" ht="28.5">
      <c r="A103" t="str">
        <f t="shared" si="3"/>
        <v>2016-02-17</v>
      </c>
      <c r="B103" t="str">
        <f>"0500"</f>
        <v>0500</v>
      </c>
      <c r="C103" t="s">
        <v>92</v>
      </c>
      <c r="D103" t="s">
        <v>156</v>
      </c>
      <c r="E103" t="s">
        <v>76</v>
      </c>
      <c r="G103" s="1" t="s">
        <v>93</v>
      </c>
      <c r="H103">
        <v>2012</v>
      </c>
      <c r="I103" t="s">
        <v>15</v>
      </c>
      <c r="J103" t="s">
        <v>91</v>
      </c>
    </row>
    <row r="104" spans="1:10" ht="42.75">
      <c r="A104" t="str">
        <f t="shared" si="3"/>
        <v>2016-02-17</v>
      </c>
      <c r="B104" t="str">
        <f>"0600"</f>
        <v>0600</v>
      </c>
      <c r="C104" t="s">
        <v>24</v>
      </c>
      <c r="D104" t="s">
        <v>205</v>
      </c>
      <c r="E104" t="s">
        <v>11</v>
      </c>
      <c r="G104" s="1" t="s">
        <v>204</v>
      </c>
      <c r="H104">
        <v>2009</v>
      </c>
      <c r="I104" t="s">
        <v>15</v>
      </c>
      <c r="J104" t="s">
        <v>27</v>
      </c>
    </row>
    <row r="105" spans="1:10" ht="28.5">
      <c r="A105" t="str">
        <f t="shared" si="3"/>
        <v>2016-02-17</v>
      </c>
      <c r="B105" t="str">
        <f>"0630"</f>
        <v>0630</v>
      </c>
      <c r="C105" t="s">
        <v>31</v>
      </c>
      <c r="E105" t="s">
        <v>11</v>
      </c>
      <c r="G105" s="1" t="s">
        <v>32</v>
      </c>
      <c r="H105">
        <v>2010</v>
      </c>
      <c r="I105" t="s">
        <v>20</v>
      </c>
      <c r="J105" t="s">
        <v>30</v>
      </c>
    </row>
    <row r="106" spans="1:10" ht="42.75">
      <c r="A106" t="str">
        <f t="shared" si="3"/>
        <v>2016-02-17</v>
      </c>
      <c r="B106" t="str">
        <f>"0700"</f>
        <v>0700</v>
      </c>
      <c r="C106" t="s">
        <v>28</v>
      </c>
      <c r="E106" t="s">
        <v>11</v>
      </c>
      <c r="G106" s="1" t="s">
        <v>29</v>
      </c>
      <c r="H106">
        <v>2014</v>
      </c>
      <c r="I106" t="s">
        <v>15</v>
      </c>
      <c r="J106" t="s">
        <v>36</v>
      </c>
    </row>
    <row r="107" spans="1:10" ht="28.5">
      <c r="A107" t="str">
        <f t="shared" si="3"/>
        <v>2016-02-17</v>
      </c>
      <c r="B107" t="str">
        <f>"0730"</f>
        <v>0730</v>
      </c>
      <c r="C107" t="s">
        <v>37</v>
      </c>
      <c r="D107" t="s">
        <v>110</v>
      </c>
      <c r="E107" t="s">
        <v>11</v>
      </c>
      <c r="G107" s="1" t="s">
        <v>109</v>
      </c>
      <c r="H107">
        <v>2012</v>
      </c>
      <c r="I107" t="s">
        <v>15</v>
      </c>
      <c r="J107" t="s">
        <v>40</v>
      </c>
    </row>
    <row r="108" spans="1:10" ht="42.75">
      <c r="A108" t="str">
        <f t="shared" si="3"/>
        <v>2016-02-17</v>
      </c>
      <c r="B108" t="str">
        <f>"0800"</f>
        <v>0800</v>
      </c>
      <c r="C108" t="s">
        <v>34</v>
      </c>
      <c r="E108" t="s">
        <v>11</v>
      </c>
      <c r="G108" s="1" t="s">
        <v>35</v>
      </c>
      <c r="H108">
        <v>0</v>
      </c>
      <c r="I108" t="s">
        <v>15</v>
      </c>
      <c r="J108" t="s">
        <v>36</v>
      </c>
    </row>
    <row r="109" spans="1:10" ht="42.75">
      <c r="A109" t="str">
        <f t="shared" si="3"/>
        <v>2016-02-17</v>
      </c>
      <c r="B109" t="str">
        <f>"0830"</f>
        <v>0830</v>
      </c>
      <c r="C109" t="s">
        <v>41</v>
      </c>
      <c r="E109" t="s">
        <v>11</v>
      </c>
      <c r="G109" s="1" t="s">
        <v>42</v>
      </c>
      <c r="H109">
        <v>2011</v>
      </c>
      <c r="I109" t="s">
        <v>15</v>
      </c>
      <c r="J109" t="s">
        <v>30</v>
      </c>
    </row>
    <row r="110" spans="1:10" ht="42.75">
      <c r="A110" t="str">
        <f t="shared" si="3"/>
        <v>2016-02-17</v>
      </c>
      <c r="B110" t="str">
        <f>"0900"</f>
        <v>0900</v>
      </c>
      <c r="C110" t="s">
        <v>34</v>
      </c>
      <c r="D110" t="s">
        <v>207</v>
      </c>
      <c r="E110" t="s">
        <v>11</v>
      </c>
      <c r="G110" s="1" t="s">
        <v>206</v>
      </c>
      <c r="H110">
        <v>0</v>
      </c>
      <c r="I110" t="s">
        <v>15</v>
      </c>
      <c r="J110" t="s">
        <v>30</v>
      </c>
    </row>
    <row r="111" spans="1:10" ht="42.75">
      <c r="A111" t="str">
        <f t="shared" si="3"/>
        <v>2016-02-17</v>
      </c>
      <c r="B111" t="str">
        <f>"0930"</f>
        <v>0930</v>
      </c>
      <c r="C111" t="s">
        <v>28</v>
      </c>
      <c r="E111" t="s">
        <v>11</v>
      </c>
      <c r="G111" s="1" t="s">
        <v>29</v>
      </c>
      <c r="H111">
        <v>0</v>
      </c>
      <c r="I111" t="s">
        <v>15</v>
      </c>
      <c r="J111" t="s">
        <v>40</v>
      </c>
    </row>
    <row r="112" spans="1:10" ht="28.5">
      <c r="A112" t="str">
        <f t="shared" si="3"/>
        <v>2016-02-17</v>
      </c>
      <c r="B112" t="str">
        <f>"1000"</f>
        <v>1000</v>
      </c>
      <c r="C112" t="s">
        <v>115</v>
      </c>
      <c r="D112" t="s">
        <v>117</v>
      </c>
      <c r="E112" t="s">
        <v>11</v>
      </c>
      <c r="G112" s="1" t="s">
        <v>116</v>
      </c>
      <c r="H112">
        <v>0</v>
      </c>
      <c r="I112" t="s">
        <v>14</v>
      </c>
      <c r="J112" t="s">
        <v>36</v>
      </c>
    </row>
    <row r="113" spans="1:10" ht="42.75">
      <c r="A113" t="str">
        <f t="shared" si="3"/>
        <v>2016-02-17</v>
      </c>
      <c r="B113" t="str">
        <f>"1030"</f>
        <v>1030</v>
      </c>
      <c r="C113" t="s">
        <v>181</v>
      </c>
      <c r="D113" t="s">
        <v>209</v>
      </c>
      <c r="E113" t="s">
        <v>11</v>
      </c>
      <c r="G113" s="1" t="s">
        <v>208</v>
      </c>
      <c r="H113">
        <v>2013</v>
      </c>
      <c r="I113" t="s">
        <v>15</v>
      </c>
      <c r="J113" t="s">
        <v>23</v>
      </c>
    </row>
    <row r="114" spans="1:10" ht="42.75">
      <c r="A114" t="str">
        <f t="shared" si="3"/>
        <v>2016-02-17</v>
      </c>
      <c r="B114" t="str">
        <f>"1045"</f>
        <v>1045</v>
      </c>
      <c r="C114" t="s">
        <v>181</v>
      </c>
      <c r="D114" t="s">
        <v>211</v>
      </c>
      <c r="E114" t="s">
        <v>11</v>
      </c>
      <c r="G114" s="1" t="s">
        <v>210</v>
      </c>
      <c r="H114">
        <v>2013</v>
      </c>
      <c r="I114" t="s">
        <v>15</v>
      </c>
      <c r="J114" t="s">
        <v>21</v>
      </c>
    </row>
    <row r="115" spans="1:10" ht="28.5">
      <c r="A115" t="str">
        <f t="shared" si="3"/>
        <v>2016-02-17</v>
      </c>
      <c r="B115" t="str">
        <f>"1100"</f>
        <v>1100</v>
      </c>
      <c r="C115" t="s">
        <v>189</v>
      </c>
      <c r="E115" t="s">
        <v>11</v>
      </c>
      <c r="G115" s="1" t="s">
        <v>190</v>
      </c>
      <c r="H115">
        <v>2014</v>
      </c>
      <c r="I115" t="s">
        <v>15</v>
      </c>
      <c r="J115" t="s">
        <v>188</v>
      </c>
    </row>
    <row r="116" spans="1:10" ht="42.75">
      <c r="A116" t="str">
        <f t="shared" si="3"/>
        <v>2016-02-17</v>
      </c>
      <c r="B116" t="str">
        <f>"1200"</f>
        <v>1200</v>
      </c>
      <c r="C116" t="s">
        <v>118</v>
      </c>
      <c r="G116" s="1" t="s">
        <v>119</v>
      </c>
      <c r="H116">
        <v>0</v>
      </c>
      <c r="I116" t="s">
        <v>20</v>
      </c>
      <c r="J116" t="s">
        <v>30</v>
      </c>
    </row>
    <row r="117" spans="1:10" ht="28.5">
      <c r="A117" t="str">
        <f t="shared" si="3"/>
        <v>2016-02-17</v>
      </c>
      <c r="B117" t="str">
        <f>"1230"</f>
        <v>1230</v>
      </c>
      <c r="C117" t="s">
        <v>186</v>
      </c>
      <c r="D117" t="s">
        <v>187</v>
      </c>
      <c r="E117" t="s">
        <v>76</v>
      </c>
      <c r="G117" s="1" t="s">
        <v>158</v>
      </c>
      <c r="H117">
        <v>2015</v>
      </c>
      <c r="I117" t="s">
        <v>15</v>
      </c>
      <c r="J117" t="s">
        <v>188</v>
      </c>
    </row>
    <row r="118" spans="1:10" ht="42.75">
      <c r="A118" t="str">
        <f t="shared" si="3"/>
        <v>2016-02-17</v>
      </c>
      <c r="B118" t="str">
        <f>"1330"</f>
        <v>1330</v>
      </c>
      <c r="C118" t="s">
        <v>82</v>
      </c>
      <c r="E118" t="s">
        <v>76</v>
      </c>
      <c r="F118" t="s">
        <v>83</v>
      </c>
      <c r="G118" s="1" t="s">
        <v>84</v>
      </c>
      <c r="H118">
        <v>0</v>
      </c>
      <c r="I118" t="s">
        <v>15</v>
      </c>
      <c r="J118" t="s">
        <v>85</v>
      </c>
    </row>
    <row r="119" spans="1:10" ht="42.75">
      <c r="A119" t="str">
        <f t="shared" si="3"/>
        <v>2016-02-17</v>
      </c>
      <c r="B119" t="str">
        <f>"1430"</f>
        <v>1430</v>
      </c>
      <c r="C119" t="s">
        <v>34</v>
      </c>
      <c r="E119" t="s">
        <v>11</v>
      </c>
      <c r="G119" s="1" t="s">
        <v>165</v>
      </c>
      <c r="H119">
        <v>0</v>
      </c>
      <c r="I119" t="s">
        <v>15</v>
      </c>
      <c r="J119" t="s">
        <v>27</v>
      </c>
    </row>
    <row r="120" spans="1:10" ht="28.5">
      <c r="A120" t="str">
        <f t="shared" si="3"/>
        <v>2016-02-17</v>
      </c>
      <c r="B120" t="str">
        <f>"1500"</f>
        <v>1500</v>
      </c>
      <c r="C120" t="s">
        <v>31</v>
      </c>
      <c r="E120" t="s">
        <v>11</v>
      </c>
      <c r="G120" s="1" t="s">
        <v>32</v>
      </c>
      <c r="H120">
        <v>2010</v>
      </c>
      <c r="I120" t="s">
        <v>20</v>
      </c>
      <c r="J120" t="s">
        <v>114</v>
      </c>
    </row>
    <row r="121" spans="1:10" ht="42.75">
      <c r="A121" t="str">
        <f t="shared" si="3"/>
        <v>2016-02-17</v>
      </c>
      <c r="B121" t="str">
        <f>"1530"</f>
        <v>1530</v>
      </c>
      <c r="C121" t="s">
        <v>28</v>
      </c>
      <c r="E121" t="s">
        <v>11</v>
      </c>
      <c r="G121" s="1" t="s">
        <v>29</v>
      </c>
      <c r="H121">
        <v>2014</v>
      </c>
      <c r="I121" t="s">
        <v>15</v>
      </c>
      <c r="J121" t="s">
        <v>36</v>
      </c>
    </row>
    <row r="122" spans="1:10" ht="28.5">
      <c r="A122" t="str">
        <f t="shared" si="3"/>
        <v>2016-02-17</v>
      </c>
      <c r="B122" t="str">
        <f>"1600"</f>
        <v>1600</v>
      </c>
      <c r="C122" t="s">
        <v>17</v>
      </c>
      <c r="D122" t="s">
        <v>212</v>
      </c>
      <c r="E122" t="s">
        <v>11</v>
      </c>
      <c r="G122" s="1" t="s">
        <v>18</v>
      </c>
      <c r="H122">
        <v>2002</v>
      </c>
      <c r="I122" t="s">
        <v>20</v>
      </c>
      <c r="J122" t="s">
        <v>21</v>
      </c>
    </row>
    <row r="123" spans="1:10" ht="28.5">
      <c r="A123" t="str">
        <f t="shared" si="3"/>
        <v>2016-02-17</v>
      </c>
      <c r="B123" t="str">
        <f>"1615"</f>
        <v>1615</v>
      </c>
      <c r="C123" t="s">
        <v>17</v>
      </c>
      <c r="D123" t="s">
        <v>213</v>
      </c>
      <c r="E123" t="s">
        <v>11</v>
      </c>
      <c r="G123" s="1" t="s">
        <v>18</v>
      </c>
      <c r="H123">
        <v>2002</v>
      </c>
      <c r="I123" t="s">
        <v>20</v>
      </c>
      <c r="J123" t="s">
        <v>23</v>
      </c>
    </row>
    <row r="124" spans="1:10" ht="28.5">
      <c r="A124" t="str">
        <f t="shared" si="3"/>
        <v>2016-02-17</v>
      </c>
      <c r="B124" t="str">
        <f>"1630"</f>
        <v>1630</v>
      </c>
      <c r="C124" t="s">
        <v>37</v>
      </c>
      <c r="D124" t="s">
        <v>215</v>
      </c>
      <c r="E124" t="s">
        <v>11</v>
      </c>
      <c r="G124" s="1" t="s">
        <v>214</v>
      </c>
      <c r="H124">
        <v>2012</v>
      </c>
      <c r="I124" t="s">
        <v>15</v>
      </c>
      <c r="J124" t="s">
        <v>27</v>
      </c>
    </row>
    <row r="125" spans="1:10" ht="42.75">
      <c r="A125" t="str">
        <f t="shared" si="3"/>
        <v>2016-02-17</v>
      </c>
      <c r="B125" t="str">
        <f>"1700"</f>
        <v>1700</v>
      </c>
      <c r="C125" t="s">
        <v>41</v>
      </c>
      <c r="E125" t="s">
        <v>11</v>
      </c>
      <c r="G125" s="1" t="s">
        <v>42</v>
      </c>
      <c r="H125">
        <v>2011</v>
      </c>
      <c r="I125" t="s">
        <v>15</v>
      </c>
      <c r="J125" t="s">
        <v>30</v>
      </c>
    </row>
    <row r="126" spans="1:10" ht="28.5">
      <c r="A126" t="str">
        <f t="shared" si="3"/>
        <v>2016-02-17</v>
      </c>
      <c r="B126" t="str">
        <f>"1730"</f>
        <v>1730</v>
      </c>
      <c r="C126" t="s">
        <v>111</v>
      </c>
      <c r="D126" t="s">
        <v>217</v>
      </c>
      <c r="E126" t="s">
        <v>76</v>
      </c>
      <c r="G126" s="1" t="s">
        <v>216</v>
      </c>
      <c r="H126">
        <v>0</v>
      </c>
      <c r="I126" t="s">
        <v>20</v>
      </c>
      <c r="J126" t="s">
        <v>114</v>
      </c>
    </row>
    <row r="127" spans="1:10" ht="28.5">
      <c r="A127" t="str">
        <f t="shared" si="3"/>
        <v>2016-02-17</v>
      </c>
      <c r="B127" t="str">
        <f>"1800"</f>
        <v>1800</v>
      </c>
      <c r="C127" t="s">
        <v>115</v>
      </c>
      <c r="D127" t="s">
        <v>218</v>
      </c>
      <c r="G127" s="1" t="s">
        <v>116</v>
      </c>
      <c r="H127">
        <v>0</v>
      </c>
      <c r="I127" t="s">
        <v>14</v>
      </c>
      <c r="J127" t="s">
        <v>88</v>
      </c>
    </row>
    <row r="128" spans="1:10" ht="42.75">
      <c r="A128" t="str">
        <f t="shared" si="3"/>
        <v>2016-02-17</v>
      </c>
      <c r="B128" t="str">
        <f>"1830"</f>
        <v>1830</v>
      </c>
      <c r="C128" t="s">
        <v>118</v>
      </c>
      <c r="G128" s="1" t="s">
        <v>119</v>
      </c>
      <c r="H128">
        <v>0</v>
      </c>
      <c r="I128" t="s">
        <v>20</v>
      </c>
      <c r="J128" t="s">
        <v>30</v>
      </c>
    </row>
    <row r="129" spans="1:10" ht="42.75">
      <c r="A129" t="str">
        <f t="shared" si="3"/>
        <v>2016-02-17</v>
      </c>
      <c r="B129" t="str">
        <f>"1900"</f>
        <v>1900</v>
      </c>
      <c r="C129" t="s">
        <v>219</v>
      </c>
      <c r="D129" t="s">
        <v>221</v>
      </c>
      <c r="E129" t="s">
        <v>11</v>
      </c>
      <c r="F129" t="s">
        <v>103</v>
      </c>
      <c r="G129" s="1" t="s">
        <v>220</v>
      </c>
      <c r="H129">
        <v>2013</v>
      </c>
      <c r="I129" t="s">
        <v>15</v>
      </c>
      <c r="J129" t="s">
        <v>23</v>
      </c>
    </row>
    <row r="130" spans="1:10" ht="42.75">
      <c r="A130" t="str">
        <f t="shared" si="3"/>
        <v>2016-02-17</v>
      </c>
      <c r="B130" t="str">
        <f>"1920"</f>
        <v>1920</v>
      </c>
      <c r="C130" t="s">
        <v>123</v>
      </c>
      <c r="E130" t="s">
        <v>57</v>
      </c>
      <c r="G130" s="1" t="s">
        <v>124</v>
      </c>
      <c r="H130">
        <v>2016</v>
      </c>
      <c r="I130" t="s">
        <v>15</v>
      </c>
      <c r="J130" t="s">
        <v>125</v>
      </c>
    </row>
    <row r="131" spans="1:10" ht="42.75">
      <c r="A131" t="str">
        <f t="shared" si="3"/>
        <v>2016-02-17</v>
      </c>
      <c r="B131" t="str">
        <f>"1930"</f>
        <v>1930</v>
      </c>
      <c r="C131" t="s">
        <v>222</v>
      </c>
      <c r="E131" t="s">
        <v>57</v>
      </c>
      <c r="G131" s="1" t="s">
        <v>223</v>
      </c>
      <c r="H131">
        <v>0</v>
      </c>
      <c r="I131" t="s">
        <v>15</v>
      </c>
      <c r="J131" t="s">
        <v>224</v>
      </c>
    </row>
    <row r="132" spans="1:10" ht="28.5">
      <c r="A132" t="str">
        <f t="shared" si="3"/>
        <v>2016-02-17</v>
      </c>
      <c r="B132" t="str">
        <f>"2100"</f>
        <v>2100</v>
      </c>
      <c r="C132" t="s">
        <v>225</v>
      </c>
      <c r="D132" t="s">
        <v>14</v>
      </c>
      <c r="E132" t="s">
        <v>76</v>
      </c>
      <c r="F132" t="s">
        <v>131</v>
      </c>
      <c r="G132" s="1" t="s">
        <v>226</v>
      </c>
      <c r="H132">
        <v>2011</v>
      </c>
      <c r="I132" t="s">
        <v>70</v>
      </c>
      <c r="J132" t="s">
        <v>227</v>
      </c>
    </row>
    <row r="133" spans="1:10" ht="14.25">
      <c r="A133" t="str">
        <f t="shared" si="3"/>
        <v>2016-02-17</v>
      </c>
      <c r="B133" t="str">
        <f>"2300"</f>
        <v>2300</v>
      </c>
      <c r="C133" t="s">
        <v>228</v>
      </c>
      <c r="E133" t="s">
        <v>11</v>
      </c>
      <c r="G133" s="1" t="s">
        <v>229</v>
      </c>
      <c r="H133">
        <v>0</v>
      </c>
      <c r="I133" t="s">
        <v>15</v>
      </c>
      <c r="J133" t="s">
        <v>40</v>
      </c>
    </row>
    <row r="134" spans="1:10" ht="28.5">
      <c r="A134" t="str">
        <f t="shared" si="3"/>
        <v>2016-02-17</v>
      </c>
      <c r="B134" t="str">
        <f>"2330"</f>
        <v>2330</v>
      </c>
      <c r="C134" t="s">
        <v>230</v>
      </c>
      <c r="E134" t="s">
        <v>11</v>
      </c>
      <c r="G134" s="1" t="s">
        <v>231</v>
      </c>
      <c r="H134">
        <v>0</v>
      </c>
      <c r="I134" t="s">
        <v>15</v>
      </c>
      <c r="J134" t="s">
        <v>27</v>
      </c>
    </row>
    <row r="135" spans="1:10" ht="28.5">
      <c r="A135" t="str">
        <f aca="true" t="shared" si="4" ref="A135:A168">"2016-02-18"</f>
        <v>2016-02-18</v>
      </c>
      <c r="B135" t="str">
        <f>"0000"</f>
        <v>0000</v>
      </c>
      <c r="C135" t="s">
        <v>92</v>
      </c>
      <c r="D135" t="s">
        <v>232</v>
      </c>
      <c r="G135" s="1" t="s">
        <v>93</v>
      </c>
      <c r="H135">
        <v>2012</v>
      </c>
      <c r="I135" t="s">
        <v>15</v>
      </c>
      <c r="J135" t="s">
        <v>88</v>
      </c>
    </row>
    <row r="136" spans="1:10" ht="28.5">
      <c r="A136" t="str">
        <f t="shared" si="4"/>
        <v>2016-02-18</v>
      </c>
      <c r="B136" t="str">
        <f>"0600"</f>
        <v>0600</v>
      </c>
      <c r="C136" t="s">
        <v>24</v>
      </c>
      <c r="D136" t="s">
        <v>234</v>
      </c>
      <c r="E136" t="s">
        <v>11</v>
      </c>
      <c r="G136" s="1" t="s">
        <v>233</v>
      </c>
      <c r="H136">
        <v>2009</v>
      </c>
      <c r="I136" t="s">
        <v>15</v>
      </c>
      <c r="J136" t="s">
        <v>27</v>
      </c>
    </row>
    <row r="137" spans="1:10" ht="28.5">
      <c r="A137" t="str">
        <f t="shared" si="4"/>
        <v>2016-02-18</v>
      </c>
      <c r="B137" t="str">
        <f>"0630"</f>
        <v>0630</v>
      </c>
      <c r="C137" t="s">
        <v>31</v>
      </c>
      <c r="E137" t="s">
        <v>11</v>
      </c>
      <c r="G137" s="1" t="s">
        <v>32</v>
      </c>
      <c r="H137">
        <v>2010</v>
      </c>
      <c r="I137" t="s">
        <v>20</v>
      </c>
      <c r="J137" t="s">
        <v>33</v>
      </c>
    </row>
    <row r="138" spans="1:10" ht="42.75">
      <c r="A138" t="str">
        <f t="shared" si="4"/>
        <v>2016-02-18</v>
      </c>
      <c r="B138" t="str">
        <f>"0700"</f>
        <v>0700</v>
      </c>
      <c r="C138" t="s">
        <v>28</v>
      </c>
      <c r="E138" t="s">
        <v>11</v>
      </c>
      <c r="G138" s="1" t="s">
        <v>29</v>
      </c>
      <c r="H138">
        <v>2014</v>
      </c>
      <c r="I138" t="s">
        <v>15</v>
      </c>
      <c r="J138" t="s">
        <v>40</v>
      </c>
    </row>
    <row r="139" spans="1:10" ht="28.5">
      <c r="A139" t="str">
        <f t="shared" si="4"/>
        <v>2016-02-18</v>
      </c>
      <c r="B139" t="str">
        <f>"0730"</f>
        <v>0730</v>
      </c>
      <c r="C139" t="s">
        <v>37</v>
      </c>
      <c r="D139" t="s">
        <v>177</v>
      </c>
      <c r="E139" t="s">
        <v>11</v>
      </c>
      <c r="G139" s="1" t="s">
        <v>176</v>
      </c>
      <c r="H139">
        <v>2012</v>
      </c>
      <c r="I139" t="s">
        <v>15</v>
      </c>
      <c r="J139" t="s">
        <v>30</v>
      </c>
    </row>
    <row r="140" spans="1:10" ht="42.75">
      <c r="A140" t="str">
        <f t="shared" si="4"/>
        <v>2016-02-18</v>
      </c>
      <c r="B140" t="str">
        <f>"0800"</f>
        <v>0800</v>
      </c>
      <c r="C140" t="s">
        <v>105</v>
      </c>
      <c r="E140" t="s">
        <v>11</v>
      </c>
      <c r="G140" s="1" t="s">
        <v>235</v>
      </c>
      <c r="H140">
        <v>0</v>
      </c>
      <c r="I140" t="s">
        <v>15</v>
      </c>
      <c r="J140" t="s">
        <v>27</v>
      </c>
    </row>
    <row r="141" spans="1:10" ht="42.75">
      <c r="A141" t="str">
        <f t="shared" si="4"/>
        <v>2016-02-18</v>
      </c>
      <c r="B141" t="str">
        <f>"0830"</f>
        <v>0830</v>
      </c>
      <c r="C141" t="s">
        <v>41</v>
      </c>
      <c r="E141" t="s">
        <v>11</v>
      </c>
      <c r="G141" s="1" t="s">
        <v>42</v>
      </c>
      <c r="H141">
        <v>2011</v>
      </c>
      <c r="I141" t="s">
        <v>15</v>
      </c>
      <c r="J141" t="s">
        <v>30</v>
      </c>
    </row>
    <row r="142" spans="1:10" ht="42.75">
      <c r="A142" t="str">
        <f t="shared" si="4"/>
        <v>2016-02-18</v>
      </c>
      <c r="B142" t="str">
        <f>"0900"</f>
        <v>0900</v>
      </c>
      <c r="C142" t="s">
        <v>34</v>
      </c>
      <c r="D142" t="s">
        <v>237</v>
      </c>
      <c r="E142" t="s">
        <v>11</v>
      </c>
      <c r="G142" s="1" t="s">
        <v>236</v>
      </c>
      <c r="H142">
        <v>0</v>
      </c>
      <c r="I142" t="s">
        <v>15</v>
      </c>
      <c r="J142" t="s">
        <v>30</v>
      </c>
    </row>
    <row r="143" spans="1:10" ht="42.75">
      <c r="A143" t="str">
        <f t="shared" si="4"/>
        <v>2016-02-18</v>
      </c>
      <c r="B143" t="str">
        <f>"0930"</f>
        <v>0930</v>
      </c>
      <c r="C143" t="s">
        <v>28</v>
      </c>
      <c r="E143" t="s">
        <v>11</v>
      </c>
      <c r="G143" s="1" t="s">
        <v>29</v>
      </c>
      <c r="H143">
        <v>0</v>
      </c>
      <c r="I143" t="s">
        <v>15</v>
      </c>
      <c r="J143" t="s">
        <v>40</v>
      </c>
    </row>
    <row r="144" spans="1:10" ht="28.5">
      <c r="A144" t="str">
        <f t="shared" si="4"/>
        <v>2016-02-18</v>
      </c>
      <c r="B144" t="str">
        <f>"1000"</f>
        <v>1000</v>
      </c>
      <c r="C144" t="s">
        <v>115</v>
      </c>
      <c r="D144" t="s">
        <v>180</v>
      </c>
      <c r="E144" t="s">
        <v>76</v>
      </c>
      <c r="G144" s="1" t="s">
        <v>116</v>
      </c>
      <c r="H144">
        <v>0</v>
      </c>
      <c r="I144" t="s">
        <v>14</v>
      </c>
      <c r="J144" t="s">
        <v>36</v>
      </c>
    </row>
    <row r="145" spans="1:10" ht="42.75">
      <c r="A145" t="str">
        <f t="shared" si="4"/>
        <v>2016-02-18</v>
      </c>
      <c r="B145" t="str">
        <f>"1030"</f>
        <v>1030</v>
      </c>
      <c r="C145" t="s">
        <v>219</v>
      </c>
      <c r="D145" t="s">
        <v>239</v>
      </c>
      <c r="E145" t="s">
        <v>11</v>
      </c>
      <c r="F145" t="s">
        <v>103</v>
      </c>
      <c r="G145" s="1" t="s">
        <v>238</v>
      </c>
      <c r="H145">
        <v>2013</v>
      </c>
      <c r="I145" t="s">
        <v>15</v>
      </c>
      <c r="J145" t="s">
        <v>23</v>
      </c>
    </row>
    <row r="146" spans="1:10" ht="42.75">
      <c r="A146" t="str">
        <f t="shared" si="4"/>
        <v>2016-02-18</v>
      </c>
      <c r="B146" t="str">
        <f>"1045"</f>
        <v>1045</v>
      </c>
      <c r="C146" t="s">
        <v>219</v>
      </c>
      <c r="D146" t="s">
        <v>221</v>
      </c>
      <c r="E146" t="s">
        <v>11</v>
      </c>
      <c r="F146" t="s">
        <v>103</v>
      </c>
      <c r="G146" s="1" t="s">
        <v>220</v>
      </c>
      <c r="H146">
        <v>2013</v>
      </c>
      <c r="I146" t="s">
        <v>15</v>
      </c>
      <c r="J146" t="s">
        <v>23</v>
      </c>
    </row>
    <row r="147" spans="1:10" ht="28.5">
      <c r="A147" t="str">
        <f t="shared" si="4"/>
        <v>2016-02-18</v>
      </c>
      <c r="B147" t="str">
        <f>"1100"</f>
        <v>1100</v>
      </c>
      <c r="C147" t="s">
        <v>230</v>
      </c>
      <c r="E147" t="s">
        <v>11</v>
      </c>
      <c r="G147" s="1" t="s">
        <v>231</v>
      </c>
      <c r="H147">
        <v>0</v>
      </c>
      <c r="I147" t="s">
        <v>15</v>
      </c>
      <c r="J147" t="s">
        <v>27</v>
      </c>
    </row>
    <row r="148" spans="1:10" ht="42.75">
      <c r="A148" t="str">
        <f t="shared" si="4"/>
        <v>2016-02-18</v>
      </c>
      <c r="B148" t="str">
        <f>"1130"</f>
        <v>1130</v>
      </c>
      <c r="C148" t="s">
        <v>80</v>
      </c>
      <c r="E148" t="s">
        <v>76</v>
      </c>
      <c r="G148" s="1" t="s">
        <v>81</v>
      </c>
      <c r="H148">
        <v>2004</v>
      </c>
      <c r="I148" t="s">
        <v>15</v>
      </c>
      <c r="J148" t="s">
        <v>30</v>
      </c>
    </row>
    <row r="149" spans="1:10" ht="42.75">
      <c r="A149" t="str">
        <f t="shared" si="4"/>
        <v>2016-02-18</v>
      </c>
      <c r="B149" t="str">
        <f>"1200"</f>
        <v>1200</v>
      </c>
      <c r="C149" t="s">
        <v>118</v>
      </c>
      <c r="G149" s="1" t="s">
        <v>119</v>
      </c>
      <c r="H149">
        <v>0</v>
      </c>
      <c r="I149" t="s">
        <v>20</v>
      </c>
      <c r="J149" t="s">
        <v>30</v>
      </c>
    </row>
    <row r="150" spans="1:10" ht="14.25">
      <c r="A150" t="str">
        <f t="shared" si="4"/>
        <v>2016-02-18</v>
      </c>
      <c r="B150" t="str">
        <f>"1230"</f>
        <v>1230</v>
      </c>
      <c r="C150" t="s">
        <v>228</v>
      </c>
      <c r="E150" t="s">
        <v>11</v>
      </c>
      <c r="G150" s="1" t="s">
        <v>229</v>
      </c>
      <c r="H150">
        <v>0</v>
      </c>
      <c r="I150" t="s">
        <v>15</v>
      </c>
      <c r="J150" t="s">
        <v>40</v>
      </c>
    </row>
    <row r="151" spans="1:10" ht="42.75">
      <c r="A151" t="str">
        <f t="shared" si="4"/>
        <v>2016-02-18</v>
      </c>
      <c r="B151" t="str">
        <f>"1300"</f>
        <v>1300</v>
      </c>
      <c r="C151" t="s">
        <v>222</v>
      </c>
      <c r="E151" t="s">
        <v>57</v>
      </c>
      <c r="G151" s="1" t="s">
        <v>223</v>
      </c>
      <c r="H151">
        <v>0</v>
      </c>
      <c r="I151" t="s">
        <v>15</v>
      </c>
      <c r="J151" t="s">
        <v>224</v>
      </c>
    </row>
    <row r="152" spans="1:10" ht="42.75">
      <c r="A152" t="str">
        <f t="shared" si="4"/>
        <v>2016-02-18</v>
      </c>
      <c r="B152" t="str">
        <f>"1430"</f>
        <v>1430</v>
      </c>
      <c r="C152" t="s">
        <v>34</v>
      </c>
      <c r="E152" t="s">
        <v>11</v>
      </c>
      <c r="G152" s="1" t="s">
        <v>35</v>
      </c>
      <c r="H152">
        <v>0</v>
      </c>
      <c r="I152" t="s">
        <v>15</v>
      </c>
      <c r="J152" t="s">
        <v>36</v>
      </c>
    </row>
    <row r="153" spans="1:10" ht="28.5">
      <c r="A153" t="str">
        <f t="shared" si="4"/>
        <v>2016-02-18</v>
      </c>
      <c r="B153" t="str">
        <f>"1500"</f>
        <v>1500</v>
      </c>
      <c r="C153" t="s">
        <v>31</v>
      </c>
      <c r="E153" t="s">
        <v>11</v>
      </c>
      <c r="G153" s="1" t="s">
        <v>32</v>
      </c>
      <c r="H153">
        <v>2010</v>
      </c>
      <c r="I153" t="s">
        <v>20</v>
      </c>
      <c r="J153" t="s">
        <v>33</v>
      </c>
    </row>
    <row r="154" spans="1:10" ht="42.75">
      <c r="A154" t="str">
        <f t="shared" si="4"/>
        <v>2016-02-18</v>
      </c>
      <c r="B154" t="str">
        <f>"1530"</f>
        <v>1530</v>
      </c>
      <c r="C154" t="s">
        <v>28</v>
      </c>
      <c r="E154" t="s">
        <v>11</v>
      </c>
      <c r="G154" s="1" t="s">
        <v>29</v>
      </c>
      <c r="H154">
        <v>2014</v>
      </c>
      <c r="I154" t="s">
        <v>15</v>
      </c>
      <c r="J154" t="s">
        <v>40</v>
      </c>
    </row>
    <row r="155" spans="1:10" ht="28.5">
      <c r="A155" t="str">
        <f t="shared" si="4"/>
        <v>2016-02-18</v>
      </c>
      <c r="B155" t="str">
        <f>"1600"</f>
        <v>1600</v>
      </c>
      <c r="C155" t="s">
        <v>17</v>
      </c>
      <c r="D155" t="s">
        <v>19</v>
      </c>
      <c r="E155" t="s">
        <v>11</v>
      </c>
      <c r="G155" s="1" t="s">
        <v>18</v>
      </c>
      <c r="H155">
        <v>2002</v>
      </c>
      <c r="I155" t="s">
        <v>20</v>
      </c>
      <c r="J155" t="s">
        <v>21</v>
      </c>
    </row>
    <row r="156" spans="1:10" ht="28.5">
      <c r="A156" t="str">
        <f t="shared" si="4"/>
        <v>2016-02-18</v>
      </c>
      <c r="B156" t="str">
        <f>"1615"</f>
        <v>1615</v>
      </c>
      <c r="C156" t="s">
        <v>17</v>
      </c>
      <c r="D156" t="s">
        <v>22</v>
      </c>
      <c r="E156" t="s">
        <v>11</v>
      </c>
      <c r="G156" s="1" t="s">
        <v>18</v>
      </c>
      <c r="H156">
        <v>2002</v>
      </c>
      <c r="I156" t="s">
        <v>20</v>
      </c>
      <c r="J156" t="s">
        <v>23</v>
      </c>
    </row>
    <row r="157" spans="1:10" ht="28.5">
      <c r="A157" t="str">
        <f t="shared" si="4"/>
        <v>2016-02-18</v>
      </c>
      <c r="B157" t="str">
        <f>"1630"</f>
        <v>1630</v>
      </c>
      <c r="C157" t="s">
        <v>37</v>
      </c>
      <c r="D157" t="s">
        <v>39</v>
      </c>
      <c r="E157" t="s">
        <v>11</v>
      </c>
      <c r="G157" s="1" t="s">
        <v>38</v>
      </c>
      <c r="H157">
        <v>2012</v>
      </c>
      <c r="I157" t="s">
        <v>15</v>
      </c>
      <c r="J157" t="s">
        <v>40</v>
      </c>
    </row>
    <row r="158" spans="1:10" ht="42.75">
      <c r="A158" t="str">
        <f t="shared" si="4"/>
        <v>2016-02-18</v>
      </c>
      <c r="B158" t="str">
        <f>"1700"</f>
        <v>1700</v>
      </c>
      <c r="C158" t="s">
        <v>41</v>
      </c>
      <c r="E158" t="s">
        <v>11</v>
      </c>
      <c r="G158" s="1" t="s">
        <v>42</v>
      </c>
      <c r="H158">
        <v>2011</v>
      </c>
      <c r="I158" t="s">
        <v>15</v>
      </c>
      <c r="J158" t="s">
        <v>30</v>
      </c>
    </row>
    <row r="159" spans="1:10" ht="42.75">
      <c r="A159" t="str">
        <f t="shared" si="4"/>
        <v>2016-02-18</v>
      </c>
      <c r="B159" t="str">
        <f>"1730"</f>
        <v>1730</v>
      </c>
      <c r="C159" t="s">
        <v>111</v>
      </c>
      <c r="D159" t="s">
        <v>241</v>
      </c>
      <c r="E159" t="s">
        <v>76</v>
      </c>
      <c r="G159" s="1" t="s">
        <v>240</v>
      </c>
      <c r="H159">
        <v>0</v>
      </c>
      <c r="I159" t="s">
        <v>20</v>
      </c>
      <c r="J159" t="s">
        <v>114</v>
      </c>
    </row>
    <row r="160" spans="1:10" ht="28.5">
      <c r="A160" t="str">
        <f t="shared" si="4"/>
        <v>2016-02-18</v>
      </c>
      <c r="B160" t="str">
        <f>"1800"</f>
        <v>1800</v>
      </c>
      <c r="C160" t="s">
        <v>115</v>
      </c>
      <c r="D160" t="s">
        <v>242</v>
      </c>
      <c r="E160" t="s">
        <v>76</v>
      </c>
      <c r="G160" s="1" t="s">
        <v>116</v>
      </c>
      <c r="H160">
        <v>0</v>
      </c>
      <c r="I160" t="s">
        <v>14</v>
      </c>
      <c r="J160" t="s">
        <v>36</v>
      </c>
    </row>
    <row r="161" spans="1:10" ht="42.75">
      <c r="A161" t="str">
        <f t="shared" si="4"/>
        <v>2016-02-18</v>
      </c>
      <c r="B161" t="str">
        <f>"1830"</f>
        <v>1830</v>
      </c>
      <c r="C161" t="s">
        <v>118</v>
      </c>
      <c r="G161" s="1" t="s">
        <v>119</v>
      </c>
      <c r="H161">
        <v>0</v>
      </c>
      <c r="I161" t="s">
        <v>20</v>
      </c>
      <c r="J161" t="s">
        <v>30</v>
      </c>
    </row>
    <row r="162" spans="1:10" ht="42.75">
      <c r="A162" t="str">
        <f t="shared" si="4"/>
        <v>2016-02-18</v>
      </c>
      <c r="B162" t="str">
        <f>"1900"</f>
        <v>1900</v>
      </c>
      <c r="C162" t="s">
        <v>243</v>
      </c>
      <c r="D162" t="s">
        <v>245</v>
      </c>
      <c r="E162" t="s">
        <v>11</v>
      </c>
      <c r="F162" t="s">
        <v>103</v>
      </c>
      <c r="G162" s="1" t="s">
        <v>244</v>
      </c>
      <c r="H162">
        <v>2013</v>
      </c>
      <c r="I162" t="s">
        <v>15</v>
      </c>
      <c r="J162" t="s">
        <v>23</v>
      </c>
    </row>
    <row r="163" spans="1:10" ht="42.75">
      <c r="A163" t="str">
        <f t="shared" si="4"/>
        <v>2016-02-18</v>
      </c>
      <c r="B163" t="str">
        <f>"1920"</f>
        <v>1920</v>
      </c>
      <c r="C163" t="s">
        <v>123</v>
      </c>
      <c r="E163" t="s">
        <v>57</v>
      </c>
      <c r="G163" s="1" t="s">
        <v>124</v>
      </c>
      <c r="H163">
        <v>2016</v>
      </c>
      <c r="I163" t="s">
        <v>15</v>
      </c>
      <c r="J163" t="s">
        <v>125</v>
      </c>
    </row>
    <row r="164" spans="1:10" ht="42.75">
      <c r="A164" t="str">
        <f t="shared" si="4"/>
        <v>2016-02-18</v>
      </c>
      <c r="B164" t="str">
        <f>"1930"</f>
        <v>1930</v>
      </c>
      <c r="C164" t="s">
        <v>246</v>
      </c>
      <c r="E164" t="s">
        <v>11</v>
      </c>
      <c r="G164" s="1" t="s">
        <v>247</v>
      </c>
      <c r="H164">
        <v>2004</v>
      </c>
      <c r="I164" t="s">
        <v>70</v>
      </c>
      <c r="J164" t="s">
        <v>27</v>
      </c>
    </row>
    <row r="165" spans="1:10" ht="42.75">
      <c r="A165" t="str">
        <f t="shared" si="4"/>
        <v>2016-02-18</v>
      </c>
      <c r="B165" t="str">
        <f>"2000"</f>
        <v>2000</v>
      </c>
      <c r="C165" t="s">
        <v>248</v>
      </c>
      <c r="E165" t="s">
        <v>76</v>
      </c>
      <c r="G165" s="1" t="s">
        <v>249</v>
      </c>
      <c r="H165">
        <v>2013</v>
      </c>
      <c r="I165" t="s">
        <v>20</v>
      </c>
      <c r="J165" t="s">
        <v>250</v>
      </c>
    </row>
    <row r="166" spans="1:10" ht="42.75">
      <c r="A166" t="str">
        <f t="shared" si="4"/>
        <v>2016-02-18</v>
      </c>
      <c r="B166" t="str">
        <f>"2145"</f>
        <v>2145</v>
      </c>
      <c r="C166" t="s">
        <v>251</v>
      </c>
      <c r="E166" t="s">
        <v>11</v>
      </c>
      <c r="G166" s="1" t="s">
        <v>252</v>
      </c>
      <c r="H166">
        <v>2014</v>
      </c>
      <c r="I166" t="s">
        <v>15</v>
      </c>
      <c r="J166" t="s">
        <v>253</v>
      </c>
    </row>
    <row r="167" spans="1:10" ht="42.75">
      <c r="A167" t="str">
        <f t="shared" si="4"/>
        <v>2016-02-18</v>
      </c>
      <c r="B167" t="str">
        <f>"2200"</f>
        <v>2200</v>
      </c>
      <c r="C167" t="s">
        <v>254</v>
      </c>
      <c r="D167" t="s">
        <v>256</v>
      </c>
      <c r="E167" t="s">
        <v>144</v>
      </c>
      <c r="F167" t="s">
        <v>83</v>
      </c>
      <c r="G167" s="1" t="s">
        <v>255</v>
      </c>
      <c r="H167">
        <v>2008</v>
      </c>
      <c r="I167" t="s">
        <v>70</v>
      </c>
      <c r="J167" t="s">
        <v>36</v>
      </c>
    </row>
    <row r="168" spans="1:10" ht="42.75">
      <c r="A168" t="str">
        <f t="shared" si="4"/>
        <v>2016-02-18</v>
      </c>
      <c r="B168" t="str">
        <f>"2230"</f>
        <v>2230</v>
      </c>
      <c r="C168" t="s">
        <v>257</v>
      </c>
      <c r="E168" t="s">
        <v>130</v>
      </c>
      <c r="F168" t="s">
        <v>135</v>
      </c>
      <c r="G168" s="1" t="s">
        <v>258</v>
      </c>
      <c r="H168">
        <v>2014</v>
      </c>
      <c r="I168" t="s">
        <v>148</v>
      </c>
      <c r="J168" t="s">
        <v>259</v>
      </c>
    </row>
    <row r="169" spans="1:10" ht="28.5">
      <c r="A169" t="str">
        <f aca="true" t="shared" si="5" ref="A169:A201">"2016-02-19"</f>
        <v>2016-02-19</v>
      </c>
      <c r="B169" t="str">
        <f>"0000"</f>
        <v>0000</v>
      </c>
      <c r="C169" t="s">
        <v>92</v>
      </c>
      <c r="D169" t="s">
        <v>260</v>
      </c>
      <c r="G169" s="1" t="s">
        <v>93</v>
      </c>
      <c r="H169">
        <v>2012</v>
      </c>
      <c r="I169" t="s">
        <v>15</v>
      </c>
      <c r="J169" t="s">
        <v>88</v>
      </c>
    </row>
    <row r="170" spans="1:10" ht="42.75">
      <c r="A170" t="str">
        <f t="shared" si="5"/>
        <v>2016-02-19</v>
      </c>
      <c r="B170" t="str">
        <f>"0600"</f>
        <v>0600</v>
      </c>
      <c r="C170" t="s">
        <v>24</v>
      </c>
      <c r="D170" t="s">
        <v>262</v>
      </c>
      <c r="E170" t="s">
        <v>11</v>
      </c>
      <c r="G170" s="1" t="s">
        <v>261</v>
      </c>
      <c r="H170">
        <v>2009</v>
      </c>
      <c r="I170" t="s">
        <v>15</v>
      </c>
      <c r="J170" t="s">
        <v>27</v>
      </c>
    </row>
    <row r="171" spans="1:10" ht="28.5">
      <c r="A171" t="str">
        <f t="shared" si="5"/>
        <v>2016-02-19</v>
      </c>
      <c r="B171" t="str">
        <f>"0630"</f>
        <v>0630</v>
      </c>
      <c r="C171" t="s">
        <v>31</v>
      </c>
      <c r="E171" t="s">
        <v>11</v>
      </c>
      <c r="G171" s="1" t="s">
        <v>32</v>
      </c>
      <c r="H171">
        <v>2010</v>
      </c>
      <c r="I171" t="s">
        <v>20</v>
      </c>
      <c r="J171" t="s">
        <v>114</v>
      </c>
    </row>
    <row r="172" spans="1:10" ht="42.75">
      <c r="A172" t="str">
        <f t="shared" si="5"/>
        <v>2016-02-19</v>
      </c>
      <c r="B172" t="str">
        <f>"0700"</f>
        <v>0700</v>
      </c>
      <c r="C172" t="s">
        <v>28</v>
      </c>
      <c r="E172" t="s">
        <v>76</v>
      </c>
      <c r="F172" t="s">
        <v>83</v>
      </c>
      <c r="G172" s="1" t="s">
        <v>29</v>
      </c>
      <c r="H172">
        <v>2014</v>
      </c>
      <c r="I172" t="s">
        <v>15</v>
      </c>
      <c r="J172" t="s">
        <v>30</v>
      </c>
    </row>
    <row r="173" spans="1:10" ht="28.5">
      <c r="A173" t="str">
        <f t="shared" si="5"/>
        <v>2016-02-19</v>
      </c>
      <c r="B173" t="str">
        <f>"0730"</f>
        <v>0730</v>
      </c>
      <c r="C173" t="s">
        <v>37</v>
      </c>
      <c r="D173" t="s">
        <v>215</v>
      </c>
      <c r="E173" t="s">
        <v>11</v>
      </c>
      <c r="G173" s="1" t="s">
        <v>214</v>
      </c>
      <c r="H173">
        <v>2012</v>
      </c>
      <c r="I173" t="s">
        <v>15</v>
      </c>
      <c r="J173" t="s">
        <v>27</v>
      </c>
    </row>
    <row r="174" spans="1:10" ht="42.75">
      <c r="A174" t="str">
        <f t="shared" si="5"/>
        <v>2016-02-19</v>
      </c>
      <c r="B174" t="str">
        <f>"0800"</f>
        <v>0800</v>
      </c>
      <c r="C174" t="s">
        <v>34</v>
      </c>
      <c r="E174" t="s">
        <v>11</v>
      </c>
      <c r="G174" s="1" t="s">
        <v>263</v>
      </c>
      <c r="H174">
        <v>0</v>
      </c>
      <c r="I174" t="s">
        <v>15</v>
      </c>
      <c r="J174" t="s">
        <v>99</v>
      </c>
    </row>
    <row r="175" spans="1:10" ht="42.75">
      <c r="A175" t="str">
        <f t="shared" si="5"/>
        <v>2016-02-19</v>
      </c>
      <c r="B175" t="str">
        <f>"0830"</f>
        <v>0830</v>
      </c>
      <c r="C175" t="s">
        <v>41</v>
      </c>
      <c r="E175" t="s">
        <v>11</v>
      </c>
      <c r="G175" s="1" t="s">
        <v>42</v>
      </c>
      <c r="H175">
        <v>2011</v>
      </c>
      <c r="I175" t="s">
        <v>15</v>
      </c>
      <c r="J175" t="s">
        <v>30</v>
      </c>
    </row>
    <row r="176" spans="1:10" ht="42.75">
      <c r="A176" t="str">
        <f t="shared" si="5"/>
        <v>2016-02-19</v>
      </c>
      <c r="B176" t="str">
        <f>"0900"</f>
        <v>0900</v>
      </c>
      <c r="C176" t="s">
        <v>34</v>
      </c>
      <c r="D176" t="s">
        <v>265</v>
      </c>
      <c r="E176" t="s">
        <v>11</v>
      </c>
      <c r="G176" s="1" t="s">
        <v>264</v>
      </c>
      <c r="H176">
        <v>0</v>
      </c>
      <c r="I176" t="s">
        <v>15</v>
      </c>
      <c r="J176" t="s">
        <v>30</v>
      </c>
    </row>
    <row r="177" spans="1:10" ht="42.75">
      <c r="A177" t="str">
        <f t="shared" si="5"/>
        <v>2016-02-19</v>
      </c>
      <c r="B177" t="str">
        <f>"0930"</f>
        <v>0930</v>
      </c>
      <c r="C177" t="s">
        <v>28</v>
      </c>
      <c r="E177" t="s">
        <v>11</v>
      </c>
      <c r="G177" s="1" t="s">
        <v>29</v>
      </c>
      <c r="H177">
        <v>0</v>
      </c>
      <c r="I177" t="s">
        <v>15</v>
      </c>
      <c r="J177" t="s">
        <v>30</v>
      </c>
    </row>
    <row r="178" spans="1:10" ht="28.5">
      <c r="A178" t="str">
        <f t="shared" si="5"/>
        <v>2016-02-19</v>
      </c>
      <c r="B178" t="str">
        <f>"1000"</f>
        <v>1000</v>
      </c>
      <c r="C178" t="s">
        <v>115</v>
      </c>
      <c r="D178" t="s">
        <v>218</v>
      </c>
      <c r="G178" s="1" t="s">
        <v>116</v>
      </c>
      <c r="H178">
        <v>0</v>
      </c>
      <c r="I178" t="s">
        <v>14</v>
      </c>
      <c r="J178" t="s">
        <v>88</v>
      </c>
    </row>
    <row r="179" spans="1:10" ht="42.75">
      <c r="A179" t="str">
        <f t="shared" si="5"/>
        <v>2016-02-19</v>
      </c>
      <c r="B179" t="str">
        <f>"1030"</f>
        <v>1030</v>
      </c>
      <c r="C179" t="s">
        <v>243</v>
      </c>
      <c r="D179" t="s">
        <v>267</v>
      </c>
      <c r="E179" t="s">
        <v>11</v>
      </c>
      <c r="F179" t="s">
        <v>103</v>
      </c>
      <c r="G179" s="1" t="s">
        <v>266</v>
      </c>
      <c r="H179">
        <v>2013</v>
      </c>
      <c r="I179" t="s">
        <v>15</v>
      </c>
      <c r="J179" t="s">
        <v>21</v>
      </c>
    </row>
    <row r="180" spans="1:10" ht="42.75">
      <c r="A180" t="str">
        <f t="shared" si="5"/>
        <v>2016-02-19</v>
      </c>
      <c r="B180" t="str">
        <f>"1045"</f>
        <v>1045</v>
      </c>
      <c r="C180" t="s">
        <v>248</v>
      </c>
      <c r="E180" t="s">
        <v>76</v>
      </c>
      <c r="G180" s="1" t="s">
        <v>249</v>
      </c>
      <c r="H180">
        <v>2013</v>
      </c>
      <c r="I180" t="s">
        <v>20</v>
      </c>
      <c r="J180" t="s">
        <v>250</v>
      </c>
    </row>
    <row r="181" spans="1:10" ht="42.75">
      <c r="A181" t="str">
        <f t="shared" si="5"/>
        <v>2016-02-19</v>
      </c>
      <c r="B181" t="str">
        <f>"1230"</f>
        <v>1230</v>
      </c>
      <c r="C181" t="s">
        <v>118</v>
      </c>
      <c r="G181" s="1" t="s">
        <v>119</v>
      </c>
      <c r="H181">
        <v>0</v>
      </c>
      <c r="I181" t="s">
        <v>20</v>
      </c>
      <c r="J181" t="s">
        <v>30</v>
      </c>
    </row>
    <row r="182" spans="1:10" ht="42.75">
      <c r="A182" t="str">
        <f t="shared" si="5"/>
        <v>2016-02-19</v>
      </c>
      <c r="B182" t="str">
        <f>"1300"</f>
        <v>1300</v>
      </c>
      <c r="C182" t="s">
        <v>246</v>
      </c>
      <c r="E182" t="s">
        <v>11</v>
      </c>
      <c r="G182" s="1" t="s">
        <v>247</v>
      </c>
      <c r="H182">
        <v>2004</v>
      </c>
      <c r="I182" t="s">
        <v>70</v>
      </c>
      <c r="J182" t="s">
        <v>27</v>
      </c>
    </row>
    <row r="183" spans="1:10" ht="42.75">
      <c r="A183" t="str">
        <f t="shared" si="5"/>
        <v>2016-02-19</v>
      </c>
      <c r="B183" t="str">
        <f>"1330"</f>
        <v>1330</v>
      </c>
      <c r="C183" t="s">
        <v>268</v>
      </c>
      <c r="E183" t="s">
        <v>76</v>
      </c>
      <c r="F183" t="s">
        <v>269</v>
      </c>
      <c r="G183" s="1" t="s">
        <v>270</v>
      </c>
      <c r="H183">
        <v>2011</v>
      </c>
      <c r="I183" t="s">
        <v>15</v>
      </c>
      <c r="J183" t="s">
        <v>188</v>
      </c>
    </row>
    <row r="184" spans="1:10" ht="42.75">
      <c r="A184" t="str">
        <f t="shared" si="5"/>
        <v>2016-02-19</v>
      </c>
      <c r="B184" t="str">
        <f>"1430"</f>
        <v>1430</v>
      </c>
      <c r="C184" t="s">
        <v>105</v>
      </c>
      <c r="E184" t="s">
        <v>11</v>
      </c>
      <c r="G184" s="1" t="s">
        <v>235</v>
      </c>
      <c r="H184">
        <v>0</v>
      </c>
      <c r="I184" t="s">
        <v>15</v>
      </c>
      <c r="J184" t="s">
        <v>27</v>
      </c>
    </row>
    <row r="185" spans="1:10" ht="28.5">
      <c r="A185" t="str">
        <f t="shared" si="5"/>
        <v>2016-02-19</v>
      </c>
      <c r="B185" t="str">
        <f>"1500"</f>
        <v>1500</v>
      </c>
      <c r="C185" t="s">
        <v>31</v>
      </c>
      <c r="E185" t="s">
        <v>11</v>
      </c>
      <c r="G185" s="1" t="s">
        <v>32</v>
      </c>
      <c r="H185">
        <v>2010</v>
      </c>
      <c r="I185" t="s">
        <v>20</v>
      </c>
      <c r="J185" t="s">
        <v>33</v>
      </c>
    </row>
    <row r="186" spans="1:10" ht="42.75">
      <c r="A186" t="str">
        <f t="shared" si="5"/>
        <v>2016-02-19</v>
      </c>
      <c r="B186" t="str">
        <f>"1530"</f>
        <v>1530</v>
      </c>
      <c r="C186" t="s">
        <v>28</v>
      </c>
      <c r="E186" t="s">
        <v>76</v>
      </c>
      <c r="F186" t="s">
        <v>83</v>
      </c>
      <c r="G186" s="1" t="s">
        <v>29</v>
      </c>
      <c r="H186">
        <v>2014</v>
      </c>
      <c r="I186" t="s">
        <v>15</v>
      </c>
      <c r="J186" t="s">
        <v>30</v>
      </c>
    </row>
    <row r="187" spans="1:10" ht="28.5">
      <c r="A187" t="str">
        <f t="shared" si="5"/>
        <v>2016-02-19</v>
      </c>
      <c r="B187" t="str">
        <f>"1600"</f>
        <v>1600</v>
      </c>
      <c r="C187" t="s">
        <v>17</v>
      </c>
      <c r="D187" t="s">
        <v>271</v>
      </c>
      <c r="E187" t="s">
        <v>11</v>
      </c>
      <c r="G187" s="1" t="s">
        <v>18</v>
      </c>
      <c r="H187">
        <v>2002</v>
      </c>
      <c r="I187" t="s">
        <v>20</v>
      </c>
      <c r="J187" t="s">
        <v>21</v>
      </c>
    </row>
    <row r="188" spans="1:10" ht="28.5">
      <c r="A188" t="str">
        <f t="shared" si="5"/>
        <v>2016-02-19</v>
      </c>
      <c r="B188" t="str">
        <f>"1615"</f>
        <v>1615</v>
      </c>
      <c r="C188" t="s">
        <v>17</v>
      </c>
      <c r="D188" t="s">
        <v>272</v>
      </c>
      <c r="E188" t="s">
        <v>11</v>
      </c>
      <c r="G188" s="1" t="s">
        <v>18</v>
      </c>
      <c r="H188">
        <v>2002</v>
      </c>
      <c r="I188" t="s">
        <v>20</v>
      </c>
      <c r="J188" t="s">
        <v>23</v>
      </c>
    </row>
    <row r="189" spans="1:10" ht="28.5">
      <c r="A189" t="str">
        <f t="shared" si="5"/>
        <v>2016-02-19</v>
      </c>
      <c r="B189" t="str">
        <f>"1630"</f>
        <v>1630</v>
      </c>
      <c r="C189" t="s">
        <v>37</v>
      </c>
      <c r="D189" t="s">
        <v>274</v>
      </c>
      <c r="E189" t="s">
        <v>11</v>
      </c>
      <c r="G189" s="1" t="s">
        <v>273</v>
      </c>
      <c r="H189">
        <v>2012</v>
      </c>
      <c r="I189" t="s">
        <v>15</v>
      </c>
      <c r="J189" t="s">
        <v>40</v>
      </c>
    </row>
    <row r="190" spans="1:10" ht="42.75">
      <c r="A190" t="str">
        <f t="shared" si="5"/>
        <v>2016-02-19</v>
      </c>
      <c r="B190" t="str">
        <f>"1700"</f>
        <v>1700</v>
      </c>
      <c r="C190" t="s">
        <v>41</v>
      </c>
      <c r="E190" t="s">
        <v>11</v>
      </c>
      <c r="G190" s="1" t="s">
        <v>42</v>
      </c>
      <c r="H190">
        <v>2011</v>
      </c>
      <c r="I190" t="s">
        <v>15</v>
      </c>
      <c r="J190" t="s">
        <v>30</v>
      </c>
    </row>
    <row r="191" spans="1:10" ht="28.5">
      <c r="A191" t="str">
        <f t="shared" si="5"/>
        <v>2016-02-19</v>
      </c>
      <c r="B191" t="str">
        <f>"1730"</f>
        <v>1730</v>
      </c>
      <c r="C191" t="s">
        <v>111</v>
      </c>
      <c r="D191" t="s">
        <v>276</v>
      </c>
      <c r="E191" t="s">
        <v>76</v>
      </c>
      <c r="G191" s="1" t="s">
        <v>275</v>
      </c>
      <c r="H191">
        <v>0</v>
      </c>
      <c r="I191" t="s">
        <v>20</v>
      </c>
      <c r="J191" t="s">
        <v>114</v>
      </c>
    </row>
    <row r="192" spans="1:10" ht="28.5">
      <c r="A192" t="str">
        <f t="shared" si="5"/>
        <v>2016-02-19</v>
      </c>
      <c r="B192" t="str">
        <f>"1800"</f>
        <v>1800</v>
      </c>
      <c r="C192" t="s">
        <v>115</v>
      </c>
      <c r="D192" t="s">
        <v>277</v>
      </c>
      <c r="E192" t="s">
        <v>11</v>
      </c>
      <c r="G192" s="1" t="s">
        <v>116</v>
      </c>
      <c r="H192">
        <v>0</v>
      </c>
      <c r="I192" t="s">
        <v>14</v>
      </c>
      <c r="J192" t="s">
        <v>27</v>
      </c>
    </row>
    <row r="193" spans="1:10" ht="42.75">
      <c r="A193" t="str">
        <f t="shared" si="5"/>
        <v>2016-02-19</v>
      </c>
      <c r="B193" t="str">
        <f>"1830"</f>
        <v>1830</v>
      </c>
      <c r="C193" t="s">
        <v>118</v>
      </c>
      <c r="G193" s="1" t="s">
        <v>119</v>
      </c>
      <c r="H193">
        <v>0</v>
      </c>
      <c r="I193" t="s">
        <v>20</v>
      </c>
      <c r="J193" t="s">
        <v>30</v>
      </c>
    </row>
    <row r="194" spans="1:10" ht="42.75">
      <c r="A194" t="str">
        <f t="shared" si="5"/>
        <v>2016-02-19</v>
      </c>
      <c r="B194" t="str">
        <f>"1900"</f>
        <v>1900</v>
      </c>
      <c r="C194" t="s">
        <v>278</v>
      </c>
      <c r="D194" t="s">
        <v>280</v>
      </c>
      <c r="E194" t="s">
        <v>11</v>
      </c>
      <c r="G194" s="1" t="s">
        <v>279</v>
      </c>
      <c r="H194">
        <v>2013</v>
      </c>
      <c r="I194" t="s">
        <v>15</v>
      </c>
      <c r="J194" t="s">
        <v>23</v>
      </c>
    </row>
    <row r="195" spans="1:10" ht="42.75">
      <c r="A195" t="str">
        <f t="shared" si="5"/>
        <v>2016-02-19</v>
      </c>
      <c r="B195" t="str">
        <f>"1920"</f>
        <v>1920</v>
      </c>
      <c r="C195" t="s">
        <v>123</v>
      </c>
      <c r="E195" t="s">
        <v>57</v>
      </c>
      <c r="G195" s="1" t="s">
        <v>124</v>
      </c>
      <c r="H195">
        <v>2016</v>
      </c>
      <c r="I195" t="s">
        <v>15</v>
      </c>
      <c r="J195" t="s">
        <v>125</v>
      </c>
    </row>
    <row r="196" spans="1:10" ht="42.75">
      <c r="A196" t="str">
        <f t="shared" si="5"/>
        <v>2016-02-19</v>
      </c>
      <c r="B196" t="str">
        <f>"1930"</f>
        <v>1930</v>
      </c>
      <c r="C196" t="s">
        <v>281</v>
      </c>
      <c r="E196" t="s">
        <v>11</v>
      </c>
      <c r="G196" s="1" t="s">
        <v>282</v>
      </c>
      <c r="H196">
        <v>0</v>
      </c>
      <c r="I196" t="s">
        <v>148</v>
      </c>
      <c r="J196" t="s">
        <v>283</v>
      </c>
    </row>
    <row r="197" spans="1:10" ht="14.25">
      <c r="A197" t="str">
        <f t="shared" si="5"/>
        <v>2016-02-19</v>
      </c>
      <c r="B197" t="str">
        <f>"2030"</f>
        <v>2030</v>
      </c>
      <c r="C197" t="s">
        <v>284</v>
      </c>
      <c r="D197" t="s">
        <v>286</v>
      </c>
      <c r="E197" t="s">
        <v>130</v>
      </c>
      <c r="F197" t="s">
        <v>145</v>
      </c>
      <c r="G197" s="1" t="s">
        <v>285</v>
      </c>
      <c r="H197">
        <v>2012</v>
      </c>
      <c r="I197" t="s">
        <v>20</v>
      </c>
      <c r="J197" t="s">
        <v>287</v>
      </c>
    </row>
    <row r="198" spans="1:10" ht="42.75">
      <c r="A198" t="str">
        <f t="shared" si="5"/>
        <v>2016-02-19</v>
      </c>
      <c r="B198" t="str">
        <f>"2130"</f>
        <v>2130</v>
      </c>
      <c r="C198" t="s">
        <v>288</v>
      </c>
      <c r="G198" s="1" t="s">
        <v>289</v>
      </c>
      <c r="H198">
        <v>2004</v>
      </c>
      <c r="I198" t="s">
        <v>148</v>
      </c>
      <c r="J198" t="s">
        <v>33</v>
      </c>
    </row>
    <row r="199" spans="1:10" ht="42.75">
      <c r="A199" t="str">
        <f t="shared" si="5"/>
        <v>2016-02-19</v>
      </c>
      <c r="B199" t="str">
        <f>"2200"</f>
        <v>2200</v>
      </c>
      <c r="C199" t="s">
        <v>290</v>
      </c>
      <c r="E199" t="s">
        <v>76</v>
      </c>
      <c r="G199" s="1" t="s">
        <v>291</v>
      </c>
      <c r="H199">
        <v>2010</v>
      </c>
      <c r="I199" t="s">
        <v>15</v>
      </c>
      <c r="J199" t="s">
        <v>27</v>
      </c>
    </row>
    <row r="200" spans="1:10" ht="42.75">
      <c r="A200" t="str">
        <f t="shared" si="5"/>
        <v>2016-02-19</v>
      </c>
      <c r="B200" t="str">
        <f>"2230"</f>
        <v>2230</v>
      </c>
      <c r="C200" t="s">
        <v>292</v>
      </c>
      <c r="E200" t="s">
        <v>11</v>
      </c>
      <c r="G200" s="1" t="s">
        <v>293</v>
      </c>
      <c r="H200">
        <v>2009</v>
      </c>
      <c r="I200" t="s">
        <v>20</v>
      </c>
      <c r="J200" t="s">
        <v>294</v>
      </c>
    </row>
    <row r="201" spans="1:10" ht="42.75">
      <c r="A201" t="str">
        <f t="shared" si="5"/>
        <v>2016-02-19</v>
      </c>
      <c r="B201" t="str">
        <f>"2335"</f>
        <v>2335</v>
      </c>
      <c r="C201" t="s">
        <v>295</v>
      </c>
      <c r="D201" t="s">
        <v>296</v>
      </c>
      <c r="E201" t="s">
        <v>11</v>
      </c>
      <c r="G201" s="1" t="s">
        <v>54</v>
      </c>
      <c r="H201">
        <v>2013</v>
      </c>
      <c r="I201" t="s">
        <v>15</v>
      </c>
      <c r="J201" t="s">
        <v>33</v>
      </c>
    </row>
    <row r="202" spans="1:10" ht="28.5">
      <c r="A202" t="str">
        <f aca="true" t="shared" si="6" ref="A202:A239">"2016-02-20"</f>
        <v>2016-02-20</v>
      </c>
      <c r="B202" t="str">
        <f>"0000"</f>
        <v>0000</v>
      </c>
      <c r="C202" t="s">
        <v>297</v>
      </c>
      <c r="D202" t="s">
        <v>300</v>
      </c>
      <c r="E202" t="s">
        <v>144</v>
      </c>
      <c r="F202" t="s">
        <v>298</v>
      </c>
      <c r="G202" s="1" t="s">
        <v>299</v>
      </c>
      <c r="H202">
        <v>0</v>
      </c>
      <c r="I202" t="s">
        <v>15</v>
      </c>
      <c r="J202" t="s">
        <v>301</v>
      </c>
    </row>
    <row r="203" spans="1:10" ht="42.75">
      <c r="A203" t="str">
        <f t="shared" si="6"/>
        <v>2016-02-20</v>
      </c>
      <c r="B203" t="str">
        <f>"0400"</f>
        <v>0400</v>
      </c>
      <c r="C203" t="s">
        <v>201</v>
      </c>
      <c r="E203" t="s">
        <v>76</v>
      </c>
      <c r="G203" s="1" t="s">
        <v>202</v>
      </c>
      <c r="H203">
        <v>0</v>
      </c>
      <c r="I203" t="s">
        <v>14</v>
      </c>
      <c r="J203" t="s">
        <v>160</v>
      </c>
    </row>
    <row r="204" spans="1:10" ht="28.5">
      <c r="A204" t="str">
        <f t="shared" si="6"/>
        <v>2016-02-20</v>
      </c>
      <c r="B204" t="str">
        <f>"0500"</f>
        <v>0500</v>
      </c>
      <c r="C204" t="s">
        <v>194</v>
      </c>
      <c r="E204" t="s">
        <v>11</v>
      </c>
      <c r="G204" s="1" t="s">
        <v>195</v>
      </c>
      <c r="H204">
        <v>2011</v>
      </c>
      <c r="I204" t="s">
        <v>15</v>
      </c>
      <c r="J204" t="s">
        <v>160</v>
      </c>
    </row>
    <row r="205" spans="1:10" ht="28.5">
      <c r="A205" t="str">
        <f t="shared" si="6"/>
        <v>2016-02-20</v>
      </c>
      <c r="B205" t="str">
        <f>"0600"</f>
        <v>0600</v>
      </c>
      <c r="C205" t="s">
        <v>17</v>
      </c>
      <c r="D205" t="s">
        <v>271</v>
      </c>
      <c r="E205" t="s">
        <v>11</v>
      </c>
      <c r="G205" s="1" t="s">
        <v>18</v>
      </c>
      <c r="H205">
        <v>2002</v>
      </c>
      <c r="I205" t="s">
        <v>20</v>
      </c>
      <c r="J205" t="s">
        <v>21</v>
      </c>
    </row>
    <row r="206" spans="1:10" ht="28.5">
      <c r="A206" t="str">
        <f t="shared" si="6"/>
        <v>2016-02-20</v>
      </c>
      <c r="B206" t="str">
        <f>"0615"</f>
        <v>0615</v>
      </c>
      <c r="C206" t="s">
        <v>17</v>
      </c>
      <c r="D206" t="s">
        <v>272</v>
      </c>
      <c r="E206" t="s">
        <v>11</v>
      </c>
      <c r="G206" s="1" t="s">
        <v>18</v>
      </c>
      <c r="H206">
        <v>2002</v>
      </c>
      <c r="I206" t="s">
        <v>20</v>
      </c>
      <c r="J206" t="s">
        <v>23</v>
      </c>
    </row>
    <row r="207" spans="1:10" ht="28.5">
      <c r="A207" t="str">
        <f t="shared" si="6"/>
        <v>2016-02-20</v>
      </c>
      <c r="B207" t="str">
        <f>"0630"</f>
        <v>0630</v>
      </c>
      <c r="C207" t="s">
        <v>24</v>
      </c>
      <c r="D207" t="s">
        <v>162</v>
      </c>
      <c r="E207" t="s">
        <v>11</v>
      </c>
      <c r="G207" s="1" t="s">
        <v>161</v>
      </c>
      <c r="H207">
        <v>2009</v>
      </c>
      <c r="I207" t="s">
        <v>15</v>
      </c>
      <c r="J207" t="s">
        <v>27</v>
      </c>
    </row>
    <row r="208" spans="1:10" ht="42.75">
      <c r="A208" t="str">
        <f t="shared" si="6"/>
        <v>2016-02-20</v>
      </c>
      <c r="B208" t="str">
        <f>"0700"</f>
        <v>0700</v>
      </c>
      <c r="C208" t="s">
        <v>28</v>
      </c>
      <c r="E208" t="s">
        <v>11</v>
      </c>
      <c r="G208" s="1" t="s">
        <v>29</v>
      </c>
      <c r="H208">
        <v>2014</v>
      </c>
      <c r="I208" t="s">
        <v>15</v>
      </c>
      <c r="J208" t="s">
        <v>40</v>
      </c>
    </row>
    <row r="209" spans="1:10" ht="28.5">
      <c r="A209" t="str">
        <f t="shared" si="6"/>
        <v>2016-02-20</v>
      </c>
      <c r="B209" t="str">
        <f>"0730"</f>
        <v>0730</v>
      </c>
      <c r="C209" t="s">
        <v>31</v>
      </c>
      <c r="E209" t="s">
        <v>11</v>
      </c>
      <c r="G209" s="1" t="s">
        <v>32</v>
      </c>
      <c r="H209">
        <v>2010</v>
      </c>
      <c r="I209" t="s">
        <v>20</v>
      </c>
      <c r="J209" t="s">
        <v>33</v>
      </c>
    </row>
    <row r="210" spans="1:10" ht="42.75">
      <c r="A210" t="str">
        <f t="shared" si="6"/>
        <v>2016-02-20</v>
      </c>
      <c r="B210" t="str">
        <f>"0800"</f>
        <v>0800</v>
      </c>
      <c r="C210" t="s">
        <v>105</v>
      </c>
      <c r="E210" t="s">
        <v>11</v>
      </c>
      <c r="G210" s="1" t="s">
        <v>235</v>
      </c>
      <c r="H210">
        <v>0</v>
      </c>
      <c r="I210" t="s">
        <v>15</v>
      </c>
      <c r="J210" t="s">
        <v>27</v>
      </c>
    </row>
    <row r="211" spans="1:10" ht="28.5">
      <c r="A211" t="str">
        <f t="shared" si="6"/>
        <v>2016-02-20</v>
      </c>
      <c r="B211" t="str">
        <f>"0830"</f>
        <v>0830</v>
      </c>
      <c r="C211" t="s">
        <v>37</v>
      </c>
      <c r="D211" t="s">
        <v>274</v>
      </c>
      <c r="E211" t="s">
        <v>11</v>
      </c>
      <c r="G211" s="1" t="s">
        <v>273</v>
      </c>
      <c r="H211">
        <v>2012</v>
      </c>
      <c r="I211" t="s">
        <v>15</v>
      </c>
      <c r="J211" t="s">
        <v>40</v>
      </c>
    </row>
    <row r="212" spans="1:10" ht="42.75">
      <c r="A212" t="str">
        <f t="shared" si="6"/>
        <v>2016-02-20</v>
      </c>
      <c r="B212" t="str">
        <f>"0900"</f>
        <v>0900</v>
      </c>
      <c r="C212" t="s">
        <v>41</v>
      </c>
      <c r="E212" t="s">
        <v>11</v>
      </c>
      <c r="G212" s="1" t="s">
        <v>42</v>
      </c>
      <c r="H212">
        <v>2011</v>
      </c>
      <c r="I212" t="s">
        <v>15</v>
      </c>
      <c r="J212" t="s">
        <v>30</v>
      </c>
    </row>
    <row r="213" spans="1:10" ht="42.75">
      <c r="A213" t="str">
        <f t="shared" si="6"/>
        <v>2016-02-20</v>
      </c>
      <c r="B213" t="str">
        <f>"0930"</f>
        <v>0930</v>
      </c>
      <c r="C213" t="s">
        <v>28</v>
      </c>
      <c r="E213" t="s">
        <v>11</v>
      </c>
      <c r="G213" s="1" t="s">
        <v>29</v>
      </c>
      <c r="H213">
        <v>2014</v>
      </c>
      <c r="I213" t="s">
        <v>15</v>
      </c>
      <c r="J213" t="s">
        <v>30</v>
      </c>
    </row>
    <row r="214" spans="1:10" ht="28.5">
      <c r="A214" t="str">
        <f t="shared" si="6"/>
        <v>2016-02-20</v>
      </c>
      <c r="B214" t="str">
        <f>"1000"</f>
        <v>1000</v>
      </c>
      <c r="C214" t="s">
        <v>302</v>
      </c>
      <c r="E214" t="s">
        <v>76</v>
      </c>
      <c r="G214" s="1" t="s">
        <v>303</v>
      </c>
      <c r="H214">
        <v>2013</v>
      </c>
      <c r="I214" t="s">
        <v>15</v>
      </c>
      <c r="J214" t="s">
        <v>36</v>
      </c>
    </row>
    <row r="215" spans="1:10" ht="28.5">
      <c r="A215" t="str">
        <f t="shared" si="6"/>
        <v>2016-02-20</v>
      </c>
      <c r="B215" t="str">
        <f>"1030"</f>
        <v>1030</v>
      </c>
      <c r="C215" t="s">
        <v>184</v>
      </c>
      <c r="E215" t="s">
        <v>11</v>
      </c>
      <c r="F215" t="s">
        <v>103</v>
      </c>
      <c r="G215" s="1" t="s">
        <v>185</v>
      </c>
      <c r="H215">
        <v>2006</v>
      </c>
      <c r="I215" t="s">
        <v>15</v>
      </c>
      <c r="J215" t="s">
        <v>27</v>
      </c>
    </row>
    <row r="216" spans="1:10" ht="42.75">
      <c r="A216" t="str">
        <f t="shared" si="6"/>
        <v>2016-02-20</v>
      </c>
      <c r="B216" t="str">
        <f>"1100"</f>
        <v>1100</v>
      </c>
      <c r="C216" t="s">
        <v>304</v>
      </c>
      <c r="G216" s="1" t="s">
        <v>305</v>
      </c>
      <c r="H216">
        <v>2014</v>
      </c>
      <c r="I216" t="s">
        <v>15</v>
      </c>
      <c r="J216" t="s">
        <v>88</v>
      </c>
    </row>
    <row r="217" spans="1:10" ht="42.75">
      <c r="A217" t="str">
        <f t="shared" si="6"/>
        <v>2016-02-20</v>
      </c>
      <c r="B217" t="str">
        <f>"1200"</f>
        <v>1200</v>
      </c>
      <c r="C217" t="s">
        <v>118</v>
      </c>
      <c r="G217" s="1" t="s">
        <v>119</v>
      </c>
      <c r="H217">
        <v>0</v>
      </c>
      <c r="I217" t="s">
        <v>20</v>
      </c>
      <c r="J217" t="s">
        <v>30</v>
      </c>
    </row>
    <row r="218" spans="1:10" ht="42.75">
      <c r="A218" t="str">
        <f t="shared" si="6"/>
        <v>2016-02-20</v>
      </c>
      <c r="B218" t="str">
        <f>"1230"</f>
        <v>1230</v>
      </c>
      <c r="C218" t="s">
        <v>281</v>
      </c>
      <c r="E218" t="s">
        <v>11</v>
      </c>
      <c r="G218" s="1" t="s">
        <v>282</v>
      </c>
      <c r="H218">
        <v>0</v>
      </c>
      <c r="I218" t="s">
        <v>148</v>
      </c>
      <c r="J218" t="s">
        <v>283</v>
      </c>
    </row>
    <row r="219" spans="1:10" ht="28.5">
      <c r="A219" t="str">
        <f t="shared" si="6"/>
        <v>2016-02-20</v>
      </c>
      <c r="B219" t="str">
        <f>"1330"</f>
        <v>1330</v>
      </c>
      <c r="C219" t="s">
        <v>306</v>
      </c>
      <c r="D219" t="s">
        <v>308</v>
      </c>
      <c r="E219" t="s">
        <v>11</v>
      </c>
      <c r="G219" s="1" t="s">
        <v>307</v>
      </c>
      <c r="H219">
        <v>2012</v>
      </c>
      <c r="I219" t="s">
        <v>70</v>
      </c>
      <c r="J219" t="s">
        <v>99</v>
      </c>
    </row>
    <row r="220" spans="1:10" ht="42.75">
      <c r="A220" t="str">
        <f t="shared" si="6"/>
        <v>2016-02-20</v>
      </c>
      <c r="B220" t="str">
        <f>"1400"</f>
        <v>1400</v>
      </c>
      <c r="C220" t="s">
        <v>292</v>
      </c>
      <c r="E220" t="s">
        <v>11</v>
      </c>
      <c r="G220" s="1" t="s">
        <v>293</v>
      </c>
      <c r="H220">
        <v>2009</v>
      </c>
      <c r="I220" t="s">
        <v>20</v>
      </c>
      <c r="J220" t="s">
        <v>294</v>
      </c>
    </row>
    <row r="221" spans="1:10" ht="28.5">
      <c r="A221" t="str">
        <f t="shared" si="6"/>
        <v>2016-02-20</v>
      </c>
      <c r="B221" t="str">
        <f>"1515"</f>
        <v>1515</v>
      </c>
      <c r="C221" t="s">
        <v>120</v>
      </c>
      <c r="D221" t="s">
        <v>310</v>
      </c>
      <c r="E221" t="s">
        <v>11</v>
      </c>
      <c r="G221" s="1" t="s">
        <v>309</v>
      </c>
      <c r="H221">
        <v>2013</v>
      </c>
      <c r="I221" t="s">
        <v>15</v>
      </c>
      <c r="J221" t="s">
        <v>23</v>
      </c>
    </row>
    <row r="222" spans="1:10" ht="42.75">
      <c r="A222" t="str">
        <f t="shared" si="6"/>
        <v>2016-02-20</v>
      </c>
      <c r="B222" t="str">
        <f>"1530"</f>
        <v>1530</v>
      </c>
      <c r="C222" t="s">
        <v>181</v>
      </c>
      <c r="D222" t="s">
        <v>312</v>
      </c>
      <c r="E222" t="s">
        <v>11</v>
      </c>
      <c r="G222" s="1" t="s">
        <v>311</v>
      </c>
      <c r="H222">
        <v>2013</v>
      </c>
      <c r="I222" t="s">
        <v>15</v>
      </c>
      <c r="J222" t="s">
        <v>23</v>
      </c>
    </row>
    <row r="223" spans="1:10" ht="28.5">
      <c r="A223" t="str">
        <f t="shared" si="6"/>
        <v>2016-02-20</v>
      </c>
      <c r="B223" t="str">
        <f>"1545"</f>
        <v>1545</v>
      </c>
      <c r="C223" t="s">
        <v>181</v>
      </c>
      <c r="D223" t="s">
        <v>314</v>
      </c>
      <c r="E223" t="s">
        <v>11</v>
      </c>
      <c r="G223" s="1" t="s">
        <v>313</v>
      </c>
      <c r="H223">
        <v>2013</v>
      </c>
      <c r="I223" t="s">
        <v>15</v>
      </c>
      <c r="J223" t="s">
        <v>21</v>
      </c>
    </row>
    <row r="224" spans="1:10" ht="42.75">
      <c r="A224" t="str">
        <f t="shared" si="6"/>
        <v>2016-02-20</v>
      </c>
      <c r="B224" t="str">
        <f>"1600"</f>
        <v>1600</v>
      </c>
      <c r="C224" t="s">
        <v>219</v>
      </c>
      <c r="D224" t="s">
        <v>316</v>
      </c>
      <c r="E224" t="s">
        <v>11</v>
      </c>
      <c r="G224" s="1" t="s">
        <v>315</v>
      </c>
      <c r="H224">
        <v>2013</v>
      </c>
      <c r="I224" t="s">
        <v>15</v>
      </c>
      <c r="J224" t="s">
        <v>23</v>
      </c>
    </row>
    <row r="225" spans="1:10" ht="42.75">
      <c r="A225" t="str">
        <f t="shared" si="6"/>
        <v>2016-02-20</v>
      </c>
      <c r="B225" t="str">
        <f>"1615"</f>
        <v>1615</v>
      </c>
      <c r="C225" t="s">
        <v>219</v>
      </c>
      <c r="D225" t="s">
        <v>318</v>
      </c>
      <c r="E225" t="s">
        <v>11</v>
      </c>
      <c r="F225" t="s">
        <v>103</v>
      </c>
      <c r="G225" s="1" t="s">
        <v>317</v>
      </c>
      <c r="H225">
        <v>2013</v>
      </c>
      <c r="I225" t="s">
        <v>15</v>
      </c>
      <c r="J225" t="s">
        <v>21</v>
      </c>
    </row>
    <row r="226" spans="1:10" ht="28.5">
      <c r="A226" t="str">
        <f t="shared" si="6"/>
        <v>2016-02-20</v>
      </c>
      <c r="B226" t="str">
        <f>"1630"</f>
        <v>1630</v>
      </c>
      <c r="C226" t="s">
        <v>219</v>
      </c>
      <c r="D226" t="s">
        <v>346</v>
      </c>
      <c r="E226" t="s">
        <v>11</v>
      </c>
      <c r="F226" t="s">
        <v>103</v>
      </c>
      <c r="G226" s="1" t="s">
        <v>347</v>
      </c>
      <c r="H226">
        <v>2013</v>
      </c>
      <c r="I226" t="s">
        <v>15</v>
      </c>
      <c r="J226" t="s">
        <v>21</v>
      </c>
    </row>
    <row r="227" spans="1:10" ht="28.5">
      <c r="A227" t="str">
        <f t="shared" si="6"/>
        <v>2016-02-20</v>
      </c>
      <c r="B227" t="str">
        <f>"1645"</f>
        <v>1645</v>
      </c>
      <c r="C227" t="s">
        <v>243</v>
      </c>
      <c r="D227" t="s">
        <v>320</v>
      </c>
      <c r="E227" t="s">
        <v>11</v>
      </c>
      <c r="F227" t="s">
        <v>103</v>
      </c>
      <c r="G227" s="1" t="s">
        <v>319</v>
      </c>
      <c r="H227">
        <v>2013</v>
      </c>
      <c r="I227" t="s">
        <v>15</v>
      </c>
      <c r="J227" t="s">
        <v>21</v>
      </c>
    </row>
    <row r="228" spans="1:10" ht="42.75">
      <c r="A228" t="str">
        <f t="shared" si="6"/>
        <v>2016-02-20</v>
      </c>
      <c r="B228" t="str">
        <f>"1700"</f>
        <v>1700</v>
      </c>
      <c r="C228" t="s">
        <v>278</v>
      </c>
      <c r="D228" t="s">
        <v>322</v>
      </c>
      <c r="E228" t="s">
        <v>11</v>
      </c>
      <c r="G228" s="1" t="s">
        <v>321</v>
      </c>
      <c r="H228">
        <v>0</v>
      </c>
      <c r="I228" t="s">
        <v>15</v>
      </c>
      <c r="J228" t="s">
        <v>23</v>
      </c>
    </row>
    <row r="229" spans="1:10" ht="28.5">
      <c r="A229" t="str">
        <f t="shared" si="6"/>
        <v>2016-02-20</v>
      </c>
      <c r="B229" t="str">
        <f>"1715"</f>
        <v>1715</v>
      </c>
      <c r="C229" t="s">
        <v>278</v>
      </c>
      <c r="D229" t="s">
        <v>324</v>
      </c>
      <c r="E229" t="s">
        <v>11</v>
      </c>
      <c r="G229" s="1" t="s">
        <v>323</v>
      </c>
      <c r="H229">
        <v>0</v>
      </c>
      <c r="I229" t="s">
        <v>15</v>
      </c>
      <c r="J229" t="s">
        <v>23</v>
      </c>
    </row>
    <row r="230" spans="1:10" ht="42.75">
      <c r="A230" t="str">
        <f t="shared" si="6"/>
        <v>2016-02-20</v>
      </c>
      <c r="B230" t="str">
        <f>"1730"</f>
        <v>1730</v>
      </c>
      <c r="C230" t="s">
        <v>325</v>
      </c>
      <c r="D230" t="s">
        <v>325</v>
      </c>
      <c r="E230" t="s">
        <v>76</v>
      </c>
      <c r="G230" s="1" t="s">
        <v>326</v>
      </c>
      <c r="H230">
        <v>2011</v>
      </c>
      <c r="I230" t="s">
        <v>327</v>
      </c>
      <c r="J230" t="s">
        <v>142</v>
      </c>
    </row>
    <row r="231" spans="1:10" ht="28.5">
      <c r="A231" t="str">
        <f t="shared" si="6"/>
        <v>2016-02-20</v>
      </c>
      <c r="B231" t="str">
        <f>"1830"</f>
        <v>1830</v>
      </c>
      <c r="C231" t="s">
        <v>230</v>
      </c>
      <c r="E231" t="s">
        <v>11</v>
      </c>
      <c r="G231" s="1" t="s">
        <v>231</v>
      </c>
      <c r="H231">
        <v>0</v>
      </c>
      <c r="I231" t="s">
        <v>15</v>
      </c>
      <c r="J231" t="s">
        <v>27</v>
      </c>
    </row>
    <row r="232" spans="1:10" ht="28.5">
      <c r="A232" t="str">
        <f t="shared" si="6"/>
        <v>2016-02-20</v>
      </c>
      <c r="B232" t="str">
        <f>"1900"</f>
        <v>1900</v>
      </c>
      <c r="C232" t="s">
        <v>328</v>
      </c>
      <c r="D232" t="s">
        <v>330</v>
      </c>
      <c r="E232" t="s">
        <v>11</v>
      </c>
      <c r="G232" s="1" t="s">
        <v>329</v>
      </c>
      <c r="H232">
        <v>2013</v>
      </c>
      <c r="I232" t="s">
        <v>15</v>
      </c>
      <c r="J232" t="s">
        <v>23</v>
      </c>
    </row>
    <row r="233" spans="1:10" ht="42.75">
      <c r="A233" t="str">
        <f t="shared" si="6"/>
        <v>2016-02-20</v>
      </c>
      <c r="B233" t="str">
        <f>"1915"</f>
        <v>1915</v>
      </c>
      <c r="C233" t="s">
        <v>328</v>
      </c>
      <c r="D233" t="s">
        <v>332</v>
      </c>
      <c r="E233" t="s">
        <v>11</v>
      </c>
      <c r="G233" s="1" t="s">
        <v>331</v>
      </c>
      <c r="H233">
        <v>2013</v>
      </c>
      <c r="I233" t="s">
        <v>15</v>
      </c>
      <c r="J233" t="s">
        <v>23</v>
      </c>
    </row>
    <row r="234" spans="1:10" ht="28.5">
      <c r="A234" t="str">
        <f t="shared" si="6"/>
        <v>2016-02-20</v>
      </c>
      <c r="B234" t="str">
        <f>"1930"</f>
        <v>1930</v>
      </c>
      <c r="C234" t="s">
        <v>50</v>
      </c>
      <c r="E234" t="s">
        <v>11</v>
      </c>
      <c r="G234" s="1" t="s">
        <v>51</v>
      </c>
      <c r="H234">
        <v>0</v>
      </c>
      <c r="I234" t="s">
        <v>15</v>
      </c>
      <c r="J234" t="s">
        <v>333</v>
      </c>
    </row>
    <row r="235" spans="1:10" ht="42.75">
      <c r="A235" t="str">
        <f t="shared" si="6"/>
        <v>2016-02-20</v>
      </c>
      <c r="B235" t="str">
        <f>"2030"</f>
        <v>2030</v>
      </c>
      <c r="C235" t="s">
        <v>53</v>
      </c>
      <c r="D235" t="s">
        <v>334</v>
      </c>
      <c r="E235" t="s">
        <v>11</v>
      </c>
      <c r="G235" s="1" t="s">
        <v>54</v>
      </c>
      <c r="H235">
        <v>2013</v>
      </c>
      <c r="I235" t="s">
        <v>15</v>
      </c>
      <c r="J235" t="s">
        <v>33</v>
      </c>
    </row>
    <row r="236" spans="1:10" ht="42.75">
      <c r="A236" t="str">
        <f t="shared" si="6"/>
        <v>2016-02-20</v>
      </c>
      <c r="B236" t="str">
        <f>"2100"</f>
        <v>2100</v>
      </c>
      <c r="C236" t="s">
        <v>335</v>
      </c>
      <c r="D236" t="s">
        <v>337</v>
      </c>
      <c r="E236" t="s">
        <v>11</v>
      </c>
      <c r="G236" s="1" t="s">
        <v>336</v>
      </c>
      <c r="H236">
        <v>0</v>
      </c>
      <c r="I236" t="s">
        <v>15</v>
      </c>
      <c r="J236" t="s">
        <v>27</v>
      </c>
    </row>
    <row r="237" spans="1:10" ht="42.75">
      <c r="A237" t="str">
        <f t="shared" si="6"/>
        <v>2016-02-20</v>
      </c>
      <c r="B237" t="str">
        <f>"2130"</f>
        <v>2130</v>
      </c>
      <c r="C237" t="s">
        <v>338</v>
      </c>
      <c r="D237" t="s">
        <v>14</v>
      </c>
      <c r="E237" t="s">
        <v>130</v>
      </c>
      <c r="F237" t="s">
        <v>339</v>
      </c>
      <c r="G237" s="1" t="s">
        <v>340</v>
      </c>
      <c r="H237">
        <v>1971</v>
      </c>
      <c r="I237" t="s">
        <v>15</v>
      </c>
      <c r="J237" t="s">
        <v>341</v>
      </c>
    </row>
    <row r="238" spans="1:10" ht="28.5">
      <c r="A238" t="str">
        <f t="shared" si="6"/>
        <v>2016-02-20</v>
      </c>
      <c r="B238" t="str">
        <f>"2330"</f>
        <v>2330</v>
      </c>
      <c r="C238" t="s">
        <v>328</v>
      </c>
      <c r="D238" t="s">
        <v>330</v>
      </c>
      <c r="E238" t="s">
        <v>11</v>
      </c>
      <c r="G238" s="1" t="s">
        <v>329</v>
      </c>
      <c r="H238">
        <v>2013</v>
      </c>
      <c r="I238" t="s">
        <v>15</v>
      </c>
      <c r="J238" t="s">
        <v>23</v>
      </c>
    </row>
    <row r="239" spans="1:10" ht="42.75">
      <c r="A239" t="str">
        <f t="shared" si="6"/>
        <v>2016-02-20</v>
      </c>
      <c r="B239" t="str">
        <f>"2345"</f>
        <v>2345</v>
      </c>
      <c r="C239" t="s">
        <v>328</v>
      </c>
      <c r="D239" t="s">
        <v>332</v>
      </c>
      <c r="E239" t="s">
        <v>11</v>
      </c>
      <c r="G239" s="1" t="s">
        <v>331</v>
      </c>
      <c r="H239">
        <v>2013</v>
      </c>
      <c r="I239" t="s">
        <v>15</v>
      </c>
      <c r="J239" t="s">
        <v>23</v>
      </c>
    </row>
    <row r="240" spans="1:10" ht="28.5">
      <c r="A240" t="str">
        <f>"2016-02-21"</f>
        <v>2016-02-21</v>
      </c>
      <c r="B240" t="str">
        <f>"0000"</f>
        <v>0000</v>
      </c>
      <c r="C240" t="s">
        <v>297</v>
      </c>
      <c r="D240" t="s">
        <v>342</v>
      </c>
      <c r="E240" t="s">
        <v>144</v>
      </c>
      <c r="F240" t="s">
        <v>298</v>
      </c>
      <c r="G240" s="1" t="s">
        <v>299</v>
      </c>
      <c r="H240">
        <v>0</v>
      </c>
      <c r="I240" t="s">
        <v>15</v>
      </c>
      <c r="J240" t="s">
        <v>301</v>
      </c>
    </row>
    <row r="241" spans="1:10" ht="14.25">
      <c r="A241" t="str">
        <f>"2016-02-21"</f>
        <v>2016-02-21</v>
      </c>
      <c r="B241" t="str">
        <f>"0400"</f>
        <v>0400</v>
      </c>
      <c r="C241" t="s">
        <v>343</v>
      </c>
      <c r="D241" t="s">
        <v>345</v>
      </c>
      <c r="E241" t="s">
        <v>11</v>
      </c>
      <c r="G241" s="1" t="s">
        <v>344</v>
      </c>
      <c r="H241">
        <v>0</v>
      </c>
      <c r="I241" t="s">
        <v>15</v>
      </c>
      <c r="J241" t="s">
        <v>193</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dcterms:created xsi:type="dcterms:W3CDTF">2016-01-27T02:43:53Z</dcterms:created>
  <dcterms:modified xsi:type="dcterms:W3CDTF">2016-01-27T03:07:16Z</dcterms:modified>
  <cp:category/>
  <cp:version/>
  <cp:contentType/>
  <cp:contentStatus/>
</cp:coreProperties>
</file>